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omments1.xml" ContentType="application/vnd.openxmlformats-officedocument.spreadsheetml.comments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ngkfcs-my.sharepoint.com/personal/kaliraj_mariappan_nmrk_com/Documents/Athena/Work Book/801/2026/07.26/"/>
    </mc:Choice>
  </mc:AlternateContent>
  <xr:revisionPtr revIDLastSave="192" documentId="13_ncr:1_{1235AD56-B5F9-4ABD-8F53-089B4A704B2F}" xr6:coauthVersionLast="47" xr6:coauthVersionMax="47" xr10:uidLastSave="{EA263344-5AB2-40EC-9B92-FDB4DCF57C19}"/>
  <bookViews>
    <workbookView xWindow="-108" yWindow="-108" windowWidth="23256" windowHeight="12456" tabRatio="924" firstSheet="25" activeTab="25" xr2:uid="{00000000-000D-0000-FFFF-FFFF00000000}"/>
  </bookViews>
  <sheets>
    <sheet name="Pet-cash" sheetId="1" state="hidden" r:id="rId1"/>
    <sheet name="Bank Rec" sheetId="28" state="hidden" r:id="rId2"/>
    <sheet name="Sec-Dep" sheetId="2" state="hidden" r:id="rId3"/>
    <sheet name="Util-Dep" sheetId="3" state="hidden" r:id="rId4"/>
    <sheet name="All-Doubt" sheetId="4" state="hidden" r:id="rId5"/>
    <sheet name="Bad-D" sheetId="5" state="hidden" r:id="rId6"/>
    <sheet name="Receiv" sheetId="8" state="hidden" r:id="rId7"/>
    <sheet name="PreP-Ins" sheetId="29" state="hidden" r:id="rId8"/>
    <sheet name="PreP-Other" sheetId="10" state="hidden" r:id="rId9"/>
    <sheet name="O-Asset" sheetId="11" state="hidden" r:id="rId10"/>
    <sheet name="TT-Costs" sheetId="31" state="hidden" r:id="rId11"/>
    <sheet name="Leas-Costs" sheetId="12" state="hidden" r:id="rId12"/>
    <sheet name="Amort-Leas" sheetId="13" state="hidden" r:id="rId13"/>
    <sheet name="Amort-Finance" sheetId="30" state="hidden" r:id="rId14"/>
    <sheet name="Free-R" sheetId="14" state="hidden" r:id="rId15"/>
    <sheet name="Accr-Sale" sheetId="15" state="hidden" r:id="rId16"/>
    <sheet name="Accr-Leas" sheetId="16" state="hidden" r:id="rId17"/>
    <sheet name="Mgmt-Fee" sheetId="19" state="hidden" r:id="rId18"/>
    <sheet name="Accr Ins" sheetId="9" state="hidden" r:id="rId19"/>
    <sheet name="O-Liabil" sheetId="18" state="hidden" r:id="rId20"/>
    <sheet name="Legal-Fee" sheetId="20" state="hidden" r:id="rId21"/>
    <sheet name="Leas-Costs (2)" sheetId="24" state="hidden" r:id="rId22"/>
    <sheet name="Legal-Fee (2)" sheetId="25" state="hidden" r:id="rId23"/>
    <sheet name="Fixed" sheetId="26" state="hidden" r:id="rId24"/>
    <sheet name="Chk list" sheetId="22" state="hidden" r:id="rId25"/>
    <sheet name="Review Comments" sheetId="41" r:id="rId26"/>
    <sheet name="Summary" sheetId="118" r:id="rId27"/>
    <sheet name="TB" sheetId="116" r:id="rId28"/>
    <sheet name="10410" sheetId="90" r:id="rId29"/>
    <sheet name="10450" sheetId="91" state="hidden" r:id="rId30"/>
    <sheet name="10420" sheetId="111" r:id="rId31"/>
    <sheet name="10460" sheetId="89" r:id="rId32"/>
    <sheet name="12020" sheetId="79" state="hidden" r:id="rId33"/>
    <sheet name="12410" sheetId="73" state="hidden" r:id="rId34"/>
    <sheet name="12530" sheetId="78" r:id="rId35"/>
    <sheet name="13000-" sheetId="71" state="hidden" r:id="rId36"/>
    <sheet name="13000" sheetId="57" r:id="rId37"/>
    <sheet name="13100" sheetId="54" r:id="rId38"/>
    <sheet name="13130" sheetId="92" state="hidden" r:id="rId39"/>
    <sheet name="13130A" sheetId="101" state="hidden" r:id="rId40"/>
    <sheet name="15010" sheetId="108" r:id="rId41"/>
    <sheet name="15100" sheetId="98" r:id="rId42"/>
    <sheet name="16500" sheetId="99" r:id="rId43"/>
    <sheet name="17100" sheetId="121" r:id="rId44"/>
    <sheet name="Fixed Asset" sheetId="36" r:id="rId45"/>
    <sheet name="15410" sheetId="109" state="hidden" r:id="rId46"/>
    <sheet name="20110" sheetId="102" state="hidden" r:id="rId47"/>
    <sheet name="20610" sheetId="76" state="hidden" r:id="rId48"/>
    <sheet name="20620" sheetId="93" state="hidden" r:id="rId49"/>
    <sheet name="20650" sheetId="83" state="hidden" r:id="rId50"/>
    <sheet name="20660" sheetId="100" state="hidden" r:id="rId51"/>
    <sheet name="20800" sheetId="103" state="hidden" r:id="rId52"/>
    <sheet name="25300" sheetId="42" r:id="rId53"/>
    <sheet name="25700" sheetId="95" state="hidden" r:id="rId54"/>
    <sheet name="Equity" sheetId="52" state="hidden" r:id="rId55"/>
    <sheet name="26430" sheetId="88" state="hidden" r:id="rId56"/>
    <sheet name="26440" sheetId="104" state="hidden" r:id="rId57"/>
    <sheet name="26450" sheetId="74" state="hidden" r:id="rId58"/>
    <sheet name="35000" sheetId="58" r:id="rId59"/>
    <sheet name="Insurance." sheetId="32" state="hidden" r:id="rId60"/>
    <sheet name="INS PH 2 " sheetId="86" state="hidden" r:id="rId61"/>
    <sheet name="Note" sheetId="59" state="hidden" r:id="rId62"/>
    <sheet name="Variance" sheetId="33" state="hidden" r:id="rId63"/>
    <sheet name="Sheet2" sheetId="45" state="hidden" r:id="rId64"/>
    <sheet name="Tax PH2" sheetId="87" state="hidden" r:id="rId65"/>
    <sheet name="36000" sheetId="81" r:id="rId66"/>
    <sheet name="Tax " sheetId="67" state="hidden" r:id="rId67"/>
    <sheet name="Insurance" sheetId="70" state="hidden" r:id="rId68"/>
    <sheet name="CR VAR" sheetId="113" r:id="rId69"/>
    <sheet name="IS" sheetId="114" r:id="rId70"/>
    <sheet name="CM " sheetId="115" r:id="rId71"/>
    <sheet name="Sheet1" sheetId="119" state="hidden" r:id="rId72"/>
    <sheet name="01.25" sheetId="106" state="hidden" r:id="rId73"/>
    <sheet name="11.24" sheetId="105" state="hidden" r:id="rId74"/>
    <sheet name="Tenant Credits" sheetId="82" state="hidden" r:id="rId75"/>
    <sheet name="INCOME VAR" sheetId="60" state="hidden" r:id="rId76"/>
  </sheets>
  <externalReferences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</externalReferences>
  <definedNames>
    <definedName name="__dat1">#REF!</definedName>
    <definedName name="_1" localSheetId="68">#REF!</definedName>
    <definedName name="_1" localSheetId="26">'[1]Square (The)'!$D$18:$D$22</definedName>
    <definedName name="_1">'[2]Square (The)'!$D$18:$D$22</definedName>
    <definedName name="_1_245118304" localSheetId="28">#REF!</definedName>
    <definedName name="_10" localSheetId="28">#REF!</definedName>
    <definedName name="_10" localSheetId="32">#REF!</definedName>
    <definedName name="_10" localSheetId="34">#REF!</definedName>
    <definedName name="_10" localSheetId="43">#REF!</definedName>
    <definedName name="_10" localSheetId="47">#REF!</definedName>
    <definedName name="_10" localSheetId="48">#REF!</definedName>
    <definedName name="_10" localSheetId="50">#REF!</definedName>
    <definedName name="_10" localSheetId="51">#REF!</definedName>
    <definedName name="_10" localSheetId="57">#REF!</definedName>
    <definedName name="_10">#REF!</definedName>
    <definedName name="_10_245118304">#REF!</definedName>
    <definedName name="_10_245118304BDR">#REF!</definedName>
    <definedName name="_11_245118304BDR" localSheetId="28">#REF!</definedName>
    <definedName name="_13_245118304BDR" localSheetId="57">#REF!</definedName>
    <definedName name="_15_245118304BDR" localSheetId="32">#REF!</definedName>
    <definedName name="_15_265329000">#REF!</definedName>
    <definedName name="_16_245118304BDR" localSheetId="34">#REF!</definedName>
    <definedName name="_16_245118304BDR" localSheetId="43">#REF!</definedName>
    <definedName name="_18_245118304BDR" localSheetId="47">#REF!</definedName>
    <definedName name="_18_245118304BDR" localSheetId="48">#REF!</definedName>
    <definedName name="_18_245118304BDR" localSheetId="50">#REF!</definedName>
    <definedName name="_18_245118304BDR" localSheetId="51">#REF!</definedName>
    <definedName name="_2" localSheetId="68">#REF!</definedName>
    <definedName name="_2" localSheetId="26">'[1]Square (The)'!$J$22:$BR$22</definedName>
    <definedName name="_2">'[2]Square (The)'!$J$22:$BR$22</definedName>
    <definedName name="_2_245118304">#REF!</definedName>
    <definedName name="_20_245118304BDR">#REF!</definedName>
    <definedName name="_21_265329000" localSheetId="28">#REF!</definedName>
    <definedName name="_23_265329000" localSheetId="57">#REF!</definedName>
    <definedName name="_245118304">#REF!</definedName>
    <definedName name="_245118304BDR">#REF!</definedName>
    <definedName name="_25_265329000" localSheetId="32">#REF!</definedName>
    <definedName name="_26_265329000" localSheetId="34">#REF!</definedName>
    <definedName name="_26_265329000" localSheetId="43">#REF!</definedName>
    <definedName name="_265329000">#REF!</definedName>
    <definedName name="_28_265329000" localSheetId="47">#REF!</definedName>
    <definedName name="_28_265329000" localSheetId="48">#REF!</definedName>
    <definedName name="_28_265329000" localSheetId="50">#REF!</definedName>
    <definedName name="_28_265329000" localSheetId="51">#REF!</definedName>
    <definedName name="_3_245118304" localSheetId="57">#REF!</definedName>
    <definedName name="_3_245118304">#REF!</definedName>
    <definedName name="_30_265329000">#REF!</definedName>
    <definedName name="_4_245118304BDR">#REF!</definedName>
    <definedName name="_5_245118304" localSheetId="32">#REF!</definedName>
    <definedName name="_5_245118304">#REF!</definedName>
    <definedName name="_6_245118304" localSheetId="34">#REF!</definedName>
    <definedName name="_6_245118304" localSheetId="43">#REF!</definedName>
    <definedName name="_6_245118304BDR">#REF!</definedName>
    <definedName name="_6_265329000">#REF!</definedName>
    <definedName name="_8_245118304" localSheetId="47">#REF!</definedName>
    <definedName name="_8_245118304" localSheetId="48">#REF!</definedName>
    <definedName name="_8_245118304" localSheetId="50">#REF!</definedName>
    <definedName name="_8_245118304" localSheetId="51">#REF!</definedName>
    <definedName name="_9_265329000">#REF!</definedName>
    <definedName name="_dat1" localSheetId="68">#REF!</definedName>
    <definedName name="_dat1" localSheetId="26">[3]data!$A$2:$Q$1000</definedName>
    <definedName name="_dat1">[3]data!$A$2:$Q$1000</definedName>
    <definedName name="_xlnm._FilterDatabase" localSheetId="33" hidden="1">'12410'!$A$6:$I$14</definedName>
    <definedName name="_xlnm._FilterDatabase" localSheetId="68" hidden="1">'CR VAR'!$B$2:$F$24</definedName>
    <definedName name="_Key1" localSheetId="28" hidden="1">#REF!</definedName>
    <definedName name="_Key1" localSheetId="32" hidden="1">#REF!</definedName>
    <definedName name="_Key1" localSheetId="34" hidden="1">#REF!</definedName>
    <definedName name="_Key1" localSheetId="43" hidden="1">#REF!</definedName>
    <definedName name="_Key1" localSheetId="47" hidden="1">#REF!</definedName>
    <definedName name="_Key1" localSheetId="48" hidden="1">#REF!</definedName>
    <definedName name="_Key1" localSheetId="50" hidden="1">#REF!</definedName>
    <definedName name="_Key1" localSheetId="51" hidden="1">#REF!</definedName>
    <definedName name="_Key1" localSheetId="57" hidden="1">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localSheetId="28" hidden="1">#REF!</definedName>
    <definedName name="_Sort" localSheetId="32" hidden="1">#REF!</definedName>
    <definedName name="_Sort" localSheetId="34" hidden="1">#REF!</definedName>
    <definedName name="_Sort" localSheetId="43" hidden="1">#REF!</definedName>
    <definedName name="_Sort" localSheetId="47" hidden="1">#REF!</definedName>
    <definedName name="_Sort" localSheetId="48" hidden="1">#REF!</definedName>
    <definedName name="_Sort" localSheetId="50" hidden="1">#REF!</definedName>
    <definedName name="_Sort" localSheetId="51" hidden="1">#REF!</definedName>
    <definedName name="_Sort" localSheetId="57" hidden="1">#REF!</definedName>
    <definedName name="_Sort" hidden="1">#REF!</definedName>
    <definedName name="A" hidden="1">#REF!</definedName>
    <definedName name="account_data" localSheetId="68">#REF!</definedName>
    <definedName name="account_data" localSheetId="26">[4]Menu!$U$36</definedName>
    <definedName name="account_data">[4]Menu!$U$36</definedName>
    <definedName name="Actual_Sqft" localSheetId="28">'[5]MR-Stat Data Sheet Bud'!$I$8:$T$402</definedName>
    <definedName name="Actual_Sqft" localSheetId="32">'[5]MR-Stat Data Sheet Bud'!$I$8:$T$402</definedName>
    <definedName name="Actual_Sqft" localSheetId="34">'[5]MR-Stat Data Sheet Bud'!$I$8:$T$402</definedName>
    <definedName name="Actual_Sqft" localSheetId="43">'[5]MR-Stat Data Sheet Bud'!$I$8:$T$402</definedName>
    <definedName name="Actual_Sqft" localSheetId="47">'[5]MR-Stat Data Sheet Bud'!$I$8:$T$402</definedName>
    <definedName name="Actual_Sqft" localSheetId="48">'[5]MR-Stat Data Sheet Bud'!$I$8:$T$402</definedName>
    <definedName name="Actual_Sqft" localSheetId="50">'[5]MR-Stat Data Sheet Bud'!$I$8:$T$402</definedName>
    <definedName name="Actual_Sqft" localSheetId="51">'[5]MR-Stat Data Sheet Bud'!$I$8:$T$402</definedName>
    <definedName name="Actual_Sqft" localSheetId="57">'[5]MR-Stat Data Sheet Bud'!$I$8:$T$402</definedName>
    <definedName name="Actual_Sqft" localSheetId="68">#REF!</definedName>
    <definedName name="Actual_Sqft" localSheetId="26">'[6]MR-Stat Data Sheet Bud'!$I$8:$T$402</definedName>
    <definedName name="Actual_Sqft">'[7]MR-Stat Data Sheet Bud'!$I$8:$T$402</definedName>
    <definedName name="amt_class_type_data" localSheetId="68">#REF!</definedName>
    <definedName name="amt_class_type_data" localSheetId="26">[4]Menu!$U$33</definedName>
    <definedName name="amt_class_type_data">[4]Menu!$U$33</definedName>
    <definedName name="amy" localSheetId="68">#REF!</definedName>
    <definedName name="amy" localSheetId="26">[8]variance!$A$2:$J$476</definedName>
    <definedName name="amy">[8]variance!$A$2:$J$476</definedName>
    <definedName name="annual_data" localSheetId="68">#REF!</definedName>
    <definedName name="annual_data" localSheetId="26">[4]Menu!$U$23</definedName>
    <definedName name="annual_data">[4]Menu!$U$23</definedName>
    <definedName name="B" hidden="1">#REF!</definedName>
    <definedName name="Bay" localSheetId="68">#REF!</definedName>
    <definedName name="Bay" localSheetId="26">[9]Bluffs!$A$2:$J$1340</definedName>
    <definedName name="Bay">[9]Bluffs!$A$2:$J$1340</definedName>
    <definedName name="Bayside" localSheetId="28">#REF!</definedName>
    <definedName name="Bayside" localSheetId="32">#REF!</definedName>
    <definedName name="Bayside" localSheetId="34">#REF!</definedName>
    <definedName name="Bayside" localSheetId="43">#REF!</definedName>
    <definedName name="Bayside" localSheetId="47">#REF!</definedName>
    <definedName name="Bayside" localSheetId="48">#REF!</definedName>
    <definedName name="Bayside" localSheetId="50">#REF!</definedName>
    <definedName name="Bayside" localSheetId="51">#REF!</definedName>
    <definedName name="Bayside" localSheetId="57">#REF!</definedName>
    <definedName name="Bayside">#REF!</definedName>
    <definedName name="BS" localSheetId="28">#REF!</definedName>
    <definedName name="BS" localSheetId="32">#REF!</definedName>
    <definedName name="BS" localSheetId="34">#REF!</definedName>
    <definedName name="BS" localSheetId="43">#REF!</definedName>
    <definedName name="BS" localSheetId="47">#REF!</definedName>
    <definedName name="BS" localSheetId="48">#REF!</definedName>
    <definedName name="BS" localSheetId="50">#REF!</definedName>
    <definedName name="BS" localSheetId="51">#REF!</definedName>
    <definedName name="BS" localSheetId="57">#REF!</definedName>
    <definedName name="BS">#REF!</definedName>
    <definedName name="Budget_Type" localSheetId="68">#REF!</definedName>
    <definedName name="Budget_Type" localSheetId="26">[4]Menu!$N$13</definedName>
    <definedName name="Budget_Type">[4]Menu!$N$13</definedName>
    <definedName name="CC_Name" localSheetId="68">#REF!</definedName>
    <definedName name="CC_Name" localSheetId="26">[4]Menu!$N$15</definedName>
    <definedName name="CC_Name">[4]Menu!$N$15</definedName>
    <definedName name="cdm" localSheetId="68">#REF!</definedName>
    <definedName name="cdm" localSheetId="26">[10]variance!$A$2:$J$1340</definedName>
    <definedName name="cdm">[10]variance!$A$2:$J$1340</definedName>
    <definedName name="coral" localSheetId="68">#REF!</definedName>
    <definedName name="coral" localSheetId="26">[8]variance!$A$2:$J$476</definedName>
    <definedName name="coral">[8]variance!$A$2:$J$476</definedName>
    <definedName name="CULVER" localSheetId="68">#REF!</definedName>
    <definedName name="CULVER" localSheetId="26">[1]Bluffs!$A$2:$J$1340</definedName>
    <definedName name="CULVER">[2]Bluffs!$A$2:$J$1340</definedName>
    <definedName name="d" hidden="1">#REF!</definedName>
    <definedName name="dat" localSheetId="68">#REF!</definedName>
    <definedName name="dat" localSheetId="26">[3]data!$A$2:$Q$1000</definedName>
    <definedName name="dat">[3]data!$A$2:$Q$1000</definedName>
    <definedName name="data" localSheetId="68">#REF!</definedName>
    <definedName name="data" localSheetId="26">[1]Bluffs!$A$2:$J$1340</definedName>
    <definedName name="data">[2]Bluffs!$A$2:$J$1340</definedName>
    <definedName name="DATA01" localSheetId="68">#REF!</definedName>
    <definedName name="DATA01" localSheetId="26">[3]Commons!$A$2:$J$1145</definedName>
    <definedName name="DATA01">[3]Commons!$A$2:$J$1145</definedName>
    <definedName name="DATA02" localSheetId="68">#REF!</definedName>
    <definedName name="DATA02" localSheetId="26">[3]Commons!$A$2:$J$1135</definedName>
    <definedName name="DATA02">[3]Commons!$A$2:$J$1135</definedName>
    <definedName name="data03" localSheetId="68">#REF!</definedName>
    <definedName name="data03" localSheetId="26">[11]variance!$A$2:$J$1135</definedName>
    <definedName name="data03">[11]variance!$A$2:$J$1135</definedName>
    <definedName name="data04" localSheetId="68">#REF!</definedName>
    <definedName name="data04" localSheetId="26">[11]variance!$A$2:$J$1135</definedName>
    <definedName name="data04">[11]variance!$A$2:$J$1135</definedName>
    <definedName name="data07" localSheetId="68">#REF!</definedName>
    <definedName name="data07" localSheetId="26">[12]variance!$A$2:$J$1145</definedName>
    <definedName name="data07">[13]variance!$A$2:$J$1145</definedName>
    <definedName name="data08" localSheetId="68">#REF!</definedName>
    <definedName name="data08" localSheetId="26">[12]variance!$A$2:$J$1145</definedName>
    <definedName name="data08">[13]variance!$A$2:$J$1145</definedName>
    <definedName name="data1" localSheetId="68">#REF!</definedName>
    <definedName name="data1" localSheetId="26">[1]Bluffs!$A$2:$J$762</definedName>
    <definedName name="data1">[2]Bluffs!$A$2:$J$762</definedName>
    <definedName name="data2" localSheetId="28">#REF!</definedName>
    <definedName name="data2" localSheetId="32">#REF!</definedName>
    <definedName name="data2" localSheetId="34">#REF!</definedName>
    <definedName name="data2" localSheetId="43">#REF!</definedName>
    <definedName name="data2" localSheetId="47">#REF!</definedName>
    <definedName name="data2" localSheetId="48">#REF!</definedName>
    <definedName name="data2" localSheetId="50">#REF!</definedName>
    <definedName name="data2" localSheetId="51">#REF!</definedName>
    <definedName name="data2" localSheetId="57">#REF!</definedName>
    <definedName name="data2">#REF!</definedName>
    <definedName name="data20" localSheetId="68">#REF!</definedName>
    <definedName name="data20" localSheetId="26">[3]Commons!$A$2:$J$1340</definedName>
    <definedName name="data20">[3]Commons!$A$2:$J$1340</definedName>
    <definedName name="data22" localSheetId="68">#REF!</definedName>
    <definedName name="data22" localSheetId="26">[14]variance!$A$2:$J$1340</definedName>
    <definedName name="data22">[15]variance!$A$2:$J$1340</definedName>
    <definedName name="data23" localSheetId="68">#REF!</definedName>
    <definedName name="data23" localSheetId="26">[3]Commons!$A$2:$J$1340</definedName>
    <definedName name="data23">[3]Commons!$A$2:$J$1340</definedName>
    <definedName name="data3" localSheetId="68">#REF!</definedName>
    <definedName name="data3" localSheetId="26">[3]Commons!$A$2:$J$1145</definedName>
    <definedName name="data3">[3]Commons!$A$2:$J$1145</definedName>
    <definedName name="data4" localSheetId="68">#REF!</definedName>
    <definedName name="data4" localSheetId="26">[1]Bluffs!$A$2:$J$1340</definedName>
    <definedName name="data4">[2]Bluffs!$A$2:$J$1340</definedName>
    <definedName name="data5" localSheetId="68">#REF!</definedName>
    <definedName name="data5" localSheetId="26">[1]Bluffs!$A$2:$J$1340</definedName>
    <definedName name="data5">[2]Bluffs!$A$2:$J$1340</definedName>
    <definedName name="data6" localSheetId="68">#REF!</definedName>
    <definedName name="data6" localSheetId="26">[1]Bluffs!$A$2:$J$1340</definedName>
    <definedName name="data6">[2]Bluffs!$A$2:$J$1340</definedName>
    <definedName name="data9" localSheetId="68">#REF!</definedName>
    <definedName name="data9" localSheetId="26">[3]data!$A$2:$Q$1000</definedName>
    <definedName name="data9">[3]data!$A$2:$Q$1000</definedName>
    <definedName name="datacc" localSheetId="68">#REF!</definedName>
    <definedName name="datacc" localSheetId="26">[16]budget!$A$2:$J$956</definedName>
    <definedName name="datacc">[16]budget!$A$2:$J$956</definedName>
    <definedName name="datahv" localSheetId="68">#REF!</definedName>
    <definedName name="datahv" localSheetId="26">[16]budget!$A$2:$J$956</definedName>
    <definedName name="datahv">[16]budget!$A$2:$J$956</definedName>
    <definedName name="datanh" localSheetId="68">#REF!</definedName>
    <definedName name="datanh" localSheetId="26">[16]budget!$A$2:$J$956</definedName>
    <definedName name="datanh">[16]budget!$A$2:$J$956</definedName>
    <definedName name="dataNov11" localSheetId="68">#REF!</definedName>
    <definedName name="dataNov11" localSheetId="26">[3]Commons!$A$2:$J$1145</definedName>
    <definedName name="dataNov11">[3]Commons!$A$2:$J$1145</definedName>
    <definedName name="dataNov12" localSheetId="68">#REF!</definedName>
    <definedName name="dataNov12" localSheetId="26">[3]Commons!$A$2:$J$1145</definedName>
    <definedName name="dataNov12">[3]Commons!$A$2:$J$1145</definedName>
    <definedName name="dataNov13" localSheetId="68">#REF!</definedName>
    <definedName name="dataNov13" localSheetId="26">[12]variance!$A$2:$J$1145</definedName>
    <definedName name="dataNov13">[13]variance!$A$2:$J$1145</definedName>
    <definedName name="dataNov4" localSheetId="68">#REF!</definedName>
    <definedName name="dataNov4" localSheetId="26">[12]variance!$A$2:$J$1145</definedName>
    <definedName name="dataNov4">[13]variance!$A$2:$J$1145</definedName>
    <definedName name="dataNov6" localSheetId="68">#REF!</definedName>
    <definedName name="dataNov6" localSheetId="26">[12]variance!$A$2:$J$1145</definedName>
    <definedName name="dataNov6">[13]variance!$A$2:$J$1145</definedName>
    <definedName name="dataNov7" localSheetId="68">#REF!</definedName>
    <definedName name="dataNov7" localSheetId="26">[12]variance!$A$2:$J$1145</definedName>
    <definedName name="dataNov7">[13]variance!$A$2:$J$1145</definedName>
    <definedName name="dataNov8" localSheetId="68">#REF!</definedName>
    <definedName name="dataNov8" localSheetId="26">[12]variance!$A$2:$J$1145</definedName>
    <definedName name="dataNov8">[13]variance!$A$2:$J$1145</definedName>
    <definedName name="datcdm" localSheetId="68">#REF!</definedName>
    <definedName name="datcdm" localSheetId="26">[16]budget!$A$2:$J$956</definedName>
    <definedName name="datcdm">[16]budget!$A$2:$J$956</definedName>
    <definedName name="Fiscal_yr" localSheetId="68">#REF!</definedName>
    <definedName name="Fiscal_yr" localSheetId="26">[4]Menu!$N$6</definedName>
    <definedName name="Fiscal_yr">[4]Menu!$N$6</definedName>
    <definedName name="Forecast">#REF!</definedName>
    <definedName name="FRANCOLI" localSheetId="28">#REF!</definedName>
    <definedName name="FRANCOLI" localSheetId="32">#REF!</definedName>
    <definedName name="FRANCOLI" localSheetId="34">#REF!</definedName>
    <definedName name="FRANCOLI" localSheetId="43">#REF!</definedName>
    <definedName name="FRANCOLI" localSheetId="47">#REF!</definedName>
    <definedName name="FRANCOLI" localSheetId="48">#REF!</definedName>
    <definedName name="FRANCOLI" localSheetId="50">#REF!</definedName>
    <definedName name="FRANCOLI" localSheetId="51">#REF!</definedName>
    <definedName name="FRANCOLI" localSheetId="57">#REF!</definedName>
    <definedName name="FRANCOLI">#REF!</definedName>
    <definedName name="fy_data" localSheetId="68">#REF!</definedName>
    <definedName name="fy_data" localSheetId="26">[4]Menu!$U$30</definedName>
    <definedName name="fy_data">[4]Menu!$U$30</definedName>
    <definedName name="HV" localSheetId="68">#REF!</definedName>
    <definedName name="HV" localSheetId="26">[17]variance!$A$2:$J$476</definedName>
    <definedName name="HV">[18]variance!$A$2:$J$476</definedName>
    <definedName name="hvhvhv" localSheetId="68">#REF!</definedName>
    <definedName name="hvhvhv" localSheetId="26">[8]variance!$A$2:$J$476</definedName>
    <definedName name="hvhvhv">[8]variance!$A$2:$J$476</definedName>
    <definedName name="Info" localSheetId="28">#REF!</definedName>
    <definedName name="Info" localSheetId="32">#REF!</definedName>
    <definedName name="Info" localSheetId="34">#REF!</definedName>
    <definedName name="Info" localSheetId="43">#REF!</definedName>
    <definedName name="Info" localSheetId="47">#REF!</definedName>
    <definedName name="Info" localSheetId="48">#REF!</definedName>
    <definedName name="Info" localSheetId="50">#REF!</definedName>
    <definedName name="Info" localSheetId="51">#REF!</definedName>
    <definedName name="Info" localSheetId="57">#REF!</definedName>
    <definedName name="Info">#REF!</definedName>
    <definedName name="inlineoccb" localSheetId="28">'[5]Statistical Data'!$A$18:$Z$18</definedName>
    <definedName name="inlineoccb" localSheetId="32">'[5]Statistical Data'!$A$18:$Z$18</definedName>
    <definedName name="inlineoccb" localSheetId="34">'[5]Statistical Data'!$A$18:$Z$18</definedName>
    <definedName name="inlineoccb" localSheetId="43">'[5]Statistical Data'!$A$18:$Z$18</definedName>
    <definedName name="inlineoccb" localSheetId="47">'[5]Statistical Data'!$A$18:$Z$18</definedName>
    <definedName name="inlineoccb" localSheetId="48">'[5]Statistical Data'!$A$18:$Z$18</definedName>
    <definedName name="inlineoccb" localSheetId="50">'[5]Statistical Data'!$A$18:$Z$18</definedName>
    <definedName name="inlineoccb" localSheetId="51">'[5]Statistical Data'!$A$18:$Z$18</definedName>
    <definedName name="inlineoccb" localSheetId="57">'[5]Statistical Data'!$A$18:$Z$18</definedName>
    <definedName name="inlineoccb" localSheetId="68">#REF!</definedName>
    <definedName name="inlineoccb" localSheetId="26">'[6]Statistical Data'!$A$18:$Z$18</definedName>
    <definedName name="inlineoccb">'[7]Statistical Data'!$A$18:$Z$18</definedName>
    <definedName name="inlineoccf" localSheetId="28">'[5]Statistical Data'!$A$20:$Z$20</definedName>
    <definedName name="inlineoccf" localSheetId="32">'[5]Statistical Data'!$A$20:$Z$20</definedName>
    <definedName name="inlineoccf" localSheetId="34">'[5]Statistical Data'!$A$20:$Z$20</definedName>
    <definedName name="inlineoccf" localSheetId="43">'[5]Statistical Data'!$A$20:$Z$20</definedName>
    <definedName name="inlineoccf" localSheetId="47">'[5]Statistical Data'!$A$20:$Z$20</definedName>
    <definedName name="inlineoccf" localSheetId="48">'[5]Statistical Data'!$A$20:$Z$20</definedName>
    <definedName name="inlineoccf" localSheetId="50">'[5]Statistical Data'!$A$20:$Z$20</definedName>
    <definedName name="inlineoccf" localSheetId="51">'[5]Statistical Data'!$A$20:$Z$20</definedName>
    <definedName name="inlineoccf" localSheetId="57">'[5]Statistical Data'!$A$20:$Z$20</definedName>
    <definedName name="inlineoccf" localSheetId="68">#REF!</definedName>
    <definedName name="inlineoccf" localSheetId="26">'[6]Statistical Data'!$A$20:$Z$20</definedName>
    <definedName name="inlineoccf">'[7]Statistical Data'!$A$20:$Z$20</definedName>
    <definedName name="inlinerateb" localSheetId="28">'[5]Statistical Data'!$A$12:$Z$12</definedName>
    <definedName name="inlinerateb" localSheetId="32">'[5]Statistical Data'!$A$12:$Z$12</definedName>
    <definedName name="inlinerateb" localSheetId="34">'[5]Statistical Data'!$A$12:$Z$12</definedName>
    <definedName name="inlinerateb" localSheetId="43">'[5]Statistical Data'!$A$12:$Z$12</definedName>
    <definedName name="inlinerateb" localSheetId="47">'[5]Statistical Data'!$A$12:$Z$12</definedName>
    <definedName name="inlinerateb" localSheetId="48">'[5]Statistical Data'!$A$12:$Z$12</definedName>
    <definedName name="inlinerateb" localSheetId="50">'[5]Statistical Data'!$A$12:$Z$12</definedName>
    <definedName name="inlinerateb" localSheetId="51">'[5]Statistical Data'!$A$12:$Z$12</definedName>
    <definedName name="inlinerateb" localSheetId="57">'[5]Statistical Data'!$A$12:$Z$12</definedName>
    <definedName name="inlinerateb" localSheetId="68">#REF!</definedName>
    <definedName name="inlinerateb" localSheetId="26">'[6]Statistical Data'!$A$12:$Z$12</definedName>
    <definedName name="inlinerateb">'[7]Statistical Data'!$A$12:$Z$12</definedName>
    <definedName name="inlineratef" localSheetId="28">'[5]Statistical Data'!$A$14:$Z$14</definedName>
    <definedName name="inlineratef" localSheetId="32">'[5]Statistical Data'!$A$14:$Z$14</definedName>
    <definedName name="inlineratef" localSheetId="34">'[5]Statistical Data'!$A$14:$Z$14</definedName>
    <definedName name="inlineratef" localSheetId="43">'[5]Statistical Data'!$A$14:$Z$14</definedName>
    <definedName name="inlineratef" localSheetId="47">'[5]Statistical Data'!$A$14:$Z$14</definedName>
    <definedName name="inlineratef" localSheetId="48">'[5]Statistical Data'!$A$14:$Z$14</definedName>
    <definedName name="inlineratef" localSheetId="50">'[5]Statistical Data'!$A$14:$Z$14</definedName>
    <definedName name="inlineratef" localSheetId="51">'[5]Statistical Data'!$A$14:$Z$14</definedName>
    <definedName name="inlineratef" localSheetId="57">'[5]Statistical Data'!$A$14:$Z$14</definedName>
    <definedName name="inlineratef" localSheetId="68">#REF!</definedName>
    <definedName name="inlineratef" localSheetId="26">'[6]Statistical Data'!$A$14:$Z$14</definedName>
    <definedName name="inlineratef">'[7]Statistical Data'!$A$14:$Z$14</definedName>
    <definedName name="inlineratepy" localSheetId="28">'[5]Statistical Data'!$A$16:$Z$16</definedName>
    <definedName name="inlineratepy" localSheetId="32">'[5]Statistical Data'!$A$16:$Z$16</definedName>
    <definedName name="inlineratepy" localSheetId="34">'[5]Statistical Data'!$A$16:$Z$16</definedName>
    <definedName name="inlineratepy" localSheetId="43">'[5]Statistical Data'!$A$16:$Z$16</definedName>
    <definedName name="inlineratepy" localSheetId="47">'[5]Statistical Data'!$A$16:$Z$16</definedName>
    <definedName name="inlineratepy" localSheetId="48">'[5]Statistical Data'!$A$16:$Z$16</definedName>
    <definedName name="inlineratepy" localSheetId="50">'[5]Statistical Data'!$A$16:$Z$16</definedName>
    <definedName name="inlineratepy" localSheetId="51">'[5]Statistical Data'!$A$16:$Z$16</definedName>
    <definedName name="inlineratepy" localSheetId="57">'[5]Statistical Data'!$A$16:$Z$16</definedName>
    <definedName name="inlineratepy" localSheetId="68">#REF!</definedName>
    <definedName name="inlineratepy" localSheetId="26">'[6]Statistical Data'!$A$16:$Z$16</definedName>
    <definedName name="inlineratepy">'[7]Statistical Data'!$A$16:$Z$16</definedName>
    <definedName name="LF">#REF!</definedName>
    <definedName name="Month" localSheetId="28">'[5]Min Rent Bud'!$AH$10:$AH$21</definedName>
    <definedName name="Month" localSheetId="32">'[5]Min Rent Bud'!$AH$10:$AH$21</definedName>
    <definedName name="Month" localSheetId="34">'[5]Min Rent Bud'!$AH$10:$AH$21</definedName>
    <definedName name="Month" localSheetId="43">'[5]Min Rent Bud'!$AH$10:$AH$21</definedName>
    <definedName name="Month" localSheetId="47">'[5]Min Rent Bud'!$AH$10:$AH$21</definedName>
    <definedName name="Month" localSheetId="48">'[5]Min Rent Bud'!$AH$10:$AH$21</definedName>
    <definedName name="Month" localSheetId="50">'[5]Min Rent Bud'!$AH$10:$AH$21</definedName>
    <definedName name="Month" localSheetId="51">'[5]Min Rent Bud'!$AH$10:$AH$21</definedName>
    <definedName name="Month" localSheetId="57">'[5]Min Rent Bud'!$AH$10:$AH$21</definedName>
    <definedName name="Month" localSheetId="68">#REF!</definedName>
    <definedName name="Month" localSheetId="26">'[6]Min Rent Bud'!$AH$10:$AH$21</definedName>
    <definedName name="Month">'[7]Min Rent Bud'!$AH$10:$AH$21</definedName>
    <definedName name="MPM">#REF!</definedName>
    <definedName name="MRI_1LEAS.OCCPNAME" localSheetId="41">'15100'!$C$11</definedName>
    <definedName name="new" localSheetId="68">#REF!</definedName>
    <definedName name="new" localSheetId="26">[1]Bluffs!$A$2:$J$1340</definedName>
    <definedName name="new">[2]Bluffs!$A$2:$J$1340</definedName>
    <definedName name="newportcoast" localSheetId="68">#REF!</definedName>
    <definedName name="newportcoast" localSheetId="26">[19]variance!$A$2:$J$956</definedName>
    <definedName name="newportcoast">[19]variance!$A$2:$J$956</definedName>
    <definedName name="nh" localSheetId="68">#REF!</definedName>
    <definedName name="nh" localSheetId="26">[10]variance!$A$2:$J$1340</definedName>
    <definedName name="nh">[10]variance!$A$2:$J$1340</definedName>
    <definedName name="ovalloccf" localSheetId="28">#REF!</definedName>
    <definedName name="ovalloccf" localSheetId="32">#REF!</definedName>
    <definedName name="ovalloccf" localSheetId="34">#REF!</definedName>
    <definedName name="ovalloccf" localSheetId="43">#REF!</definedName>
    <definedName name="ovalloccf" localSheetId="47">#REF!</definedName>
    <definedName name="ovalloccf" localSheetId="48">#REF!</definedName>
    <definedName name="ovalloccf" localSheetId="50">#REF!</definedName>
    <definedName name="ovalloccf" localSheetId="51">#REF!</definedName>
    <definedName name="ovalloccf" localSheetId="57">#REF!</definedName>
    <definedName name="ovalloccf">#REF!</definedName>
    <definedName name="overalloccb" localSheetId="28">'[5]Statistical Data'!$A$22:$Z$22</definedName>
    <definedName name="overalloccb" localSheetId="32">'[5]Statistical Data'!$A$22:$Z$22</definedName>
    <definedName name="overalloccb" localSheetId="34">'[5]Statistical Data'!$A$22:$Z$22</definedName>
    <definedName name="overalloccb" localSheetId="43">'[5]Statistical Data'!$A$22:$Z$22</definedName>
    <definedName name="overalloccb" localSheetId="47">'[5]Statistical Data'!$A$22:$Z$22</definedName>
    <definedName name="overalloccb" localSheetId="48">'[5]Statistical Data'!$A$22:$Z$22</definedName>
    <definedName name="overalloccb" localSheetId="50">'[5]Statistical Data'!$A$22:$Z$22</definedName>
    <definedName name="overalloccb" localSheetId="51">'[5]Statistical Data'!$A$22:$Z$22</definedName>
    <definedName name="overalloccb" localSheetId="57">'[5]Statistical Data'!$A$22:$Z$22</definedName>
    <definedName name="overalloccb" localSheetId="68">#REF!</definedName>
    <definedName name="overalloccb" localSheetId="26">'[6]Statistical Data'!$A$22:$Z$22</definedName>
    <definedName name="overalloccb">'[7]Statistical Data'!$A$22:$Z$22</definedName>
    <definedName name="overalloccf" localSheetId="28">'[5]Statistical Data'!$A$24:$Z$24</definedName>
    <definedName name="overalloccf" localSheetId="32">'[5]Statistical Data'!$A$24:$Z$24</definedName>
    <definedName name="overalloccf" localSheetId="34">'[5]Statistical Data'!$A$24:$Z$24</definedName>
    <definedName name="overalloccf" localSheetId="43">'[5]Statistical Data'!$A$24:$Z$24</definedName>
    <definedName name="overalloccf" localSheetId="47">'[5]Statistical Data'!$A$24:$Z$24</definedName>
    <definedName name="overalloccf" localSheetId="48">'[5]Statistical Data'!$A$24:$Z$24</definedName>
    <definedName name="overalloccf" localSheetId="50">'[5]Statistical Data'!$A$24:$Z$24</definedName>
    <definedName name="overalloccf" localSheetId="51">'[5]Statistical Data'!$A$24:$Z$24</definedName>
    <definedName name="overalloccf" localSheetId="57">'[5]Statistical Data'!$A$24:$Z$24</definedName>
    <definedName name="overalloccf" localSheetId="68">#REF!</definedName>
    <definedName name="overalloccf" localSheetId="26">'[6]Statistical Data'!$A$24:$Z$24</definedName>
    <definedName name="overalloccf">'[7]Statistical Data'!$A$24:$Z$24</definedName>
    <definedName name="PRINT" localSheetId="28">#REF!</definedName>
    <definedName name="PRINT" localSheetId="32">#REF!</definedName>
    <definedName name="PRINT" localSheetId="34">#REF!</definedName>
    <definedName name="PRINT" localSheetId="43">#REF!</definedName>
    <definedName name="PRINT" localSheetId="47">#REF!</definedName>
    <definedName name="PRINT" localSheetId="48">#REF!</definedName>
    <definedName name="PRINT" localSheetId="50">#REF!</definedName>
    <definedName name="PRINT" localSheetId="51">#REF!</definedName>
    <definedName name="PRINT" localSheetId="57">#REF!</definedName>
    <definedName name="PRINT">#REF!</definedName>
    <definedName name="_xlnm.Print_Area" localSheetId="28">#REF!</definedName>
    <definedName name="_xlnm.Print_Area" localSheetId="32">#REF!</definedName>
    <definedName name="_xlnm.Print_Area" localSheetId="33">'12410'!$A$1:$I$24</definedName>
    <definedName name="_xlnm.Print_Area" localSheetId="34">#REF!</definedName>
    <definedName name="_xlnm.Print_Area" localSheetId="37">'13100'!$A$1:$E$18</definedName>
    <definedName name="_xlnm.Print_Area" localSheetId="38">'13130'!$A$1:$E$17</definedName>
    <definedName name="_xlnm.Print_Area" localSheetId="39">'13130A'!$A$1:$E$18</definedName>
    <definedName name="_xlnm.Print_Area" localSheetId="41">'15100'!$A$1:$E$17</definedName>
    <definedName name="_xlnm.Print_Area" localSheetId="42">'16500'!$A$1:$E$16</definedName>
    <definedName name="_xlnm.Print_Area" localSheetId="43">#REF!</definedName>
    <definedName name="_xlnm.Print_Area" localSheetId="47">#REF!</definedName>
    <definedName name="_xlnm.Print_Area" localSheetId="48">#REF!</definedName>
    <definedName name="_xlnm.Print_Area" localSheetId="49">'20650'!$A$1:$G$26</definedName>
    <definedName name="_xlnm.Print_Area" localSheetId="50">#REF!</definedName>
    <definedName name="_xlnm.Print_Area" localSheetId="51">#REF!</definedName>
    <definedName name="_xlnm.Print_Area" localSheetId="57">#REF!</definedName>
    <definedName name="_xlnm.Print_Area" localSheetId="18">'Accr Ins'!$A$1:$K$26</definedName>
    <definedName name="_xlnm.Print_Area" localSheetId="4">'All-Doubt'!$A$1:$D$40</definedName>
    <definedName name="_xlnm.Print_Area" localSheetId="5">'Bad-D'!$A$1:$D$33</definedName>
    <definedName name="_xlnm.Print_Area" localSheetId="67">Insurance!$A$1:$H$24</definedName>
    <definedName name="_xlnm.Print_Area" localSheetId="9">'O-Asset'!$A$1:$E$31</definedName>
    <definedName name="_xlnm.Print_Area" localSheetId="19">'O-Liabil'!$A$1:$D$35</definedName>
    <definedName name="_xlnm.Print_Area" localSheetId="0">'Pet-cash'!$A$1:$J$49</definedName>
    <definedName name="_xlnm.Print_Area" localSheetId="7">'PreP-Ins'!$A$1:$M$35</definedName>
    <definedName name="_xlnm.Print_Area" localSheetId="8">'PreP-Other'!$A$1:$H$36</definedName>
    <definedName name="_xlnm.Print_Area" localSheetId="6">Receiv!$A$1:$D$29</definedName>
    <definedName name="_xlnm.Print_Area" localSheetId="2">'Sec-Dep'!$A$1:$G$44</definedName>
    <definedName name="_xlnm.Print_Area" localSheetId="66">'Tax '!$A$1:$E$16</definedName>
    <definedName name="_xlnm.Print_Area" localSheetId="10">'TT-Costs'!$A$1:$E$28</definedName>
    <definedName name="_xlnm.Print_Area" localSheetId="3">'Util-Dep'!$A$1:$I$33</definedName>
    <definedName name="_xlnm.Print_Area">#REF!</definedName>
    <definedName name="PRINT_AREA_MI" localSheetId="28">#REF!</definedName>
    <definedName name="Print_Area_MI" localSheetId="29">#REF!</definedName>
    <definedName name="PRINT_AREA_MI" localSheetId="32">#REF!</definedName>
    <definedName name="PRINT_AREA_MI" localSheetId="34">#REF!</definedName>
    <definedName name="Print_Area_MI" localSheetId="35">#REF!</definedName>
    <definedName name="Print_Area_MI" localSheetId="37">#REF!</definedName>
    <definedName name="Print_Area_MI" localSheetId="38">#REF!</definedName>
    <definedName name="Print_Area_MI" localSheetId="39">#REF!</definedName>
    <definedName name="Print_Area_MI" localSheetId="41">#REF!</definedName>
    <definedName name="Print_Area_MI" localSheetId="42">#REF!</definedName>
    <definedName name="PRINT_AREA_MI" localSheetId="43">#REF!</definedName>
    <definedName name="PRINT_AREA_MI" localSheetId="47">#REF!</definedName>
    <definedName name="PRINT_AREA_MI" localSheetId="48">#REF!</definedName>
    <definedName name="PRINT_AREA_MI" localSheetId="50">#REF!</definedName>
    <definedName name="PRINT_AREA_MI" localSheetId="51">#REF!</definedName>
    <definedName name="PRINT_AREA_MI" localSheetId="57">#REF!</definedName>
    <definedName name="Print_Area_MI" localSheetId="58">#REF!</definedName>
    <definedName name="Print_Area_MI" localSheetId="65">#REF!</definedName>
    <definedName name="Print_Area_MI" localSheetId="54">#REF!</definedName>
    <definedName name="Print_Area_MI" localSheetId="60">#REF!</definedName>
    <definedName name="Print_Area_MI" localSheetId="64">#REF!</definedName>
    <definedName name="Print_Area_MI">#REF!</definedName>
    <definedName name="_xlnm.Print_Titles">#N/A</definedName>
    <definedName name="PRINT_TITLES_MI" localSheetId="28">#REF!</definedName>
    <definedName name="PRINT_TITLES_MI" localSheetId="29">#REF!</definedName>
    <definedName name="PRINT_TITLES_MI" localSheetId="32">#REF!</definedName>
    <definedName name="PRINT_TITLES_MI" localSheetId="34">#REF!</definedName>
    <definedName name="PRINT_TITLES_MI" localSheetId="35">#REF!</definedName>
    <definedName name="PRINT_TITLES_MI" localSheetId="37">#REF!</definedName>
    <definedName name="PRINT_TITLES_MI" localSheetId="38">#REF!</definedName>
    <definedName name="PRINT_TITLES_MI" localSheetId="39">#REF!</definedName>
    <definedName name="PRINT_TITLES_MI" localSheetId="41">#REF!</definedName>
    <definedName name="PRINT_TITLES_MI" localSheetId="42">#REF!</definedName>
    <definedName name="PRINT_TITLES_MI" localSheetId="43">#REF!</definedName>
    <definedName name="PRINT_TITLES_MI" localSheetId="47">#REF!</definedName>
    <definedName name="PRINT_TITLES_MI" localSheetId="48">#REF!</definedName>
    <definedName name="PRINT_TITLES_MI" localSheetId="50">#REF!</definedName>
    <definedName name="PRINT_TITLES_MI" localSheetId="51">#REF!</definedName>
    <definedName name="PRINT_TITLES_MI" localSheetId="57">#REF!</definedName>
    <definedName name="PRINT_TITLES_MI" localSheetId="58">#REF!</definedName>
    <definedName name="PRINT_TITLES_MI" localSheetId="65">#REF!</definedName>
    <definedName name="PRINT_TITLES_MI" localSheetId="54">#REF!</definedName>
    <definedName name="PRINT_TITLES_MI" localSheetId="60">#REF!</definedName>
    <definedName name="PRINT_TITLES_MI" localSheetId="64">#REF!</definedName>
    <definedName name="PRINT_TITLES_MI">#REF!</definedName>
    <definedName name="Prior_Fiscal_yr" localSheetId="68">#REF!</definedName>
    <definedName name="Prior_Fiscal_yr" localSheetId="26">[4]Menu!$N$4</definedName>
    <definedName name="Prior_Fiscal_yr">[4]Menu!$N$4</definedName>
    <definedName name="PY" localSheetId="68">#REF!</definedName>
    <definedName name="PY" localSheetId="26">'[1]Newport North'!$A:$IV</definedName>
    <definedName name="PY">'[2]Newport North'!$A:$IV</definedName>
    <definedName name="R_">#REF!</definedName>
    <definedName name="RANGE">#REF!</definedName>
    <definedName name="RESTORATION" localSheetId="28">#REF!</definedName>
    <definedName name="RESTORATION" localSheetId="32">#REF!</definedName>
    <definedName name="RESTORATION" localSheetId="34">#REF!</definedName>
    <definedName name="RESTORATION" localSheetId="43">#REF!</definedName>
    <definedName name="RESTORATION" localSheetId="47">#REF!</definedName>
    <definedName name="RESTORATION" localSheetId="48">#REF!</definedName>
    <definedName name="RESTORATION" localSheetId="50">#REF!</definedName>
    <definedName name="RESTORATION" localSheetId="51">#REF!</definedName>
    <definedName name="RESTORATION" localSheetId="57">#REF!</definedName>
    <definedName name="RESTORATION">#REF!</definedName>
    <definedName name="ROWBOR" localSheetId="28">#REF!</definedName>
    <definedName name="ROWBOR" localSheetId="32">#REF!</definedName>
    <definedName name="ROWBOR" localSheetId="34">#REF!</definedName>
    <definedName name="ROWBOR" localSheetId="43">#REF!</definedName>
    <definedName name="ROWBOR" localSheetId="47">#REF!</definedName>
    <definedName name="ROWBOR" localSheetId="48">#REF!</definedName>
    <definedName name="ROWBOR" localSheetId="50">#REF!</definedName>
    <definedName name="ROWBOR" localSheetId="51">#REF!</definedName>
    <definedName name="ROWBOR" localSheetId="57">#REF!</definedName>
    <definedName name="ROWBOR">#REF!</definedName>
    <definedName name="rpt_data" localSheetId="68">#REF!</definedName>
    <definedName name="rpt_data" localSheetId="26">[4]Menu!$U$20</definedName>
    <definedName name="rpt_data">[4]Menu!$U$20</definedName>
    <definedName name="SecDep">#REF!</definedName>
    <definedName name="source1" localSheetId="68">#REF!</definedName>
    <definedName name="source1" localSheetId="26">[1]Bluffs!$A$2:$J$762</definedName>
    <definedName name="source1">[2]Bluffs!$A$2:$J$762</definedName>
    <definedName name="source4" localSheetId="68">#REF!</definedName>
    <definedName name="source4" localSheetId="26">[1]Bluffs!$A$2:$J$762</definedName>
    <definedName name="source4">[2]Bluffs!$A$2:$J$762</definedName>
    <definedName name="source5" localSheetId="68">#REF!</definedName>
    <definedName name="source5" localSheetId="26">[1]Bluffs!$A$2:$J$762</definedName>
    <definedName name="source5">[2]Bluffs!$A$2:$J$762</definedName>
    <definedName name="source6" localSheetId="68">#REF!</definedName>
    <definedName name="source6" localSheetId="26">[1]Bluffs!$A$2:$J$762</definedName>
    <definedName name="source6">[2]Bluffs!$A$2:$J$762</definedName>
    <definedName name="sqft" localSheetId="28">#REF!</definedName>
    <definedName name="sqft" localSheetId="29">#REF!</definedName>
    <definedName name="sqft" localSheetId="32">#REF!</definedName>
    <definedName name="sqft" localSheetId="34">#REF!</definedName>
    <definedName name="sqft" localSheetId="35">#REF!</definedName>
    <definedName name="sqft" localSheetId="37">#REF!</definedName>
    <definedName name="sqft" localSheetId="38">#REF!</definedName>
    <definedName name="sqft" localSheetId="39">#REF!</definedName>
    <definedName name="sqft" localSheetId="41">#REF!</definedName>
    <definedName name="sqft" localSheetId="42">#REF!</definedName>
    <definedName name="sqft" localSheetId="43">#REF!</definedName>
    <definedName name="sqft" localSheetId="47">#REF!</definedName>
    <definedName name="sqft" localSheetId="48">#REF!</definedName>
    <definedName name="sqft" localSheetId="50">#REF!</definedName>
    <definedName name="sqft" localSheetId="51">#REF!</definedName>
    <definedName name="sqft" localSheetId="57">#REF!</definedName>
    <definedName name="sqft" localSheetId="58">#REF!</definedName>
    <definedName name="sqft" localSheetId="65">#REF!</definedName>
    <definedName name="sqft" localSheetId="54">#REF!</definedName>
    <definedName name="sqft" localSheetId="60">#REF!</definedName>
    <definedName name="sqft" localSheetId="64">#REF!</definedName>
    <definedName name="sqft">#REF!</definedName>
    <definedName name="Suite_Data" localSheetId="28">'[5]MR-Stat Data Sheet Bud'!$A$10:$G$613</definedName>
    <definedName name="Suite_Data" localSheetId="32">'[5]MR-Stat Data Sheet Bud'!$A$10:$G$613</definedName>
    <definedName name="Suite_Data" localSheetId="34">'[5]MR-Stat Data Sheet Bud'!$A$10:$G$613</definedName>
    <definedName name="Suite_Data" localSheetId="43">'[5]MR-Stat Data Sheet Bud'!$A$10:$G$613</definedName>
    <definedName name="Suite_Data" localSheetId="47">'[5]MR-Stat Data Sheet Bud'!$A$10:$G$613</definedName>
    <definedName name="Suite_Data" localSheetId="48">'[5]MR-Stat Data Sheet Bud'!$A$10:$G$613</definedName>
    <definedName name="Suite_Data" localSheetId="50">'[5]MR-Stat Data Sheet Bud'!$A$10:$G$613</definedName>
    <definedName name="Suite_Data" localSheetId="51">'[5]MR-Stat Data Sheet Bud'!$A$10:$G$613</definedName>
    <definedName name="Suite_Data" localSheetId="57">'[5]MR-Stat Data Sheet Bud'!$A$10:$G$613</definedName>
    <definedName name="Suite_Data" localSheetId="68">#REF!</definedName>
    <definedName name="Suite_Data" localSheetId="26">'[6]MR-Stat Data Sheet Bud'!$A$10:$G$613</definedName>
    <definedName name="Suite_Data">'[7]MR-Stat Data Sheet Bud'!$A$10:$G$613</definedName>
    <definedName name="TENANT_INFO">#REF!</definedName>
    <definedName name="TI">#REF!</definedName>
    <definedName name="TIC" localSheetId="68">#REF!</definedName>
    <definedName name="TIC" localSheetId="26">[20]variance!$A$2:$J$476</definedName>
    <definedName name="TIC">[21]variance!$A$2:$J$476</definedName>
    <definedName name="ticcc" localSheetId="68">#REF!</definedName>
    <definedName name="ticcc" localSheetId="26">[1]Bluffs!$A$2:$J$1340</definedName>
    <definedName name="ticcc">[2]Bluffs!$A$2:$J$1340</definedName>
    <definedName name="ticcdm" localSheetId="68">#REF!</definedName>
    <definedName name="ticcdm" localSheetId="26">[10]variance!$A$2:$J$1340</definedName>
    <definedName name="ticcdm">[10]variance!$A$2:$J$1340</definedName>
    <definedName name="TICCO" localSheetId="68">#REF!</definedName>
    <definedName name="TICCO" localSheetId="26">[1]Bluffs!$A$2:$J$1340</definedName>
    <definedName name="TICCO">[2]Bluffs!$A$2:$J$1340</definedName>
    <definedName name="TICCOMM" localSheetId="68">#REF!</definedName>
    <definedName name="TICCOMM" localSheetId="26">[1]Bluffs!$A$2:$J$1340</definedName>
    <definedName name="TICCOMM">[2]Bluffs!$A$2:$J$1340</definedName>
    <definedName name="ticcp" localSheetId="68">#REF!</definedName>
    <definedName name="ticcp" localSheetId="26">[1]Bluffs!$A$2:$J$1340</definedName>
    <definedName name="ticcp">[2]Bluffs!$A$2:$J$1340</definedName>
    <definedName name="ticcu" localSheetId="68">#REF!</definedName>
    <definedName name="ticcu" localSheetId="26">[1]Bluffs!$A$2:$J$1340</definedName>
    <definedName name="ticcu">[2]Bluffs!$A$2:$J$1340</definedName>
    <definedName name="tichb" localSheetId="68">#REF!</definedName>
    <definedName name="tichb" localSheetId="26">[8]variance!$A$2:$J$476</definedName>
    <definedName name="tichb">[8]variance!$A$2:$J$476</definedName>
    <definedName name="TICLAKE" localSheetId="68">#REF!</definedName>
    <definedName name="TICLAKE" localSheetId="26">[1]Bluffs!$A$2:$J$1340</definedName>
    <definedName name="TICLAKE">[2]Bluffs!$A$2:$J$1340</definedName>
    <definedName name="ticnh" localSheetId="68">#REF!</definedName>
    <definedName name="ticnh" localSheetId="26">[10]variance!$A$2:$J$1340</definedName>
    <definedName name="ticnh">[10]variance!$A$2:$J$1340</definedName>
    <definedName name="TICSC" localSheetId="68">#REF!</definedName>
    <definedName name="TICSC" localSheetId="26">[1]Bluffs!$A$2:$J$1340</definedName>
    <definedName name="TICSC">[2]Bluffs!$A$2:$J$1340</definedName>
    <definedName name="TICSQ" localSheetId="68">#REF!</definedName>
    <definedName name="TICSQ" localSheetId="26">[1]Bluffs!$A$2:$J$1340</definedName>
    <definedName name="TICSQ">[2]Bluffs!$A$2:$J$1340</definedName>
    <definedName name="ticuc" localSheetId="68">#REF!</definedName>
    <definedName name="ticuc" localSheetId="26">[1]Bluffs!$A$2:$J$1340</definedName>
    <definedName name="ticuc">[2]Bluffs!$A$2:$J$1340</definedName>
    <definedName name="ticuniv" localSheetId="68">#REF!</definedName>
    <definedName name="ticuniv" localSheetId="26">[1]Bluffs!$A$2:$J$1340</definedName>
    <definedName name="ticuniv">[2]Bluffs!$A$2:$J$1340</definedName>
    <definedName name="ticuniver" localSheetId="68">#REF!</definedName>
    <definedName name="ticuniver" localSheetId="26">[1]Bluffs!$A$2:$J$1340</definedName>
    <definedName name="ticuniver">[2]Bluffs!$A$2:$J$1340</definedName>
    <definedName name="TICWA" localSheetId="68">#REF!</definedName>
    <definedName name="TICWA" localSheetId="26">[1]Bluffs!$A$2:$J$1340</definedName>
    <definedName name="TICWA">[2]Bluffs!$A$2:$J$1340</definedName>
    <definedName name="TICWB" localSheetId="68">#REF!</definedName>
    <definedName name="TICWB" localSheetId="26">[1]Bluffs!$A$2:$J$1340</definedName>
    <definedName name="TICWB">[2]Bluffs!$A$2:$J$1340</definedName>
    <definedName name="TICWP" localSheetId="68">#REF!</definedName>
    <definedName name="TICWP" localSheetId="26">[3]Commons!$A$2:$J$1340</definedName>
    <definedName name="TICWP">[3]Commons!$A$2:$J$1340</definedName>
    <definedName name="ticwv" localSheetId="68">#REF!</definedName>
    <definedName name="ticwv" localSheetId="26">[1]Bluffs!$A$2:$J$1340</definedName>
    <definedName name="ticwv">[2]Bluffs!$A$2:$J$1340</definedName>
    <definedName name="Type" localSheetId="28">'[5]Min Rent Bud'!$BR$11:$BR$14</definedName>
    <definedName name="Type" localSheetId="32">'[5]Min Rent Bud'!$BR$11:$BR$14</definedName>
    <definedName name="Type" localSheetId="34">'[5]Min Rent Bud'!$BR$11:$BR$14</definedName>
    <definedName name="Type" localSheetId="43">'[5]Min Rent Bud'!$BR$11:$BR$14</definedName>
    <definedName name="Type" localSheetId="47">'[5]Min Rent Bud'!$BR$11:$BR$14</definedName>
    <definedName name="Type" localSheetId="48">'[5]Min Rent Bud'!$BR$11:$BR$14</definedName>
    <definedName name="Type" localSheetId="50">'[5]Min Rent Bud'!$BR$11:$BR$14</definedName>
    <definedName name="Type" localSheetId="51">'[5]Min Rent Bud'!$BR$11:$BR$14</definedName>
    <definedName name="Type" localSheetId="57">'[5]Min Rent Bud'!$BR$11:$BR$14</definedName>
    <definedName name="Type" localSheetId="68">#REF!</definedName>
    <definedName name="Type" localSheetId="26">'[6]Min Rent Bud'!$BR$11:$BR$14</definedName>
    <definedName name="Type">'[7]Min Rent Bud'!$BR$11:$BR$14</definedName>
    <definedName name="x" localSheetId="28">#REF!</definedName>
    <definedName name="x" localSheetId="32">#REF!</definedName>
    <definedName name="x" localSheetId="34">#REF!</definedName>
    <definedName name="x" localSheetId="43">#REF!</definedName>
    <definedName name="x" localSheetId="47">#REF!</definedName>
    <definedName name="x" localSheetId="48">#REF!</definedName>
    <definedName name="x" localSheetId="50">#REF!</definedName>
    <definedName name="x" localSheetId="51">#REF!</definedName>
    <definedName name="x" localSheetId="57">#REF!</definedName>
    <definedName name="x">#REF!</definedName>
    <definedName name="Z_2E18273D_F66D_4CC4_911A_FE47A9AF16A1_.wvu.PrintArea" localSheetId="28" hidden="1">#REF!</definedName>
    <definedName name="Z_2E18273D_F66D_4CC4_911A_FE47A9AF16A1_.wvu.PrintArea" localSheetId="32" hidden="1">#REF!</definedName>
    <definedName name="Z_2E18273D_F66D_4CC4_911A_FE47A9AF16A1_.wvu.PrintArea" localSheetId="34" hidden="1">#REF!</definedName>
    <definedName name="Z_2E18273D_F66D_4CC4_911A_FE47A9AF16A1_.wvu.PrintArea" localSheetId="43" hidden="1">#REF!</definedName>
    <definedName name="Z_2E18273D_F66D_4CC4_911A_FE47A9AF16A1_.wvu.PrintArea" localSheetId="47" hidden="1">#REF!</definedName>
    <definedName name="Z_2E18273D_F66D_4CC4_911A_FE47A9AF16A1_.wvu.PrintArea" localSheetId="48" hidden="1">#REF!</definedName>
    <definedName name="Z_2E18273D_F66D_4CC4_911A_FE47A9AF16A1_.wvu.PrintArea" localSheetId="50" hidden="1">#REF!</definedName>
    <definedName name="Z_2E18273D_F66D_4CC4_911A_FE47A9AF16A1_.wvu.PrintArea" localSheetId="51" hidden="1">#REF!</definedName>
    <definedName name="Z_2E18273D_F66D_4CC4_911A_FE47A9AF16A1_.wvu.PrintArea" localSheetId="57" hidden="1">#REF!</definedName>
    <definedName name="Z_2E18273D_F66D_4CC4_911A_FE47A9AF16A1_.wvu.PrintArea" hidden="1">#REF!</definedName>
    <definedName name="Z_753BA0A0_D4CC_4BCC_8EA2_60EB271684D7_.wvu.Cols" localSheetId="28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753BA0A0_D4CC_4BCC_8EA2_60EB271684D7_.wvu.Cols" localSheetId="29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753BA0A0_D4CC_4BCC_8EA2_60EB271684D7_.wvu.Cols" localSheetId="32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753BA0A0_D4CC_4BCC_8EA2_60EB271684D7_.wvu.Cols" localSheetId="34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753BA0A0_D4CC_4BCC_8EA2_60EB271684D7_.wvu.Cols" localSheetId="35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753BA0A0_D4CC_4BCC_8EA2_60EB271684D7_.wvu.Cols" localSheetId="38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753BA0A0_D4CC_4BCC_8EA2_60EB271684D7_.wvu.Cols" localSheetId="41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753BA0A0_D4CC_4BCC_8EA2_60EB271684D7_.wvu.Cols" localSheetId="42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753BA0A0_D4CC_4BCC_8EA2_60EB271684D7_.wvu.Cols" localSheetId="43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753BA0A0_D4CC_4BCC_8EA2_60EB271684D7_.wvu.Cols" localSheetId="47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753BA0A0_D4CC_4BCC_8EA2_60EB271684D7_.wvu.Cols" localSheetId="48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753BA0A0_D4CC_4BCC_8EA2_60EB271684D7_.wvu.Cols" localSheetId="50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753BA0A0_D4CC_4BCC_8EA2_60EB271684D7_.wvu.Cols" localSheetId="51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753BA0A0_D4CC_4BCC_8EA2_60EB271684D7_.wvu.Cols" localSheetId="57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753BA0A0_D4CC_4BCC_8EA2_60EB271684D7_.wvu.Cols" localSheetId="58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753BA0A0_D4CC_4BCC_8EA2_60EB271684D7_.wvu.Cols" localSheetId="65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753BA0A0_D4CC_4BCC_8EA2_60EB271684D7_.wvu.Cols" localSheetId="68" hidden="1">#REF!,#REF!,#REF!,#REF!,#REF!,#REF!,#REF!,#REF!,#REF!,#REF!,#REF!</definedName>
    <definedName name="Z_753BA0A0_D4CC_4BCC_8EA2_60EB271684D7_.wvu.Cols" localSheetId="60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753BA0A0_D4CC_4BCC_8EA2_60EB271684D7_.wvu.Cols" localSheetId="26" hidden="1">'[6]Min Rent Bud'!$AI:$AL,'[6]Min Rent Bud'!$AN:$AQ,'[6]Min Rent Bud'!$AS:$AW,'[6]Min Rent Bud'!$Y:$AA,'[6]Min Rent Bud'!$AC:$AF,'[6]Min Rent Bud'!#REF!,'[6]Min Rent Bud'!#REF!,'[6]Min Rent Bud'!#REF!,'[6]Min Rent Bud'!#REF!,'[6]Min Rent Bud'!$BL:$BN,'[6]Min Rent Bud'!$BP:$BS</definedName>
    <definedName name="Z_753BA0A0_D4CC_4BCC_8EA2_60EB271684D7_.wvu.Cols" localSheetId="64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753BA0A0_D4CC_4BCC_8EA2_60EB271684D7_.wvu.Cols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980EAF25_7339_4074_861E_27F188E0B0FD_.wvu.PrintArea" localSheetId="28" hidden="1">#REF!</definedName>
    <definedName name="Z_980EAF25_7339_4074_861E_27F188E0B0FD_.wvu.PrintArea" localSheetId="32" hidden="1">#REF!</definedName>
    <definedName name="Z_980EAF25_7339_4074_861E_27F188E0B0FD_.wvu.PrintArea" localSheetId="34" hidden="1">#REF!</definedName>
    <definedName name="Z_980EAF25_7339_4074_861E_27F188E0B0FD_.wvu.PrintArea" localSheetId="43" hidden="1">#REF!</definedName>
    <definedName name="Z_980EAF25_7339_4074_861E_27F188E0B0FD_.wvu.PrintArea" localSheetId="47" hidden="1">#REF!</definedName>
    <definedName name="Z_980EAF25_7339_4074_861E_27F188E0B0FD_.wvu.PrintArea" localSheetId="48" hidden="1">#REF!</definedName>
    <definedName name="Z_980EAF25_7339_4074_861E_27F188E0B0FD_.wvu.PrintArea" localSheetId="50" hidden="1">#REF!</definedName>
    <definedName name="Z_980EAF25_7339_4074_861E_27F188E0B0FD_.wvu.PrintArea" localSheetId="51" hidden="1">#REF!</definedName>
    <definedName name="Z_980EAF25_7339_4074_861E_27F188E0B0FD_.wvu.PrintArea" localSheetId="57" hidden="1">#REF!</definedName>
    <definedName name="Z_980EAF25_7339_4074_861E_27F188E0B0FD_.wvu.PrintArea" hidden="1">#REF!</definedName>
    <definedName name="Z_B0434F18_CF51_4D78_B7E6_A8F03E56E080_.wvu.Cols" localSheetId="28" hidden="1">#REF!</definedName>
    <definedName name="Z_B0434F18_CF51_4D78_B7E6_A8F03E56E080_.wvu.Cols" localSheetId="32" hidden="1">#REF!</definedName>
    <definedName name="Z_B0434F18_CF51_4D78_B7E6_A8F03E56E080_.wvu.Cols" localSheetId="34" hidden="1">#REF!</definedName>
    <definedName name="Z_B0434F18_CF51_4D78_B7E6_A8F03E56E080_.wvu.Cols" localSheetId="43" hidden="1">#REF!</definedName>
    <definedName name="Z_B0434F18_CF51_4D78_B7E6_A8F03E56E080_.wvu.Cols" localSheetId="47" hidden="1">#REF!</definedName>
    <definedName name="Z_B0434F18_CF51_4D78_B7E6_A8F03E56E080_.wvu.Cols" localSheetId="48" hidden="1">#REF!</definedName>
    <definedName name="Z_B0434F18_CF51_4D78_B7E6_A8F03E56E080_.wvu.Cols" localSheetId="50" hidden="1">#REF!</definedName>
    <definedName name="Z_B0434F18_CF51_4D78_B7E6_A8F03E56E080_.wvu.Cols" localSheetId="51" hidden="1">#REF!</definedName>
    <definedName name="Z_B0434F18_CF51_4D78_B7E6_A8F03E56E080_.wvu.Cols" localSheetId="57" hidden="1">#REF!</definedName>
    <definedName name="Z_B0434F18_CF51_4D78_B7E6_A8F03E56E080_.wvu.Cols" hidden="1">#REF!</definedName>
    <definedName name="Z_B0434F18_CF51_4D78_B7E6_A8F03E56E080_.wvu.Rows" localSheetId="28" hidden="1">#REF!</definedName>
    <definedName name="Z_B0434F18_CF51_4D78_B7E6_A8F03E56E080_.wvu.Rows" localSheetId="29" hidden="1">#REF!</definedName>
    <definedName name="Z_B0434F18_CF51_4D78_B7E6_A8F03E56E080_.wvu.Rows" localSheetId="32" hidden="1">#REF!</definedName>
    <definedName name="Z_B0434F18_CF51_4D78_B7E6_A8F03E56E080_.wvu.Rows" localSheetId="34" hidden="1">#REF!</definedName>
    <definedName name="Z_B0434F18_CF51_4D78_B7E6_A8F03E56E080_.wvu.Rows" localSheetId="35" hidden="1">#REF!</definedName>
    <definedName name="Z_B0434F18_CF51_4D78_B7E6_A8F03E56E080_.wvu.Rows" localSheetId="38" hidden="1">#REF!</definedName>
    <definedName name="Z_B0434F18_CF51_4D78_B7E6_A8F03E56E080_.wvu.Rows" localSheetId="41" hidden="1">#REF!</definedName>
    <definedName name="Z_B0434F18_CF51_4D78_B7E6_A8F03E56E080_.wvu.Rows" localSheetId="42" hidden="1">#REF!</definedName>
    <definedName name="Z_B0434F18_CF51_4D78_B7E6_A8F03E56E080_.wvu.Rows" localSheetId="43" hidden="1">#REF!</definedName>
    <definedName name="Z_B0434F18_CF51_4D78_B7E6_A8F03E56E080_.wvu.Rows" localSheetId="47" hidden="1">#REF!</definedName>
    <definedName name="Z_B0434F18_CF51_4D78_B7E6_A8F03E56E080_.wvu.Rows" localSheetId="48" hidden="1">#REF!</definedName>
    <definedName name="Z_B0434F18_CF51_4D78_B7E6_A8F03E56E080_.wvu.Rows" localSheetId="50" hidden="1">#REF!</definedName>
    <definedName name="Z_B0434F18_CF51_4D78_B7E6_A8F03E56E080_.wvu.Rows" localSheetId="51" hidden="1">#REF!</definedName>
    <definedName name="Z_B0434F18_CF51_4D78_B7E6_A8F03E56E080_.wvu.Rows" localSheetId="57" hidden="1">#REF!</definedName>
    <definedName name="Z_B0434F18_CF51_4D78_B7E6_A8F03E56E080_.wvu.Rows" localSheetId="58" hidden="1">#REF!</definedName>
    <definedName name="Z_B0434F18_CF51_4D78_B7E6_A8F03E56E080_.wvu.Rows" localSheetId="65" hidden="1">#REF!</definedName>
    <definedName name="Z_B0434F18_CF51_4D78_B7E6_A8F03E56E080_.wvu.Rows" localSheetId="60" hidden="1">#REF!</definedName>
    <definedName name="Z_B0434F18_CF51_4D78_B7E6_A8F03E56E080_.wvu.Rows" localSheetId="64" hidden="1">#REF!</definedName>
    <definedName name="Z_B0434F18_CF51_4D78_B7E6_A8F03E56E080_.wvu.Rows" hidden="1">#REF!</definedName>
    <definedName name="Z_BDAF8797_4A3F_4656_B088_7EB6050F85A9_.wvu.PrintTitles" localSheetId="28" hidden="1">#REF!</definedName>
    <definedName name="Z_BDAF8797_4A3F_4656_B088_7EB6050F85A9_.wvu.PrintTitles" localSheetId="32" hidden="1">#REF!</definedName>
    <definedName name="Z_BDAF8797_4A3F_4656_B088_7EB6050F85A9_.wvu.PrintTitles" localSheetId="34" hidden="1">#REF!</definedName>
    <definedName name="Z_BDAF8797_4A3F_4656_B088_7EB6050F85A9_.wvu.PrintTitles" localSheetId="43" hidden="1">#REF!</definedName>
    <definedName name="Z_BDAF8797_4A3F_4656_B088_7EB6050F85A9_.wvu.PrintTitles" localSheetId="47" hidden="1">#REF!</definedName>
    <definedName name="Z_BDAF8797_4A3F_4656_B088_7EB6050F85A9_.wvu.PrintTitles" localSheetId="48" hidden="1">#REF!</definedName>
    <definedName name="Z_BDAF8797_4A3F_4656_B088_7EB6050F85A9_.wvu.PrintTitles" localSheetId="50" hidden="1">#REF!</definedName>
    <definedName name="Z_BDAF8797_4A3F_4656_B088_7EB6050F85A9_.wvu.PrintTitles" localSheetId="51" hidden="1">#REF!</definedName>
    <definedName name="Z_BDAF8797_4A3F_4656_B088_7EB6050F85A9_.wvu.PrintTitles" localSheetId="57" hidden="1">#REF!</definedName>
    <definedName name="Z_BDAF8797_4A3F_4656_B088_7EB6050F85A9_.wvu.PrintTitles" hidden="1">#REF!</definedName>
    <definedName name="Z_D7A9F6D4_7CAA_404E_BAD9_95CE51F4654E_.wvu.Cols" localSheetId="28" hidden="1">#REF!</definedName>
    <definedName name="Z_D7A9F6D4_7CAA_404E_BAD9_95CE51F4654E_.wvu.Cols" localSheetId="32" hidden="1">#REF!</definedName>
    <definedName name="Z_D7A9F6D4_7CAA_404E_BAD9_95CE51F4654E_.wvu.Cols" localSheetId="34" hidden="1">#REF!</definedName>
    <definedName name="Z_D7A9F6D4_7CAA_404E_BAD9_95CE51F4654E_.wvu.Cols" localSheetId="43" hidden="1">#REF!</definedName>
    <definedName name="Z_D7A9F6D4_7CAA_404E_BAD9_95CE51F4654E_.wvu.Cols" localSheetId="47" hidden="1">#REF!</definedName>
    <definedName name="Z_D7A9F6D4_7CAA_404E_BAD9_95CE51F4654E_.wvu.Cols" localSheetId="48" hidden="1">#REF!</definedName>
    <definedName name="Z_D7A9F6D4_7CAA_404E_BAD9_95CE51F4654E_.wvu.Cols" localSheetId="50" hidden="1">#REF!</definedName>
    <definedName name="Z_D7A9F6D4_7CAA_404E_BAD9_95CE51F4654E_.wvu.Cols" localSheetId="51" hidden="1">#REF!</definedName>
    <definedName name="Z_D7A9F6D4_7CAA_404E_BAD9_95CE51F4654E_.wvu.Cols" localSheetId="57" hidden="1">#REF!</definedName>
    <definedName name="Z_D7A9F6D4_7CAA_404E_BAD9_95CE51F4654E_.wvu.Cols" hidden="1">#REF!</definedName>
    <definedName name="Z_D7A9F6D4_7CAA_404E_BAD9_95CE51F4654E_.wvu.Rows" localSheetId="28" hidden="1">#REF!</definedName>
    <definedName name="Z_D7A9F6D4_7CAA_404E_BAD9_95CE51F4654E_.wvu.Rows" localSheetId="29" hidden="1">#REF!</definedName>
    <definedName name="Z_D7A9F6D4_7CAA_404E_BAD9_95CE51F4654E_.wvu.Rows" localSheetId="32" hidden="1">#REF!</definedName>
    <definedName name="Z_D7A9F6D4_7CAA_404E_BAD9_95CE51F4654E_.wvu.Rows" localSheetId="34" hidden="1">#REF!</definedName>
    <definedName name="Z_D7A9F6D4_7CAA_404E_BAD9_95CE51F4654E_.wvu.Rows" localSheetId="35" hidden="1">#REF!</definedName>
    <definedName name="Z_D7A9F6D4_7CAA_404E_BAD9_95CE51F4654E_.wvu.Rows" localSheetId="38" hidden="1">#REF!</definedName>
    <definedName name="Z_D7A9F6D4_7CAA_404E_BAD9_95CE51F4654E_.wvu.Rows" localSheetId="41" hidden="1">#REF!</definedName>
    <definedName name="Z_D7A9F6D4_7CAA_404E_BAD9_95CE51F4654E_.wvu.Rows" localSheetId="42" hidden="1">#REF!</definedName>
    <definedName name="Z_D7A9F6D4_7CAA_404E_BAD9_95CE51F4654E_.wvu.Rows" localSheetId="43" hidden="1">#REF!</definedName>
    <definedName name="Z_D7A9F6D4_7CAA_404E_BAD9_95CE51F4654E_.wvu.Rows" localSheetId="47" hidden="1">#REF!</definedName>
    <definedName name="Z_D7A9F6D4_7CAA_404E_BAD9_95CE51F4654E_.wvu.Rows" localSheetId="48" hidden="1">#REF!</definedName>
    <definedName name="Z_D7A9F6D4_7CAA_404E_BAD9_95CE51F4654E_.wvu.Rows" localSheetId="50" hidden="1">#REF!</definedName>
    <definedName name="Z_D7A9F6D4_7CAA_404E_BAD9_95CE51F4654E_.wvu.Rows" localSheetId="51" hidden="1">#REF!</definedName>
    <definedName name="Z_D7A9F6D4_7CAA_404E_BAD9_95CE51F4654E_.wvu.Rows" localSheetId="57" hidden="1">#REF!</definedName>
    <definedName name="Z_D7A9F6D4_7CAA_404E_BAD9_95CE51F4654E_.wvu.Rows" localSheetId="58" hidden="1">#REF!</definedName>
    <definedName name="Z_D7A9F6D4_7CAA_404E_BAD9_95CE51F4654E_.wvu.Rows" localSheetId="65" hidden="1">#REF!</definedName>
    <definedName name="Z_D7A9F6D4_7CAA_404E_BAD9_95CE51F4654E_.wvu.Rows" localSheetId="60" hidden="1">#REF!</definedName>
    <definedName name="Z_D7A9F6D4_7CAA_404E_BAD9_95CE51F4654E_.wvu.Rows" localSheetId="64" hidden="1">#REF!</definedName>
    <definedName name="Z_D7A9F6D4_7CAA_404E_BAD9_95CE51F4654E_.wvu.Rows" hidden="1">#REF!</definedName>
    <definedName name="Z_E0930C38_AA64_4AFB_9B0E_DA0E43BA2D89_.wvu.Cols" localSheetId="28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E0930C38_AA64_4AFB_9B0E_DA0E43BA2D89_.wvu.Cols" localSheetId="29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E0930C38_AA64_4AFB_9B0E_DA0E43BA2D89_.wvu.Cols" localSheetId="32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E0930C38_AA64_4AFB_9B0E_DA0E43BA2D89_.wvu.Cols" localSheetId="34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E0930C38_AA64_4AFB_9B0E_DA0E43BA2D89_.wvu.Cols" localSheetId="35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E0930C38_AA64_4AFB_9B0E_DA0E43BA2D89_.wvu.Cols" localSheetId="38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E0930C38_AA64_4AFB_9B0E_DA0E43BA2D89_.wvu.Cols" localSheetId="41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E0930C38_AA64_4AFB_9B0E_DA0E43BA2D89_.wvu.Cols" localSheetId="42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E0930C38_AA64_4AFB_9B0E_DA0E43BA2D89_.wvu.Cols" localSheetId="43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E0930C38_AA64_4AFB_9B0E_DA0E43BA2D89_.wvu.Cols" localSheetId="47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E0930C38_AA64_4AFB_9B0E_DA0E43BA2D89_.wvu.Cols" localSheetId="48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E0930C38_AA64_4AFB_9B0E_DA0E43BA2D89_.wvu.Cols" localSheetId="50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E0930C38_AA64_4AFB_9B0E_DA0E43BA2D89_.wvu.Cols" localSheetId="51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E0930C38_AA64_4AFB_9B0E_DA0E43BA2D89_.wvu.Cols" localSheetId="57" hidden="1">'[5]Min Rent Bud'!$AI$1:$AL$65536,'[5]Min Rent Bud'!$AN$1:$AQ$65536,'[5]Min Rent Bud'!$AS$1:$AW$65536,'[5]Min Rent Bud'!$Y$1:$AA$65536,'[5]Min Rent Bud'!$AC$1:$AF$65536,'[5]Min Rent Bud'!#REF!,'[5]Min Rent Bud'!#REF!,'[5]Min Rent Bud'!#REF!,'[5]Min Rent Bud'!#REF!,'[5]Min Rent Bud'!$BL$1:$BN$65536,'[5]Min Rent Bud'!$BP$1:$BS$65536</definedName>
    <definedName name="Z_E0930C38_AA64_4AFB_9B0E_DA0E43BA2D89_.wvu.Cols" localSheetId="58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E0930C38_AA64_4AFB_9B0E_DA0E43BA2D89_.wvu.Cols" localSheetId="65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E0930C38_AA64_4AFB_9B0E_DA0E43BA2D89_.wvu.Cols" localSheetId="68" hidden="1">#REF!,#REF!,#REF!,#REF!,#REF!,#REF!,#REF!,#REF!,#REF!,#REF!,#REF!</definedName>
    <definedName name="Z_E0930C38_AA64_4AFB_9B0E_DA0E43BA2D89_.wvu.Cols" localSheetId="60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E0930C38_AA64_4AFB_9B0E_DA0E43BA2D89_.wvu.Cols" localSheetId="26" hidden="1">'[6]Min Rent Bud'!$AI:$AL,'[6]Min Rent Bud'!$AN:$AQ,'[6]Min Rent Bud'!$AS:$AW,'[6]Min Rent Bud'!$Y:$AA,'[6]Min Rent Bud'!$AC:$AF,'[6]Min Rent Bud'!#REF!,'[6]Min Rent Bud'!#REF!,'[6]Min Rent Bud'!#REF!,'[6]Min Rent Bud'!#REF!,'[6]Min Rent Bud'!$BL:$BN,'[6]Min Rent Bud'!$BP:$BS</definedName>
    <definedName name="Z_E0930C38_AA64_4AFB_9B0E_DA0E43BA2D89_.wvu.Cols" localSheetId="64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E0930C38_AA64_4AFB_9B0E_DA0E43BA2D89_.wvu.Cols" hidden="1">'[7]Min Rent Bud'!$AI$1:$AL$65536,'[7]Min Rent Bud'!$AN$1:$AQ$65536,'[7]Min Rent Bud'!$AS$1:$AW$65536,'[7]Min Rent Bud'!$Y$1:$AA$65536,'[7]Min Rent Bud'!$AC$1:$AF$65536,'[7]Min Rent Bud'!#REF!,'[7]Min Rent Bud'!#REF!,'[7]Min Rent Bud'!#REF!,'[7]Min Rent Bud'!#REF!,'[7]Min Rent Bud'!$BL$1:$BN$65536,'[7]Min Rent Bud'!$BP$1:$BS$65536</definedName>
    <definedName name="Z_E6B03560_877C_46DD_AC61_C66186AE0CA9_.wvu.PrintTitles" localSheetId="28" hidden="1">#REF!</definedName>
    <definedName name="Z_E6B03560_877C_46DD_AC61_C66186AE0CA9_.wvu.PrintTitles" localSheetId="32" hidden="1">#REF!</definedName>
    <definedName name="Z_E6B03560_877C_46DD_AC61_C66186AE0CA9_.wvu.PrintTitles" localSheetId="34" hidden="1">#REF!</definedName>
    <definedName name="Z_E6B03560_877C_46DD_AC61_C66186AE0CA9_.wvu.PrintTitles" localSheetId="43" hidden="1">#REF!</definedName>
    <definedName name="Z_E6B03560_877C_46DD_AC61_C66186AE0CA9_.wvu.PrintTitles" localSheetId="47" hidden="1">#REF!</definedName>
    <definedName name="Z_E6B03560_877C_46DD_AC61_C66186AE0CA9_.wvu.PrintTitles" localSheetId="48" hidden="1">#REF!</definedName>
    <definedName name="Z_E6B03560_877C_46DD_AC61_C66186AE0CA9_.wvu.PrintTitles" localSheetId="50" hidden="1">#REF!</definedName>
    <definedName name="Z_E6B03560_877C_46DD_AC61_C66186AE0CA9_.wvu.PrintTitles" localSheetId="51" hidden="1">#REF!</definedName>
    <definedName name="Z_E6B03560_877C_46DD_AC61_C66186AE0CA9_.wvu.PrintTitles" localSheetId="57" hidden="1">#REF!</definedName>
    <definedName name="Z_E6B03560_877C_46DD_AC61_C66186AE0CA9_.wvu.PrintTitles" hidden="1">#REF!</definedName>
    <definedName name="Z_FF45210D_B19D_11D5_AA56_00B0D076DEE5_.wvu.Rows" localSheetId="28" hidden="1">#REF!,#REF!,#REF!</definedName>
    <definedName name="Z_FF45210D_B19D_11D5_AA56_00B0D076DEE5_.wvu.Rows" localSheetId="29" hidden="1">#REF!,#REF!,#REF!</definedName>
    <definedName name="Z_FF45210D_B19D_11D5_AA56_00B0D076DEE5_.wvu.Rows" localSheetId="32" hidden="1">#REF!,#REF!,#REF!</definedName>
    <definedName name="Z_FF45210D_B19D_11D5_AA56_00B0D076DEE5_.wvu.Rows" localSheetId="34" hidden="1">#REF!,#REF!,#REF!</definedName>
    <definedName name="Z_FF45210D_B19D_11D5_AA56_00B0D076DEE5_.wvu.Rows" localSheetId="35" hidden="1">#REF!,#REF!,#REF!</definedName>
    <definedName name="Z_FF45210D_B19D_11D5_AA56_00B0D076DEE5_.wvu.Rows" localSheetId="38" hidden="1">#REF!,#REF!,#REF!</definedName>
    <definedName name="Z_FF45210D_B19D_11D5_AA56_00B0D076DEE5_.wvu.Rows" localSheetId="41" hidden="1">#REF!,#REF!,#REF!</definedName>
    <definedName name="Z_FF45210D_B19D_11D5_AA56_00B0D076DEE5_.wvu.Rows" localSheetId="42" hidden="1">#REF!,#REF!,#REF!</definedName>
    <definedName name="Z_FF45210D_B19D_11D5_AA56_00B0D076DEE5_.wvu.Rows" localSheetId="43" hidden="1">#REF!,#REF!,#REF!</definedName>
    <definedName name="Z_FF45210D_B19D_11D5_AA56_00B0D076DEE5_.wvu.Rows" localSheetId="47" hidden="1">#REF!,#REF!,#REF!</definedName>
    <definedName name="Z_FF45210D_B19D_11D5_AA56_00B0D076DEE5_.wvu.Rows" localSheetId="48" hidden="1">#REF!,#REF!,#REF!</definedName>
    <definedName name="Z_FF45210D_B19D_11D5_AA56_00B0D076DEE5_.wvu.Rows" localSheetId="50" hidden="1">#REF!,#REF!,#REF!</definedName>
    <definedName name="Z_FF45210D_B19D_11D5_AA56_00B0D076DEE5_.wvu.Rows" localSheetId="51" hidden="1">#REF!,#REF!,#REF!</definedName>
    <definedName name="Z_FF45210D_B19D_11D5_AA56_00B0D076DEE5_.wvu.Rows" localSheetId="57" hidden="1">#REF!,#REF!,#REF!</definedName>
    <definedName name="Z_FF45210D_B19D_11D5_AA56_00B0D076DEE5_.wvu.Rows" localSheetId="58" hidden="1">#REF!,#REF!,#REF!</definedName>
    <definedName name="Z_FF45210D_B19D_11D5_AA56_00B0D076DEE5_.wvu.Rows" localSheetId="65" hidden="1">#REF!,#REF!,#REF!</definedName>
    <definedName name="Z_FF45210D_B19D_11D5_AA56_00B0D076DEE5_.wvu.Rows" localSheetId="60" hidden="1">#REF!,#REF!,#REF!</definedName>
    <definedName name="Z_FF45210D_B19D_11D5_AA56_00B0D076DEE5_.wvu.Rows" localSheetId="64" hidden="1">#REF!,#REF!,#REF!</definedName>
    <definedName name="Z_FF45210D_B19D_11D5_AA56_00B0D076DEE5_.wvu.Rows" hidden="1">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21" l="1"/>
  <c r="F15" i="121" s="1"/>
  <c r="F17" i="121" a="1"/>
  <c r="F17" i="121" s="1"/>
  <c r="A3" i="121"/>
  <c r="A1" i="121"/>
  <c r="F18" i="121" l="1"/>
  <c r="E19" i="58" l="1"/>
  <c r="F29" i="89"/>
  <c r="E30" i="90"/>
  <c r="D17" i="113" a="1"/>
  <c r="D17" i="113" s="1"/>
  <c r="C17" i="113" a="1"/>
  <c r="C17" i="113" s="1"/>
  <c r="D23" i="113"/>
  <c r="C23" i="113"/>
  <c r="F46" i="111"/>
  <c r="D19" i="113" a="1"/>
  <c r="C19" i="113" a="1"/>
  <c r="A9" i="119"/>
  <c r="F34" i="89" l="1"/>
  <c r="G75" i="116"/>
  <c r="G76" i="116"/>
  <c r="G77" i="116"/>
  <c r="G78" i="116"/>
  <c r="G79" i="116"/>
  <c r="G80" i="116"/>
  <c r="G81" i="116"/>
  <c r="F51" i="111"/>
  <c r="C3" i="113" l="1" a="1"/>
  <c r="D15" i="113" a="1"/>
  <c r="C15" i="113" a="1"/>
  <c r="D21" i="118" l="1" a="1"/>
  <c r="D23" i="118" a="1"/>
  <c r="D9" i="118" a="1"/>
  <c r="E16" i="81"/>
  <c r="C15" i="67"/>
  <c r="D15" i="67"/>
  <c r="E28" i="42"/>
  <c r="E25" i="93"/>
  <c r="E13" i="93" a="1"/>
  <c r="E11" i="93"/>
  <c r="F16" i="36"/>
  <c r="C22" i="118" s="1"/>
  <c r="F15" i="78"/>
  <c r="G71" i="116"/>
  <c r="G72" i="116"/>
  <c r="G73" i="116"/>
  <c r="G74" i="116"/>
  <c r="G64" i="116"/>
  <c r="G65" i="116"/>
  <c r="G66" i="116"/>
  <c r="G67" i="116"/>
  <c r="G68" i="116"/>
  <c r="G69" i="116"/>
  <c r="G70" i="116"/>
  <c r="G58" i="116"/>
  <c r="G59" i="116"/>
  <c r="G60" i="116"/>
  <c r="G61" i="116"/>
  <c r="G62" i="116"/>
  <c r="G63" i="116"/>
  <c r="D4" i="113" a="1"/>
  <c r="D5" i="113" a="1"/>
  <c r="D6" i="113" a="1"/>
  <c r="D7" i="113" a="1"/>
  <c r="D8" i="113" a="1"/>
  <c r="D9" i="113" a="1"/>
  <c r="D10" i="113" a="1"/>
  <c r="D11" i="113" a="1"/>
  <c r="D12" i="113" a="1"/>
  <c r="D13" i="113" a="1"/>
  <c r="D14" i="113" a="1"/>
  <c r="D16" i="113" a="1"/>
  <c r="D18" i="113" a="1"/>
  <c r="C9" i="113" a="1"/>
  <c r="C10" i="113" a="1"/>
  <c r="C11" i="113" a="1"/>
  <c r="C12" i="113" a="1"/>
  <c r="C13" i="113" a="1"/>
  <c r="C14" i="113" a="1"/>
  <c r="C16" i="113" a="1"/>
  <c r="C18" i="113" a="1"/>
  <c r="D3" i="113" a="1"/>
  <c r="C8" i="113" a="1"/>
  <c r="C7" i="113" a="1"/>
  <c r="C6" i="113" a="1"/>
  <c r="C5" i="113" a="1"/>
  <c r="C4" i="113" a="1"/>
  <c r="D41" i="118" a="1"/>
  <c r="C23" i="118" l="1"/>
  <c r="C21" i="118"/>
  <c r="C17" i="118"/>
  <c r="C16" i="118"/>
  <c r="C13" i="118"/>
  <c r="G15" i="116"/>
  <c r="G16" i="116"/>
  <c r="E32" i="90" s="1" a="1"/>
  <c r="G17" i="116"/>
  <c r="F48" i="111" s="1" a="1"/>
  <c r="G18" i="116"/>
  <c r="G19" i="116"/>
  <c r="F17" i="78" s="1" a="1"/>
  <c r="G20" i="116"/>
  <c r="F13" i="57" s="1" a="1"/>
  <c r="G21" i="116"/>
  <c r="F18" i="54" s="1" a="1"/>
  <c r="G22" i="116"/>
  <c r="G23" i="116"/>
  <c r="G24" i="116"/>
  <c r="G25" i="116"/>
  <c r="F24" i="36" s="1" a="1"/>
  <c r="G26" i="116"/>
  <c r="G27" i="116"/>
  <c r="G28" i="116"/>
  <c r="G29" i="116"/>
  <c r="G30" i="116"/>
  <c r="G31" i="116"/>
  <c r="G32" i="116"/>
  <c r="G33" i="116"/>
  <c r="G34" i="116"/>
  <c r="G35" i="116"/>
  <c r="G36" i="116"/>
  <c r="G37" i="116"/>
  <c r="G38" i="116"/>
  <c r="G39" i="116"/>
  <c r="G40" i="116"/>
  <c r="G41" i="116"/>
  <c r="G42" i="116"/>
  <c r="G43" i="116"/>
  <c r="G44" i="116"/>
  <c r="G45" i="116"/>
  <c r="G46" i="116"/>
  <c r="G47" i="116"/>
  <c r="G48" i="116"/>
  <c r="G49" i="116"/>
  <c r="G50" i="116"/>
  <c r="G51" i="116"/>
  <c r="G52" i="116"/>
  <c r="G53" i="116"/>
  <c r="G54" i="116"/>
  <c r="G55" i="116"/>
  <c r="G56" i="116"/>
  <c r="G57" i="116"/>
  <c r="G14" i="116"/>
  <c r="D11" i="118" a="1"/>
  <c r="D12" i="118" a="1"/>
  <c r="D15" i="118" a="1"/>
  <c r="D16" i="118" a="1"/>
  <c r="D17" i="118" a="1"/>
  <c r="D19" i="118" a="1"/>
  <c r="D24" i="118" a="1"/>
  <c r="D25" i="118" a="1"/>
  <c r="D27" i="118" a="1"/>
  <c r="D29" i="118" a="1"/>
  <c r="D30" i="118" a="1"/>
  <c r="D32" i="118" a="1"/>
  <c r="D33" i="118" a="1"/>
  <c r="D34" i="118" a="1"/>
  <c r="F21" i="36" l="1" a="1"/>
  <c r="F15" i="108" a="1"/>
  <c r="F15" i="108" s="1"/>
  <c r="F17" i="99" a="1"/>
  <c r="F18" i="98" a="1"/>
  <c r="D14" i="118" a="1"/>
  <c r="D40" i="118" a="1"/>
  <c r="D10" i="118" a="1"/>
  <c r="F31" i="89" a="1"/>
  <c r="D42" i="118" a="1"/>
  <c r="E18" i="81" a="1"/>
  <c r="E31" i="42" a="1"/>
  <c r="D18" i="118" a="1"/>
  <c r="E22" i="58" a="1"/>
  <c r="D22" i="118" a="1"/>
  <c r="D8" i="118" a="1"/>
  <c r="D7" i="118" a="1"/>
  <c r="D20" i="118" a="1"/>
  <c r="D13" i="118" a="1"/>
  <c r="D16" i="67" a="1"/>
  <c r="C16" i="67" a="1"/>
  <c r="D31" i="118" a="1"/>
  <c r="D35" i="118" a="1"/>
  <c r="D37" i="118" a="1"/>
  <c r="D36" i="118" a="1"/>
  <c r="D28" i="118" a="1"/>
  <c r="D26" i="118" a="1"/>
  <c r="A3" i="111"/>
  <c r="A1" i="111"/>
  <c r="C8" i="118" l="1"/>
  <c r="F15" i="99"/>
  <c r="E16" i="109" a="1"/>
  <c r="C26" i="118" l="1"/>
  <c r="C20" i="118"/>
  <c r="D24" i="70"/>
  <c r="C24" i="70"/>
  <c r="E13" i="109"/>
  <c r="A3" i="109"/>
  <c r="A1" i="109"/>
  <c r="C7" i="118" l="1"/>
  <c r="E20" i="79" a="1"/>
  <c r="E21" i="79" s="1"/>
  <c r="E17" i="109"/>
  <c r="F13" i="108"/>
  <c r="A3" i="108"/>
  <c r="A1" i="108"/>
  <c r="J9" i="57"/>
  <c r="E24" i="70" l="1"/>
  <c r="C36" i="118" l="1"/>
  <c r="A3" i="83"/>
  <c r="F16" i="54" l="1"/>
  <c r="F11" i="57"/>
  <c r="C14" i="118" l="1"/>
  <c r="F26" i="83"/>
  <c r="E13" i="79" l="1"/>
  <c r="E18" i="79" s="1"/>
  <c r="H184" i="105"/>
  <c r="I162" i="105"/>
  <c r="I152" i="105"/>
  <c r="I149" i="105"/>
  <c r="I147" i="105"/>
  <c r="I144" i="105"/>
  <c r="I142" i="105"/>
  <c r="I140" i="105"/>
  <c r="I137" i="105"/>
  <c r="I134" i="105"/>
  <c r="I130" i="105"/>
  <c r="I126" i="105"/>
  <c r="I123" i="105"/>
  <c r="I108" i="105"/>
  <c r="I106" i="105"/>
  <c r="I97" i="105"/>
  <c r="I95" i="105"/>
  <c r="I93" i="105"/>
  <c r="I91" i="105"/>
  <c r="I89" i="105"/>
  <c r="I84" i="105"/>
  <c r="I82" i="105"/>
  <c r="I73" i="105"/>
  <c r="I71" i="105"/>
  <c r="I67" i="105"/>
  <c r="I65" i="105"/>
  <c r="I52" i="105"/>
  <c r="I47" i="105"/>
  <c r="I40" i="105"/>
  <c r="I38" i="105"/>
  <c r="H184" i="106"/>
  <c r="I162" i="106"/>
  <c r="I152" i="106"/>
  <c r="I149" i="106"/>
  <c r="I147" i="106"/>
  <c r="I144" i="106"/>
  <c r="I142" i="106"/>
  <c r="I140" i="106"/>
  <c r="I137" i="106"/>
  <c r="I134" i="106"/>
  <c r="I130" i="106"/>
  <c r="I126" i="106"/>
  <c r="I123" i="106"/>
  <c r="I108" i="106"/>
  <c r="I106" i="106"/>
  <c r="I97" i="106"/>
  <c r="I95" i="106"/>
  <c r="I93" i="106"/>
  <c r="I91" i="106"/>
  <c r="I89" i="106"/>
  <c r="I84" i="106"/>
  <c r="I82" i="106"/>
  <c r="I73" i="106"/>
  <c r="I71" i="106"/>
  <c r="I67" i="106"/>
  <c r="I65" i="106"/>
  <c r="I52" i="106"/>
  <c r="I47" i="106"/>
  <c r="I40" i="106"/>
  <c r="I38" i="106"/>
  <c r="I184" i="106" l="1"/>
  <c r="I184" i="105"/>
  <c r="E13" i="104"/>
  <c r="F16" i="98"/>
  <c r="C18" i="118" l="1"/>
  <c r="E15" i="100"/>
  <c r="A3" i="70" l="1"/>
  <c r="A3" i="42"/>
  <c r="A3" i="99"/>
  <c r="A3" i="98"/>
  <c r="A3" i="54"/>
  <c r="E16" i="73"/>
  <c r="A3" i="73"/>
  <c r="F15" i="74"/>
  <c r="A3" i="104"/>
  <c r="A1" i="104"/>
  <c r="C29" i="118" l="1"/>
  <c r="E13" i="103"/>
  <c r="A3" i="103"/>
  <c r="A1" i="103"/>
  <c r="D9" i="73"/>
  <c r="F9" i="73" s="1"/>
  <c r="D10" i="73"/>
  <c r="F10" i="73" s="1"/>
  <c r="D11" i="73"/>
  <c r="F11" i="73" s="1"/>
  <c r="D13" i="73"/>
  <c r="F13" i="73" s="1"/>
  <c r="D12" i="73"/>
  <c r="D17" i="102"/>
  <c r="F24" i="70" l="1"/>
  <c r="F12" i="73"/>
  <c r="D14" i="73"/>
  <c r="F14" i="73" l="1"/>
  <c r="C16" i="73" l="1"/>
  <c r="B16" i="73" l="1"/>
  <c r="A3" i="102" l="1"/>
  <c r="A1" i="102"/>
  <c r="D8" i="73" l="1"/>
  <c r="F8" i="73" s="1"/>
  <c r="F15" i="101" l="1"/>
  <c r="A3" i="101"/>
  <c r="A1" i="101"/>
  <c r="G12" i="73" l="1"/>
  <c r="G14" i="73"/>
  <c r="G10" i="73" l="1"/>
  <c r="A3" i="100" l="1"/>
  <c r="A1" i="100"/>
  <c r="G13" i="73" l="1"/>
  <c r="H13" i="73"/>
  <c r="A1" i="99" l="1"/>
  <c r="A1" i="98"/>
  <c r="E9" i="88" l="1"/>
  <c r="G11" i="73"/>
  <c r="D7" i="73"/>
  <c r="E15" i="95"/>
  <c r="A3" i="95"/>
  <c r="A1" i="95"/>
  <c r="A3" i="93"/>
  <c r="A1" i="93"/>
  <c r="D9" i="70"/>
  <c r="D7" i="70"/>
  <c r="D8" i="70"/>
  <c r="A3" i="67"/>
  <c r="F14" i="92"/>
  <c r="F19" i="92" s="1"/>
  <c r="A3" i="92"/>
  <c r="A1" i="92"/>
  <c r="F12" i="91"/>
  <c r="F13" i="91" s="1"/>
  <c r="F14" i="91" s="1"/>
  <c r="F15" i="91" s="1"/>
  <c r="F16" i="91" s="1"/>
  <c r="F17" i="91" s="1"/>
  <c r="F18" i="91" s="1"/>
  <c r="F19" i="91" s="1"/>
  <c r="A3" i="91"/>
  <c r="A1" i="91"/>
  <c r="J7" i="82"/>
  <c r="J13" i="82"/>
  <c r="J15" i="82"/>
  <c r="J14" i="82"/>
  <c r="A3" i="90"/>
  <c r="A1" i="90"/>
  <c r="A3" i="89"/>
  <c r="A1" i="89"/>
  <c r="J16" i="82"/>
  <c r="A3" i="88"/>
  <c r="A1" i="88"/>
  <c r="C7" i="86"/>
  <c r="D7" i="86" s="1"/>
  <c r="C38" i="87"/>
  <c r="C41" i="87" s="1"/>
  <c r="D36" i="87"/>
  <c r="D35" i="87"/>
  <c r="D34" i="87"/>
  <c r="D33" i="87"/>
  <c r="G29" i="87"/>
  <c r="E29" i="87"/>
  <c r="D29" i="87"/>
  <c r="C29" i="87"/>
  <c r="B16" i="87"/>
  <c r="B17" i="87" s="1"/>
  <c r="B18" i="87" s="1"/>
  <c r="B19" i="87" s="1"/>
  <c r="B20" i="87" s="1"/>
  <c r="B21" i="87" s="1"/>
  <c r="B22" i="87" s="1"/>
  <c r="B23" i="87" s="1"/>
  <c r="B24" i="87" s="1"/>
  <c r="B25" i="87" s="1"/>
  <c r="B26" i="87" s="1"/>
  <c r="F15" i="87"/>
  <c r="H15" i="87" s="1"/>
  <c r="H29" i="87" s="1"/>
  <c r="A1" i="87"/>
  <c r="D9" i="86"/>
  <c r="E17" i="86" s="1"/>
  <c r="E30" i="86" s="1"/>
  <c r="D8" i="86"/>
  <c r="D17" i="86" s="1"/>
  <c r="D30" i="86" s="1"/>
  <c r="I30" i="86"/>
  <c r="H30" i="86"/>
  <c r="G26" i="86"/>
  <c r="G25" i="86"/>
  <c r="G24" i="86"/>
  <c r="G23" i="86"/>
  <c r="G22" i="86"/>
  <c r="G21" i="86"/>
  <c r="G20" i="86"/>
  <c r="G19" i="86"/>
  <c r="G18" i="86"/>
  <c r="B18" i="86"/>
  <c r="B19" i="86" s="1"/>
  <c r="B20" i="86" s="1"/>
  <c r="B21" i="86" s="1"/>
  <c r="B22" i="86" s="1"/>
  <c r="B23" i="86" s="1"/>
  <c r="B24" i="86" s="1"/>
  <c r="B25" i="86" s="1"/>
  <c r="B26" i="86" s="1"/>
  <c r="B27" i="86" s="1"/>
  <c r="B28" i="86" s="1"/>
  <c r="A1" i="86"/>
  <c r="A1" i="54"/>
  <c r="A1" i="67"/>
  <c r="A1" i="70"/>
  <c r="A1" i="42"/>
  <c r="A1" i="71"/>
  <c r="F11" i="71"/>
  <c r="A1" i="73"/>
  <c r="A3" i="81"/>
  <c r="A1" i="81"/>
  <c r="A3" i="79"/>
  <c r="A1" i="79"/>
  <c r="A3" i="78"/>
  <c r="A1" i="78"/>
  <c r="A3" i="76"/>
  <c r="A1" i="76"/>
  <c r="A3" i="74"/>
  <c r="A1" i="74"/>
  <c r="E15" i="52"/>
  <c r="B16" i="60"/>
  <c r="F5" i="60"/>
  <c r="F12" i="60"/>
  <c r="F10" i="60"/>
  <c r="F9" i="60"/>
  <c r="F15" i="60"/>
  <c r="F11" i="60"/>
  <c r="D16" i="60"/>
  <c r="F14" i="60"/>
  <c r="F6" i="60"/>
  <c r="F7" i="60"/>
  <c r="F8" i="60"/>
  <c r="F13" i="60"/>
  <c r="F4" i="60"/>
  <c r="F22" i="60"/>
  <c r="E14" i="32"/>
  <c r="G14" i="32" s="1"/>
  <c r="G26" i="32" s="1"/>
  <c r="D32" i="32"/>
  <c r="E32" i="32" s="1"/>
  <c r="C33" i="32"/>
  <c r="D33" i="32" s="1"/>
  <c r="E33" i="32" s="1"/>
  <c r="E44" i="32"/>
  <c r="D30" i="32"/>
  <c r="E30" i="32" s="1"/>
  <c r="D31" i="32"/>
  <c r="E31" i="32" s="1"/>
  <c r="A47" i="32"/>
  <c r="C26" i="32"/>
  <c r="B8" i="59"/>
  <c r="A3" i="58"/>
  <c r="A1" i="58"/>
  <c r="A3" i="57"/>
  <c r="A1" i="57"/>
  <c r="A3" i="52"/>
  <c r="A1" i="52"/>
  <c r="F26" i="32"/>
  <c r="A3" i="32"/>
  <c r="A1" i="32"/>
  <c r="A1" i="36"/>
  <c r="D26" i="32"/>
  <c r="A3" i="36"/>
  <c r="I7" i="32"/>
  <c r="I8" i="32" s="1"/>
  <c r="M8" i="32" s="1"/>
  <c r="H7" i="32"/>
  <c r="H8" i="32" s="1"/>
  <c r="H9" i="32" s="1"/>
  <c r="H10" i="32" s="1"/>
  <c r="H11" i="32" s="1"/>
  <c r="H26" i="32" s="1"/>
  <c r="E3" i="33"/>
  <c r="J26" i="32"/>
  <c r="K26" i="32"/>
  <c r="L26" i="32"/>
  <c r="A10" i="11"/>
  <c r="B23" i="18"/>
  <c r="B30" i="18" s="1"/>
  <c r="E23" i="19"/>
  <c r="B25" i="31"/>
  <c r="I66" i="30"/>
  <c r="H66" i="30"/>
  <c r="G66" i="30"/>
  <c r="F66" i="30"/>
  <c r="B66" i="30"/>
  <c r="E21" i="19"/>
  <c r="E22" i="19"/>
  <c r="F17" i="29"/>
  <c r="G17" i="29" s="1"/>
  <c r="H17" i="29" s="1"/>
  <c r="F16" i="29"/>
  <c r="G16" i="29" s="1"/>
  <c r="H16" i="29" s="1"/>
  <c r="F15" i="29"/>
  <c r="G15" i="29" s="1"/>
  <c r="H15" i="29" s="1"/>
  <c r="G14" i="29"/>
  <c r="H14" i="29" s="1"/>
  <c r="F14" i="29"/>
  <c r="D11" i="30"/>
  <c r="D66" i="30" s="1"/>
  <c r="A10" i="29"/>
  <c r="H23" i="28"/>
  <c r="D6" i="28"/>
  <c r="A10" i="16"/>
  <c r="A10" i="10"/>
  <c r="A10" i="5"/>
  <c r="H38" i="28"/>
  <c r="A9" i="4"/>
  <c r="D37" i="2"/>
  <c r="A10" i="2"/>
  <c r="A10" i="8"/>
  <c r="H21" i="9"/>
  <c r="E21" i="9"/>
  <c r="F21" i="9"/>
  <c r="A10" i="9"/>
  <c r="G21" i="9"/>
  <c r="A9" i="19"/>
  <c r="A10" i="18"/>
  <c r="G27" i="14"/>
  <c r="F27" i="14"/>
  <c r="F30" i="1"/>
  <c r="F35" i="1" s="1"/>
  <c r="B25" i="8"/>
  <c r="B25" i="16"/>
  <c r="B24" i="15"/>
  <c r="C24" i="15"/>
  <c r="B20" i="4"/>
  <c r="B66" i="13"/>
  <c r="E66" i="13"/>
  <c r="F66" i="13"/>
  <c r="K66" i="13"/>
  <c r="J66" i="13"/>
  <c r="B24" i="5"/>
  <c r="F61" i="12"/>
  <c r="E61" i="12"/>
  <c r="G61" i="12"/>
  <c r="K61" i="12"/>
  <c r="E27" i="24"/>
  <c r="F27" i="24"/>
  <c r="G27" i="24"/>
  <c r="K27" i="24"/>
  <c r="I29" i="20"/>
  <c r="E29" i="20"/>
  <c r="D29" i="20"/>
  <c r="C29" i="20"/>
  <c r="I27" i="25"/>
  <c r="E27" i="25"/>
  <c r="D27" i="25"/>
  <c r="C27" i="25"/>
  <c r="B28" i="11"/>
  <c r="B29" i="10"/>
  <c r="D26" i="3"/>
  <c r="B26" i="32"/>
  <c r="C28" i="118" l="1"/>
  <c r="C37" i="118"/>
  <c r="C10" i="86"/>
  <c r="E38" i="87"/>
  <c r="F7" i="73"/>
  <c r="G7" i="73" s="1"/>
  <c r="D16" i="73"/>
  <c r="D10" i="70"/>
  <c r="E27" i="19"/>
  <c r="E11" i="30"/>
  <c r="E66" i="30" s="1"/>
  <c r="H28" i="29"/>
  <c r="J19" i="82"/>
  <c r="J26" i="82" s="1"/>
  <c r="G8" i="73"/>
  <c r="G9" i="73"/>
  <c r="F29" i="87"/>
  <c r="D38" i="87"/>
  <c r="M26" i="32"/>
  <c r="N8" i="32"/>
  <c r="N26" i="32" s="1"/>
  <c r="F27" i="91"/>
  <c r="F20" i="91"/>
  <c r="F21" i="91" s="1"/>
  <c r="F22" i="91" s="1"/>
  <c r="F23" i="91" s="1"/>
  <c r="F24" i="91" s="1"/>
  <c r="F25" i="91" s="1"/>
  <c r="C17" i="86"/>
  <c r="D10" i="86"/>
  <c r="I9" i="32"/>
  <c r="I10" i="32" s="1"/>
  <c r="I11" i="32" s="1"/>
  <c r="I26" i="32" s="1"/>
  <c r="E26" i="32"/>
  <c r="G16" i="73" l="1"/>
  <c r="K11" i="30"/>
  <c r="K66" i="30" s="1"/>
  <c r="J11" i="30"/>
  <c r="J66" i="30" s="1"/>
  <c r="H16" i="73"/>
  <c r="C30" i="86"/>
  <c r="G17" i="86"/>
  <c r="G30" i="86" s="1"/>
  <c r="F16" i="73"/>
  <c r="C10" i="118" l="1"/>
  <c r="D19" i="113"/>
  <c r="C19" i="113"/>
  <c r="D18" i="113"/>
  <c r="C18" i="113"/>
  <c r="E18" i="113" s="1"/>
  <c r="D16" i="113"/>
  <c r="C16" i="113"/>
  <c r="D15" i="113"/>
  <c r="C15" i="113"/>
  <c r="E15" i="113" s="1"/>
  <c r="D14" i="113"/>
  <c r="C14" i="113"/>
  <c r="D13" i="113"/>
  <c r="C13" i="113"/>
  <c r="D12" i="113"/>
  <c r="C12" i="113"/>
  <c r="D11" i="113"/>
  <c r="C11" i="113"/>
  <c r="E11" i="113" s="1"/>
  <c r="D10" i="113"/>
  <c r="C10" i="113"/>
  <c r="E10" i="113" s="1"/>
  <c r="D9" i="113"/>
  <c r="C9" i="113"/>
  <c r="E9" i="113" s="1"/>
  <c r="D8" i="113"/>
  <c r="C8" i="113"/>
  <c r="E8" i="113" s="1"/>
  <c r="D7" i="113"/>
  <c r="C7" i="113"/>
  <c r="D6" i="113"/>
  <c r="C6" i="113"/>
  <c r="E6" i="113" s="1"/>
  <c r="D5" i="113"/>
  <c r="C5" i="113"/>
  <c r="E5" i="113" s="1"/>
  <c r="D4" i="113"/>
  <c r="C4" i="113"/>
  <c r="E4" i="113" s="1"/>
  <c r="D3" i="113"/>
  <c r="C3" i="113"/>
  <c r="D16" i="67"/>
  <c r="D17" i="67" s="1"/>
  <c r="C16" i="67"/>
  <c r="C17" i="67" s="1"/>
  <c r="E18" i="81"/>
  <c r="E19" i="81" s="1"/>
  <c r="E22" i="58"/>
  <c r="E23" i="58" s="1"/>
  <c r="E13" i="93"/>
  <c r="E14" i="93" s="1"/>
  <c r="E16" i="109"/>
  <c r="F24" i="36"/>
  <c r="F25" i="36" s="1"/>
  <c r="F21" i="36"/>
  <c r="F22" i="36" s="1"/>
  <c r="F17" i="99"/>
  <c r="F18" i="99" s="1"/>
  <c r="F18" i="98"/>
  <c r="F19" i="98" s="1"/>
  <c r="F16" i="108"/>
  <c r="F18" i="54"/>
  <c r="F19" i="54" s="1"/>
  <c r="F13" i="57"/>
  <c r="F14" i="57" s="1"/>
  <c r="F17" i="78"/>
  <c r="F18" i="78" s="1"/>
  <c r="E20" i="79"/>
  <c r="F31" i="89"/>
  <c r="F32" i="89" s="1"/>
  <c r="F48" i="111"/>
  <c r="F49" i="111" s="1"/>
  <c r="E32" i="90"/>
  <c r="E33" i="90" s="1"/>
  <c r="D42" i="118"/>
  <c r="E42" i="118" s="1"/>
  <c r="D41" i="118"/>
  <c r="E41" i="118" s="1"/>
  <c r="D40" i="118"/>
  <c r="E40" i="118" s="1"/>
  <c r="D37" i="118"/>
  <c r="E37" i="118" s="1"/>
  <c r="D36" i="118"/>
  <c r="E36" i="118" s="1"/>
  <c r="D35" i="118"/>
  <c r="E35" i="118" s="1"/>
  <c r="D34" i="118"/>
  <c r="E34" i="118" s="1"/>
  <c r="D33" i="118"/>
  <c r="E33" i="118" s="1"/>
  <c r="D32" i="118"/>
  <c r="E32" i="118" s="1"/>
  <c r="D31" i="118"/>
  <c r="E31" i="118" s="1"/>
  <c r="D30" i="118"/>
  <c r="E30" i="118" s="1"/>
  <c r="D29" i="118"/>
  <c r="E29" i="118" s="1"/>
  <c r="D28" i="118"/>
  <c r="E28" i="118" s="1"/>
  <c r="D27" i="118"/>
  <c r="E27" i="118" s="1"/>
  <c r="D26" i="118"/>
  <c r="E26" i="118" s="1"/>
  <c r="D25" i="118"/>
  <c r="E25" i="118" s="1"/>
  <c r="D24" i="118"/>
  <c r="E24" i="118" s="1"/>
  <c r="D23" i="118"/>
  <c r="E23" i="118" s="1"/>
  <c r="D22" i="118"/>
  <c r="E22" i="118" s="1"/>
  <c r="D21" i="118"/>
  <c r="E21" i="118" s="1"/>
  <c r="D20" i="118"/>
  <c r="E20" i="118" s="1"/>
  <c r="D19" i="118"/>
  <c r="E19" i="118" s="1"/>
  <c r="D18" i="118"/>
  <c r="E18" i="118" s="1"/>
  <c r="D17" i="118"/>
  <c r="E17" i="118" s="1"/>
  <c r="D16" i="118"/>
  <c r="E16" i="118" s="1"/>
  <c r="D15" i="118"/>
  <c r="E15" i="118" s="1"/>
  <c r="D14" i="118"/>
  <c r="E14" i="118" s="1"/>
  <c r="D13" i="118"/>
  <c r="E13" i="118" s="1"/>
  <c r="D12" i="118"/>
  <c r="E12" i="118" s="1"/>
  <c r="D11" i="118"/>
  <c r="E11" i="118" s="1"/>
  <c r="D10" i="118"/>
  <c r="D9" i="118"/>
  <c r="E9" i="118" s="1"/>
  <c r="D8" i="118"/>
  <c r="E8" i="118" s="1"/>
  <c r="D7" i="118"/>
  <c r="E7" i="118" s="1"/>
  <c r="E31" i="42"/>
  <c r="E32" i="42" s="1"/>
  <c r="E16" i="113" l="1"/>
  <c r="E12" i="113"/>
  <c r="E19" i="113"/>
  <c r="E14" i="113"/>
  <c r="D22" i="113"/>
  <c r="D24" i="113" s="1"/>
  <c r="E7" i="113"/>
  <c r="E13" i="113"/>
  <c r="C22" i="113"/>
  <c r="C24" i="113" s="1"/>
  <c r="E3" i="113"/>
  <c r="E36" i="90"/>
  <c r="E10" i="118"/>
  <c r="E22" i="1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swang</author>
  </authors>
  <commentList>
    <comment ref="B15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swang:</t>
        </r>
        <r>
          <rPr>
            <sz val="9"/>
            <color indexed="81"/>
            <rFont val="Tahoma"/>
            <family val="2"/>
          </rPr>
          <t xml:space="preserve">
$ 412.50   7/18/2011 Lindley Lopez
$2,337.50 7/18/2011 Lindley Lopez
$300.00    7/20/2011 Gael Katz
$511.81    7/14/2011 Nancy Kent
</t>
        </r>
      </text>
    </comment>
    <comment ref="B16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swang:</t>
        </r>
        <r>
          <rPr>
            <sz val="9"/>
            <color indexed="81"/>
            <rFont val="Tahoma"/>
            <family val="2"/>
          </rPr>
          <t xml:space="preserve">
$3,775.00 $7/25/2011 Priemier Mailing Service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<sst xmlns="http://schemas.openxmlformats.org/spreadsheetml/2006/main" count="2097" uniqueCount="1006">
  <si>
    <t>MONTHLY REPORTING REQUIREMENTS</t>
  </si>
  <si>
    <t xml:space="preserve">       Site Reports</t>
  </si>
  <si>
    <t>REGENCY BRESSI, LLC</t>
  </si>
  <si>
    <t>Petty Cash Reconciliation</t>
  </si>
  <si>
    <t>For the month ended :</t>
  </si>
  <si>
    <t>Beginning Cash Balance</t>
  </si>
  <si>
    <t>Add</t>
  </si>
  <si>
    <t>Funding from Chase Account</t>
  </si>
  <si>
    <t>Deduct</t>
  </si>
  <si>
    <t>Current Month Receipts</t>
  </si>
  <si>
    <t>Description</t>
  </si>
  <si>
    <t>Amount</t>
  </si>
  <si>
    <t>Ending Cash Balance</t>
  </si>
  <si>
    <t xml:space="preserve">                MRI Implementation for Cornerstone</t>
  </si>
  <si>
    <t>Athena Management, Inc</t>
  </si>
  <si>
    <t>REGENCY BRESSI, LLC - #3502</t>
  </si>
  <si>
    <t>Bank Reconciliation</t>
  </si>
  <si>
    <t>BANK NAME:</t>
  </si>
  <si>
    <t>JP Morgan Chase</t>
  </si>
  <si>
    <t>ACCOUNT #:</t>
  </si>
  <si>
    <t>BANK STATEMENT</t>
  </si>
  <si>
    <t>Bank Balance</t>
  </si>
  <si>
    <t xml:space="preserve"> </t>
  </si>
  <si>
    <t>Plus: Deposits in Transit</t>
  </si>
  <si>
    <t>Less: Outstanding Checks (See Outstanding Check Listing)</t>
  </si>
  <si>
    <t xml:space="preserve">Adjustment: </t>
  </si>
  <si>
    <t>Adjusted Bank Balance</t>
  </si>
  <si>
    <t>GENERAL LEDGER</t>
  </si>
  <si>
    <t xml:space="preserve">Balance per General Ledger A/C #1020-000: </t>
  </si>
  <si>
    <t>BANK REC ADJUSTMENTS TO BE RECORDED ON CASH BKS IN NEXT MONTH</t>
  </si>
  <si>
    <t>DIVIDEND PAID</t>
  </si>
  <si>
    <t>SWEEP FEE</t>
  </si>
  <si>
    <t>ANALYSIS CHARGE</t>
  </si>
  <si>
    <t>Prepared by:</t>
  </si>
  <si>
    <t>Prelim Approval:</t>
  </si>
  <si>
    <t>Date:</t>
  </si>
  <si>
    <t>Final Approval:</t>
  </si>
  <si>
    <t>Site Reports</t>
  </si>
  <si>
    <t>Security Deposit  Cash Account- Account 21100000</t>
  </si>
  <si>
    <t xml:space="preserve">Statutory Report for the period ending: </t>
  </si>
  <si>
    <t>Date</t>
  </si>
  <si>
    <t>Property Name</t>
  </si>
  <si>
    <t>Amount
Earned</t>
  </si>
  <si>
    <t>Board and Brew</t>
  </si>
  <si>
    <t>Cha Dry Cleaners</t>
  </si>
  <si>
    <t>Carisbad Optometry</t>
  </si>
  <si>
    <t>Happiness Nails</t>
  </si>
  <si>
    <t>Xtreme Frozen Yogurt</t>
  </si>
  <si>
    <t>Jojo Be, LLC</t>
  </si>
  <si>
    <t>Tomaso Restaurant Group</t>
  </si>
  <si>
    <t>FROOTS 4 U, LLC</t>
  </si>
  <si>
    <t>Postal Annex</t>
  </si>
  <si>
    <t>Kyss Boutique, LLC</t>
  </si>
  <si>
    <t>Perfectly at Home</t>
  </si>
  <si>
    <t>Premier Food Concepts</t>
  </si>
  <si>
    <t>Ollie &amp; Me, LLC</t>
  </si>
  <si>
    <t>Henderson Corporation</t>
  </si>
  <si>
    <t>4G Wireless, Inc.</t>
  </si>
  <si>
    <t>CCCC Bar, LLC</t>
  </si>
  <si>
    <t>RAM Food Group, Inc.</t>
  </si>
  <si>
    <t>Genocera - European Wax Center</t>
  </si>
  <si>
    <t>Elevation Burger</t>
  </si>
  <si>
    <t>Total</t>
  </si>
  <si>
    <t>MRI Implementation for Cornerstone</t>
  </si>
  <si>
    <t xml:space="preserve">                    Site Reports</t>
  </si>
  <si>
    <t>Utility Deposits</t>
  </si>
  <si>
    <t>As of:_________</t>
  </si>
  <si>
    <t>Utility Company</t>
  </si>
  <si>
    <t>Total Deposit</t>
  </si>
  <si>
    <t xml:space="preserve">Total per GL </t>
  </si>
  <si>
    <t xml:space="preserve">                   MRI Implementation for Cornerstone</t>
  </si>
  <si>
    <t xml:space="preserve">               SKYLINE Implementation for Cornerstone</t>
  </si>
  <si>
    <t>MONTHLY REPORTING REQUIREMENTS                      Site Reports</t>
  </si>
  <si>
    <t>Allowance for Doubtful Accounts - 10900000</t>
  </si>
  <si>
    <t xml:space="preserve">As of </t>
  </si>
  <si>
    <t xml:space="preserve">The Property Manager has performed a review of all delinquent rents with the following findings and </t>
  </si>
  <si>
    <t>recommendations.</t>
  </si>
  <si>
    <t>Tenant Name</t>
  </si>
  <si>
    <t>Amount
Reserved</t>
  </si>
  <si>
    <t>Comments/Status of Collection</t>
  </si>
  <si>
    <t>Kyss Boutique</t>
  </si>
  <si>
    <t>Tenant downsize. Suggest to write-off balance.</t>
  </si>
  <si>
    <t>JPMorgan Chase</t>
  </si>
  <si>
    <t>Review tenant account to confirm correct charges.</t>
  </si>
  <si>
    <t>Hendo's Local Pizza</t>
  </si>
  <si>
    <t xml:space="preserve">Total Reserve per G/L </t>
  </si>
  <si>
    <t xml:space="preserve">                                         MRI Implementation for Cornerstone</t>
  </si>
  <si>
    <t xml:space="preserve">                          Site Reports</t>
  </si>
  <si>
    <t>YTD Bad Debt Write-Offs</t>
  </si>
  <si>
    <t>As of:</t>
  </si>
  <si>
    <t>Name of Tenant</t>
  </si>
  <si>
    <t>Total Write-off</t>
  </si>
  <si>
    <t>Reason for Write-off</t>
  </si>
  <si>
    <t>(List by Tenant)</t>
  </si>
  <si>
    <t>(Total of all charges)</t>
  </si>
  <si>
    <t>(Summary of Reasons)</t>
  </si>
  <si>
    <t>Total Accounts written off YTD</t>
  </si>
  <si>
    <t>*YTD Bad Expense per the G/L should equal the sum of:</t>
  </si>
  <si>
    <r>
      <t xml:space="preserve">(1)  All direct write-offs of accounts receivable balances (amounts </t>
    </r>
    <r>
      <rPr>
        <u/>
        <sz val="10"/>
        <rFont val="Arial"/>
        <family val="2"/>
      </rPr>
      <t>NOT</t>
    </r>
    <r>
      <rPr>
        <sz val="10"/>
        <rFont val="Arial"/>
        <family val="2"/>
      </rPr>
      <t xml:space="preserve"> previously reserved).</t>
    </r>
  </si>
  <si>
    <r>
      <t xml:space="preserve">(2) The </t>
    </r>
    <r>
      <rPr>
        <u/>
        <sz val="10"/>
        <rFont val="Arial"/>
        <family val="2"/>
      </rPr>
      <t>Net Current Year</t>
    </r>
    <r>
      <rPr>
        <sz val="10"/>
        <rFont val="Arial"/>
        <family val="2"/>
      </rPr>
      <t xml:space="preserve"> provision to account 1090 - Allowance for Doubtful Accounts.</t>
    </r>
  </si>
  <si>
    <t xml:space="preserve">                               MRI Implementation for Cornerstone</t>
  </si>
  <si>
    <t xml:space="preserve">                             Site Reports</t>
  </si>
  <si>
    <t>Other Receivables - Account 11000000</t>
  </si>
  <si>
    <t>As of</t>
  </si>
  <si>
    <t>Receivable Due From</t>
  </si>
  <si>
    <t>Total Amount</t>
  </si>
  <si>
    <t>ELEVATION BURGER</t>
  </si>
  <si>
    <t>MONUMENT SIGN REIMBURSEMENTS</t>
  </si>
  <si>
    <t xml:space="preserve">TOMMY V'S </t>
  </si>
  <si>
    <t>THE BAR METHOD</t>
  </si>
  <si>
    <t>CHASE BANK</t>
  </si>
  <si>
    <t>SUPERCUTS</t>
  </si>
  <si>
    <t>EUROPEAN WAX CENTER</t>
  </si>
  <si>
    <t>General Ledger Balance</t>
  </si>
  <si>
    <t xml:space="preserve">                                              MRI Implementation for Cornerstone</t>
  </si>
  <si>
    <t xml:space="preserve">                                Site Reports</t>
  </si>
  <si>
    <t>Prepaid Insurance - Account 11200000</t>
  </si>
  <si>
    <t>As of :</t>
  </si>
  <si>
    <t>Prepaid To:</t>
  </si>
  <si>
    <t>Period</t>
  </si>
  <si>
    <t>Days/Mo</t>
  </si>
  <si>
    <t>Total Amount Paid</t>
  </si>
  <si>
    <t>Monthly Exp</t>
  </si>
  <si>
    <t>YTD Exp</t>
  </si>
  <si>
    <t>Prepaid Bal</t>
  </si>
  <si>
    <t>Marsh USA</t>
  </si>
  <si>
    <t>5/24/11-2/15/13</t>
  </si>
  <si>
    <t xml:space="preserve">Pollution Legal Liability Insurance </t>
  </si>
  <si>
    <t>8/01/11-8/01/12</t>
  </si>
  <si>
    <t xml:space="preserve">Property Insurance </t>
  </si>
  <si>
    <t xml:space="preserve">General Liability Insurance </t>
  </si>
  <si>
    <t>Excess Liability Insurance</t>
  </si>
  <si>
    <t xml:space="preserve">                                                  MRI Implementation for Cornerstone</t>
  </si>
  <si>
    <t>Other Prepaids - Account 11300000</t>
  </si>
  <si>
    <t xml:space="preserve">  Site Reports</t>
  </si>
  <si>
    <t>\</t>
  </si>
  <si>
    <t>"Property Name"</t>
  </si>
  <si>
    <t>Other Assets - Account 11900000</t>
  </si>
  <si>
    <t xml:space="preserve">As of: </t>
  </si>
  <si>
    <t>Definition</t>
  </si>
  <si>
    <t>&lt;Type Of Asset&gt;</t>
  </si>
  <si>
    <t xml:space="preserve">                                                    MRI Implementation for Cornerstone</t>
  </si>
  <si>
    <t>Tenant Installation Cost - Account 13200000</t>
  </si>
  <si>
    <t>As of: 9/30/11</t>
  </si>
  <si>
    <t>Tenant</t>
  </si>
  <si>
    <t>4G Wireless</t>
  </si>
  <si>
    <t>Tenant Improvement Reimbursement</t>
  </si>
  <si>
    <t>Hendo's Local Pizza &amp; Pint</t>
  </si>
  <si>
    <t>Supercuts</t>
  </si>
  <si>
    <t>Leasing Costs Schedule - 13250000</t>
  </si>
  <si>
    <t>Broker(s) Name</t>
  </si>
  <si>
    <t>Lease Terms
Start Date</t>
  </si>
  <si>
    <t>Lease Terms
End Date</t>
  </si>
  <si>
    <t>Actual 
$ MTD</t>
  </si>
  <si>
    <t>Actual 
$ YTD</t>
  </si>
  <si>
    <t>YTD 
Budget</t>
  </si>
  <si>
    <t>Actual 
vs. Budget</t>
  </si>
  <si>
    <r>
      <t>Note:</t>
    </r>
    <r>
      <rPr>
        <sz val="9"/>
        <rFont val="Arial"/>
        <family val="2"/>
      </rPr>
      <t xml:space="preserve"> This schedule should include not only new monthly expenditures, but also a history of what has been spent YTD (a carry forward type schedule).</t>
    </r>
  </si>
  <si>
    <t xml:space="preserve">         MRI Implementation for Cornerstone</t>
  </si>
  <si>
    <t xml:space="preserve">      Site Reports</t>
  </si>
  <si>
    <t>Amortization Lease Costs - 13350000</t>
  </si>
  <si>
    <t>Life/Term</t>
  </si>
  <si>
    <t># of 
Months</t>
  </si>
  <si>
    <t>Monthly 
Depr/Amort Exp</t>
  </si>
  <si>
    <t>Total Lease
Cost Paid</t>
  </si>
  <si>
    <t>YTD
Expense</t>
  </si>
  <si>
    <t>Accum
Depreciation</t>
  </si>
  <si>
    <t xml:space="preserve">                              MRI Implementation for Cornerstone</t>
  </si>
  <si>
    <t>Amortization Finance Costs - 13910000</t>
  </si>
  <si>
    <t>Loan</t>
  </si>
  <si>
    <t>Midland Loan #770000314</t>
  </si>
  <si>
    <t xml:space="preserve">                 Site Reports</t>
  </si>
  <si>
    <t>Free Rent</t>
  </si>
  <si>
    <t xml:space="preserve"> Commence
Date</t>
  </si>
  <si>
    <t>Expiration
Date</t>
  </si>
  <si>
    <t>Unamortized Balance</t>
  </si>
  <si>
    <t>Amortization</t>
  </si>
  <si>
    <t>&lt;List by Tenant&gt;</t>
  </si>
  <si>
    <t>(Calculation of net amortized</t>
  </si>
  <si>
    <t xml:space="preserve"> free rent Tenant Balance </t>
  </si>
  <si>
    <t>in Account 1195)</t>
  </si>
  <si>
    <r>
      <t>Note:</t>
    </r>
    <r>
      <rPr>
        <sz val="9"/>
        <rFont val="Arial"/>
        <family val="2"/>
      </rPr>
      <t xml:space="preserve"> This schedule should include not only new monthly expenditures, but also a history of what has been spent to Date (a carry forward type schedule).</t>
    </r>
  </si>
  <si>
    <t xml:space="preserve">           MRI Implementation for Cornerstone</t>
  </si>
  <si>
    <t xml:space="preserve">                     Site Reports</t>
  </si>
  <si>
    <t>&lt;Enter Property Name Here&gt;</t>
  </si>
  <si>
    <t>Accrued Sales Tax - Account 20300000</t>
  </si>
  <si>
    <t>Name of Taxing Authority</t>
  </si>
  <si>
    <t>Aging of Balance Due
30, 60 or 90 day</t>
  </si>
  <si>
    <t>Current Balance per the GL</t>
  </si>
  <si>
    <t>Accrued Leasing Commission - Account 20600000</t>
  </si>
  <si>
    <t>Broker Name</t>
  </si>
  <si>
    <t>Amount Due</t>
  </si>
  <si>
    <t>Due Date</t>
  </si>
  <si>
    <t>Lease Effective
Date</t>
  </si>
  <si>
    <t>Lease Expiration
Date</t>
  </si>
  <si>
    <t>*Total must tie to balance per the G\L.</t>
  </si>
  <si>
    <t xml:space="preserve">            MRI Implementation for Cornerstone</t>
  </si>
  <si>
    <t xml:space="preserve">                  Site Reports</t>
  </si>
  <si>
    <t>Management Fee  - Account 2094000</t>
  </si>
  <si>
    <t xml:space="preserve">For the month ending: </t>
  </si>
  <si>
    <t>Basis for Calculation</t>
  </si>
  <si>
    <t>Management Fee %</t>
  </si>
  <si>
    <t>Fee Due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</si>
  <si>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</si>
  <si>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</si>
  <si>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</si>
  <si>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</si>
  <si>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</si>
  <si>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</si>
  <si>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</si>
  <si>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</si>
  <si>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</si>
  <si>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</si>
  <si>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</si>
  <si>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</si>
  <si>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                MRI Implementation for Cornerstone</t>
  </si>
  <si>
    <t>Prepaid Insurance - Account 2100000</t>
  </si>
  <si>
    <t>CoverageType</t>
  </si>
  <si>
    <t xml:space="preserve"> Preminum Commence
Date</t>
  </si>
  <si>
    <t>Premium Expiration
Date</t>
  </si>
  <si>
    <t>Number of Months</t>
  </si>
  <si>
    <t>Monthly Amortization</t>
  </si>
  <si>
    <t xml:space="preserve">Accumulated Insurance Exp. </t>
  </si>
  <si>
    <t>Months Remaining</t>
  </si>
  <si>
    <t>Property Insurance</t>
  </si>
  <si>
    <t>Liability Premium</t>
  </si>
  <si>
    <t>Umbrella Premium</t>
  </si>
  <si>
    <t>Property/All Risk Premium</t>
  </si>
  <si>
    <t>General Liability Premium</t>
  </si>
  <si>
    <t>Environmental Premium</t>
  </si>
  <si>
    <t xml:space="preserve">                                     Site Reports</t>
  </si>
  <si>
    <t>Other Liabilities - Account 21000000</t>
  </si>
  <si>
    <t>Vendor Name</t>
  </si>
  <si>
    <t>Amount Accrued</t>
  </si>
  <si>
    <t>Description of Work - Type of Expense</t>
  </si>
  <si>
    <t>LNR Contribution to Grand Opening Fund</t>
  </si>
  <si>
    <t>Grand Opening Fund</t>
  </si>
  <si>
    <t>Promotional Fund</t>
  </si>
  <si>
    <t>Property/Liability Insurance (see Accr Ins)</t>
  </si>
  <si>
    <t>Tommy V, May Late Fee</t>
  </si>
  <si>
    <t>Souplantation, May Rent</t>
  </si>
  <si>
    <t>Community Utility Billing Services 07/11</t>
  </si>
  <si>
    <t>Community Utility Billing Services 08/11</t>
  </si>
  <si>
    <t>2011 Estimated CAM Rec</t>
  </si>
  <si>
    <t xml:space="preserve">         Site Reports</t>
  </si>
  <si>
    <t>Legal Fees- Account 61600000</t>
  </si>
  <si>
    <t xml:space="preserve">Period ending:  </t>
  </si>
  <si>
    <t>Name of Law Firm</t>
  </si>
  <si>
    <t>Date Paid</t>
  </si>
  <si>
    <t>Professional Fees</t>
  </si>
  <si>
    <t>Out of Pocket
Expenses</t>
  </si>
  <si>
    <t>Allocation
of Total</t>
  </si>
  <si>
    <r>
      <t>Note</t>
    </r>
    <r>
      <rPr>
        <sz val="9"/>
        <rFont val="Arial"/>
        <family val="2"/>
      </rPr>
      <t>:  Total must tie to YTD expense per G/L.</t>
    </r>
  </si>
  <si>
    <t xml:space="preserve">      Home Office Reports</t>
  </si>
  <si>
    <t>List by Tenant</t>
  </si>
  <si>
    <t>Broker/Cost Descr.*</t>
  </si>
  <si>
    <r>
      <t>Note:</t>
    </r>
    <r>
      <rPr>
        <sz val="9"/>
        <rFont val="Arial"/>
        <family val="2"/>
      </rPr>
      <t xml:space="preserve"> This schedule should include not only new monthly expenditures, but also a history of what has been spent to date (a carry forward type schedule).</t>
    </r>
  </si>
  <si>
    <t xml:space="preserve"> Home Office Reports</t>
  </si>
  <si>
    <t>Legal Fees</t>
  </si>
  <si>
    <t>As of:____________</t>
  </si>
  <si>
    <t>Home Office Reports</t>
  </si>
  <si>
    <t>Fixed Asset Identification Form</t>
  </si>
  <si>
    <t>Property Name:</t>
  </si>
  <si>
    <t xml:space="preserve">Property # </t>
  </si>
  <si>
    <t xml:space="preserve">Month:  </t>
  </si>
  <si>
    <t>MRI</t>
  </si>
  <si>
    <t xml:space="preserve">Suite </t>
  </si>
  <si>
    <t>Project Description/include Job Ledger</t>
  </si>
  <si>
    <t>Placed in Service</t>
  </si>
  <si>
    <t xml:space="preserve"> Account #</t>
  </si>
  <si>
    <t>Account Name</t>
  </si>
  <si>
    <t>Number</t>
  </si>
  <si>
    <t>(Tenant Name if applicable)</t>
  </si>
  <si>
    <t>(A)</t>
  </si>
  <si>
    <t xml:space="preserve">(A) TI's=lease start date  All Other=Date project/fixed asset was placed in service (not final invoice payment date). </t>
  </si>
  <si>
    <t xml:space="preserve">                                                                            SKYLINE Implementation for Cornerstone</t>
  </si>
  <si>
    <t xml:space="preserve">  </t>
  </si>
  <si>
    <t xml:space="preserve">  Home Office Reports</t>
  </si>
  <si>
    <t>MRI - PRE-CLOSE AUDIT CHECKLIST</t>
  </si>
  <si>
    <t>For the period ending:</t>
  </si>
  <si>
    <t xml:space="preserve"> Compare the cash balance from the Bank Reconciliation to the General Ledger Cash account (A/C 1020) </t>
  </si>
  <si>
    <t> Compare the Cash Receipts Journal to the Total Cash Receipts per the G/L (A/C 1020)</t>
  </si>
  <si>
    <t xml:space="preserve"> Compare the cash balance from the Bank Reconciliation to the General Ledger Cash account (A/C 1025) </t>
  </si>
  <si>
    <t> Compare the A/P Check Register to the Total Cash Disbursed per the G/L (A/C 1020).</t>
  </si>
  <si>
    <t> Compare the Net Change Column of the CM Ledger to the Net Total of Accounts Receivable and Prepaid Rent (A/C 1080 &amp; 2040).</t>
  </si>
  <si>
    <t> Compare the totals on the Aged Delinquencies Report to the accounts receivable (A/C 1080) balance per the General Ledger</t>
  </si>
  <si>
    <t xml:space="preserve"> Compare over 90 days balance per Aged Delinquencies to Reserve for Doubtful Accounts (A/C 1090) and prepare Journal Entry </t>
  </si>
  <si>
    <t> Compare the balance on the A/P Open Invoice Report to the accounts payable (A/C 2020) balance on the General Ledger.</t>
  </si>
  <si>
    <t xml:space="preserve"> Compare the security deposit balance on the CM Security Deposits Ledger to the Security Deposit G/L account (A/C 2110) </t>
  </si>
  <si>
    <t> Test Real Estate Tax Expense (A/C 6010) for correct number of months expense.</t>
  </si>
  <si>
    <t> Test Accrued Real Estate Taxes (A/C 2070) for correct number of the months expense.</t>
  </si>
  <si>
    <t> Test Insurance Expense (A/C 6060) for correct number of months expense.</t>
  </si>
  <si>
    <t> Test Prepaid Insurance (A/C 1120) for correct number of months expense.</t>
  </si>
  <si>
    <t xml:space="preserve"> Review and update Leasing Cost/Amortization Schedule and adjust G/L as necessary. </t>
  </si>
  <si>
    <t> Review the Construction in Progress Report and reconcile the balance of open jobs to the G/L accounts (A/C 1275 and 1274)</t>
  </si>
  <si>
    <t> Compare Free Rent Schedule to the Free Rent G/L A/C 1410.</t>
  </si>
  <si>
    <t> Review and update the required Statutory Report for  Legal Fees (A/C 6160).</t>
  </si>
  <si>
    <t> Review and update remaining Supporting Schedules and adjust G/L as necessary.</t>
  </si>
  <si>
    <t> Review the preliminary Balance Sheet.  TA = TLE &amp; Current Earnings Agrees with Comparative Income Statement.</t>
  </si>
  <si>
    <t> Review the preliminary Comparative Income Statement, note variances requiring explanation as defined by your asset manager.</t>
  </si>
  <si>
    <t> Review the Cash Flow Report.</t>
  </si>
  <si>
    <t>DO NOT PROCEED WITH THE CLOSE IF THE ABOVE CHECKLIST IS NOT COMPLETE AND RECONCILED.</t>
  </si>
  <si>
    <t xml:space="preserve">Monthly Financial Analysis </t>
  </si>
  <si>
    <t>Review Comments</t>
  </si>
  <si>
    <t>Property:</t>
  </si>
  <si>
    <t>CATHEDRAL CITY</t>
  </si>
  <si>
    <t>Month:</t>
  </si>
  <si>
    <r>
      <rPr>
        <b/>
        <sz val="10"/>
        <rFont val="Arial"/>
        <family val="2"/>
      </rPr>
      <t>CASH-SWEEP ACCOUNT #10190</t>
    </r>
    <r>
      <rPr>
        <sz val="10"/>
        <rFont val="Arial"/>
        <family val="2"/>
      </rPr>
      <t xml:space="preserve"> :- 
There is a Diference of $450.33 in Closing balance of General Ledger &amp; Cash flow
Balance as per MRI :- $226,574.20
Balance as Cash Flow :- $227024.53</t>
    </r>
  </si>
  <si>
    <t>PROPERTY TAX  RESERVE - 10410</t>
  </si>
  <si>
    <t>Origination Date</t>
  </si>
  <si>
    <t>Beginning Balance - Property Acquistion</t>
  </si>
  <si>
    <t xml:space="preserve">Mortgage Payment </t>
  </si>
  <si>
    <t>Account Total:</t>
  </si>
  <si>
    <t>Per TB</t>
  </si>
  <si>
    <t>S/B zero</t>
  </si>
  <si>
    <t>ESCROW GROUND RENT- 10460</t>
  </si>
  <si>
    <t>Escrow Ground Rent</t>
  </si>
  <si>
    <t>09/17 Mortgage Payment</t>
  </si>
  <si>
    <t>10/17 Mortgage Payment</t>
  </si>
  <si>
    <t>11/17 Mortgage Payment</t>
  </si>
  <si>
    <t>12/17 Mortgage Payment</t>
  </si>
  <si>
    <t>Marcella Gregory pmt</t>
  </si>
  <si>
    <t>01/18 Mortgage Payment</t>
  </si>
  <si>
    <t>02/18 Mortgage Payment</t>
  </si>
  <si>
    <t>03/18 Mortgage Payment</t>
  </si>
  <si>
    <t>04/18 Mortgage Payment</t>
  </si>
  <si>
    <t>ESCROW- INSURANCE ACT- 10460</t>
  </si>
  <si>
    <t>A/R OTHER - 12020</t>
  </si>
  <si>
    <t>Prior Ownership Balance</t>
  </si>
  <si>
    <t>Prior Ownership Receipt</t>
  </si>
  <si>
    <t>12020-000000</t>
  </si>
  <si>
    <t>BAD DEBT RESERVE - 12410</t>
  </si>
  <si>
    <t>MTD</t>
  </si>
  <si>
    <t>YTD</t>
  </si>
  <si>
    <t>12410-000000</t>
  </si>
  <si>
    <t>O/S AR Balance
90 Days &amp; Over</t>
  </si>
  <si>
    <t>Less Security Deposit</t>
  </si>
  <si>
    <t>Adjusted O/S Balance</t>
  </si>
  <si>
    <t>Beginning Bal</t>
  </si>
  <si>
    <t>Current Reserve</t>
  </si>
  <si>
    <t>Ending Bal</t>
  </si>
  <si>
    <t>Bad Debt Exp #70300</t>
  </si>
  <si>
    <t>($50,108.55) reserved in 2020</t>
  </si>
  <si>
    <t xml:space="preserve"> SUSPENSE - 13000</t>
  </si>
  <si>
    <t>Vendor</t>
  </si>
  <si>
    <t>TOTAL Per Accural</t>
  </si>
  <si>
    <t>SUSPENSE-13000</t>
  </si>
  <si>
    <t>FOR THE ONE MONTH ENDED 01/31/17</t>
  </si>
  <si>
    <t>Comment</t>
  </si>
  <si>
    <t xml:space="preserve">Account Total per Cash </t>
  </si>
  <si>
    <t>MISC DEPOSIT-13100</t>
  </si>
  <si>
    <t>Account Total</t>
  </si>
  <si>
    <t>13100-000000</t>
  </si>
  <si>
    <t>PREPAID EXPENSE-13130</t>
  </si>
  <si>
    <t>Mission Landscape Companies, Inc</t>
  </si>
  <si>
    <t>10/20 Landscape Maintenance</t>
  </si>
  <si>
    <t>American Alarm Systems Inc</t>
  </si>
  <si>
    <t>0921-1121 Fire Monitoring-Phase I</t>
  </si>
  <si>
    <t>0921-1121 Fire Monitoring-Phase II</t>
  </si>
  <si>
    <t>PREPAID EXPENSES - 13130-000000</t>
  </si>
  <si>
    <t>FIXED ASSETS SCHEDULE</t>
  </si>
  <si>
    <t>Account Number</t>
  </si>
  <si>
    <t>14000-000000</t>
  </si>
  <si>
    <t>15000-000000</t>
  </si>
  <si>
    <t>17000-000000</t>
  </si>
  <si>
    <t>17300-000000</t>
  </si>
  <si>
    <t>TENANT IMPROVEMENT - 15100</t>
  </si>
  <si>
    <t>Building Improvement - 15010</t>
  </si>
  <si>
    <t>DEFERRED GAIN-LAND-HOFER INVt - 15410</t>
  </si>
  <si>
    <t>15410-000000</t>
  </si>
  <si>
    <t>LEASE COMMISSION - 16500</t>
  </si>
  <si>
    <t>Term</t>
  </si>
  <si>
    <t>A/P Other- 20110</t>
  </si>
  <si>
    <t>TIA PAYABLE- 20610</t>
  </si>
  <si>
    <t>Outstanding TI 34131 PAD SALE</t>
  </si>
  <si>
    <t>Dutch Bros</t>
  </si>
  <si>
    <t>Coachella Valley Optometry</t>
  </si>
  <si>
    <t>Western Wear</t>
  </si>
  <si>
    <t xml:space="preserve">H&amp;R Block </t>
  </si>
  <si>
    <t>LEASE COMMISSION PAYABLE- 20620</t>
  </si>
  <si>
    <t>20620-000000</t>
  </si>
  <si>
    <t>EXPENSE ACCRUALS - 20650</t>
  </si>
  <si>
    <t>ACCRUED INTEREST EXPENSE- 20660</t>
  </si>
  <si>
    <t>TENANT SECURITY DEPOSIT- 20800</t>
  </si>
  <si>
    <t>NOTE PAYABLE - 25300</t>
  </si>
  <si>
    <t>Variance</t>
  </si>
  <si>
    <t>NOTE PAYABLE JHREOP - 25700</t>
  </si>
  <si>
    <t>Beginning Balance:</t>
  </si>
  <si>
    <t>Lender Deposit/ Temp Loan</t>
  </si>
  <si>
    <t>EQUITY-30100</t>
  </si>
  <si>
    <t xml:space="preserve"> Date</t>
  </si>
  <si>
    <t>Property Acquisition</t>
  </si>
  <si>
    <t>Refund JHREOP Loan for Escrow Deposit</t>
  </si>
  <si>
    <t>ESCROW- TI/LC FUNDS - 26430</t>
  </si>
  <si>
    <t>ESCROW- INTEREST HOLDBACK- 26440</t>
  </si>
  <si>
    <t>CAPITAL EXP  HOLDBACK-26450</t>
  </si>
  <si>
    <t>OWNER'S DISTRIBUTION - 35000</t>
  </si>
  <si>
    <t xml:space="preserve"> Amount</t>
  </si>
  <si>
    <t>35000-000000</t>
  </si>
  <si>
    <t>PREPAID INS- 13110 / ACCRUED INSURANCE- 20500</t>
  </si>
  <si>
    <t xml:space="preserve">Period </t>
  </si>
  <si>
    <t>Property Insurance                    Paid                       50111</t>
  </si>
  <si>
    <t>Liability Insurance               Paid                                  50112</t>
  </si>
  <si>
    <t>Umbrella Insurance          Paid                           50130</t>
  </si>
  <si>
    <t>Total Insurance                 Paid</t>
  </si>
  <si>
    <t>Accrued Insurance                                         20500</t>
  </si>
  <si>
    <t>Prepaid Insurance                                           13110</t>
  </si>
  <si>
    <t>YTD Balance 50111</t>
  </si>
  <si>
    <t>YTD Balance 50112</t>
  </si>
  <si>
    <t>Accumulated R.E. Tax Expense</t>
  </si>
  <si>
    <t>Effective Feb 24, 2015 to Dec 31, 2015</t>
  </si>
  <si>
    <t>2014-2015 Property Premium</t>
  </si>
  <si>
    <t>2014-2015 Liability Premium</t>
  </si>
  <si>
    <t>2014-2015 Umbrella Premium</t>
  </si>
  <si>
    <t xml:space="preserve">INSURANCE SCHEDULE </t>
  </si>
  <si>
    <t>Policy Period</t>
  </si>
  <si>
    <t>Annual Premium</t>
  </si>
  <si>
    <t>Monthly</t>
  </si>
  <si>
    <t>Property Ins. PH2</t>
  </si>
  <si>
    <t>Liability Ins. PH2</t>
  </si>
  <si>
    <t>Umbrella Ins. PH2</t>
  </si>
  <si>
    <t>Property Insurance Paid</t>
  </si>
  <si>
    <t>Liability Insurance Paid</t>
  </si>
  <si>
    <t>Umbrella Insurance- Paid</t>
  </si>
  <si>
    <t>Environmental Insurance Paid</t>
  </si>
  <si>
    <t>Total Expense</t>
  </si>
  <si>
    <t>Accrual Balance</t>
  </si>
  <si>
    <t>Prepaid Insurance</t>
  </si>
  <si>
    <t>Month</t>
  </si>
  <si>
    <t>YTD Total</t>
  </si>
  <si>
    <t>ACCOUNTS REC</t>
  </si>
  <si>
    <t>PREPAID RENT</t>
  </si>
  <si>
    <t>Aged</t>
  </si>
  <si>
    <t>Acc#</t>
  </si>
  <si>
    <t>Actual</t>
  </si>
  <si>
    <t>Budget</t>
  </si>
  <si>
    <t>Variance Explaination</t>
  </si>
  <si>
    <t>Base Rent</t>
  </si>
  <si>
    <t>Variance is due to Pagoda Inn Rent Credit fr 07/12-12/12 in the amount of $308.55 per month.</t>
  </si>
  <si>
    <t>PROPERTY TAX SCHEDULE</t>
  </si>
  <si>
    <t>Property Tax</t>
  </si>
  <si>
    <t>Supplemental Prop Tax</t>
  </si>
  <si>
    <t xml:space="preserve">Prepaid </t>
  </si>
  <si>
    <t xml:space="preserve">Accrual </t>
  </si>
  <si>
    <t>Payment/ Credit</t>
  </si>
  <si>
    <t>Parcel#</t>
  </si>
  <si>
    <t>2015-2016 Actual</t>
  </si>
  <si>
    <t>Per Month</t>
  </si>
  <si>
    <t>957330046-5</t>
  </si>
  <si>
    <t>957330047-6</t>
  </si>
  <si>
    <t>957330048-7</t>
  </si>
  <si>
    <t>957330049-8</t>
  </si>
  <si>
    <t>OWNER'S CONTRIBUTION - 36000</t>
  </si>
  <si>
    <t>Cover Period</t>
  </si>
  <si>
    <t>Property Ins</t>
  </si>
  <si>
    <t>01/01/19-12/31/19</t>
  </si>
  <si>
    <t>Liability Ins</t>
  </si>
  <si>
    <t>Umbrella Ins</t>
  </si>
  <si>
    <t xml:space="preserve">Liability Insurance </t>
  </si>
  <si>
    <t>Flood Insurance</t>
  </si>
  <si>
    <t>54000-000000</t>
  </si>
  <si>
    <t>Monthly Amount</t>
  </si>
  <si>
    <t>Rent Roll</t>
  </si>
  <si>
    <t>Page:</t>
  </si>
  <si>
    <t>CATHEDRAL CITY VENTURE LLC</t>
  </si>
  <si>
    <t>Time:</t>
  </si>
  <si>
    <t>COMMON AREA INCOME</t>
  </si>
  <si>
    <t>OTHER RECOVERIES</t>
  </si>
  <si>
    <t>INSURANCE INCOME</t>
  </si>
  <si>
    <t>LATE CHARGE</t>
  </si>
  <si>
    <t>50111-000000</t>
  </si>
  <si>
    <t>50112-000000</t>
  </si>
  <si>
    <t>Database:</t>
  </si>
  <si>
    <t>ATHENA</t>
  </si>
  <si>
    <t>Bldg Status:</t>
  </si>
  <si>
    <t>Active only</t>
  </si>
  <si>
    <t>CATHEDRAL CITY MARKETPLACE</t>
  </si>
  <si>
    <t>GLA</t>
  </si>
  <si>
    <t>CM LEDGER</t>
  </si>
  <si>
    <t>VARIANCE</t>
  </si>
  <si>
    <t>Annual</t>
  </si>
  <si>
    <t>Expense</t>
  </si>
  <si>
    <t>------------------- Future Rent Increases ------------------------------------------------</t>
  </si>
  <si>
    <t>Bldg Id</t>
  </si>
  <si>
    <t>Suit Id</t>
  </si>
  <si>
    <t>Occupant Name</t>
  </si>
  <si>
    <t>Rent Start</t>
  </si>
  <si>
    <t>Expiration</t>
  </si>
  <si>
    <t>Sqft</t>
  </si>
  <si>
    <t>Rate PSF</t>
  </si>
  <si>
    <t>Cost Recovery</t>
  </si>
  <si>
    <t>Stop</t>
  </si>
  <si>
    <t>Other Income</t>
  </si>
  <si>
    <t>Cat</t>
  </si>
  <si>
    <t>PSF</t>
  </si>
  <si>
    <t>New Leases</t>
  </si>
  <si>
    <t>4351-J</t>
  </si>
  <si>
    <t>H AND R BLOCK</t>
  </si>
  <si>
    <t>4475-AB</t>
  </si>
  <si>
    <t>CATHEDRAL CITY MEGA DOLLAR</t>
  </si>
  <si>
    <t>Vacant Suites</t>
  </si>
  <si>
    <t>4041-C</t>
  </si>
  <si>
    <t>Vacant</t>
  </si>
  <si>
    <t>4151-E</t>
  </si>
  <si>
    <t>4351-C</t>
  </si>
  <si>
    <t>4481-C</t>
  </si>
  <si>
    <t>4481-F</t>
  </si>
  <si>
    <t>Occupied Suites</t>
  </si>
  <si>
    <t>4041-6A</t>
  </si>
  <si>
    <t>SUBWAY</t>
  </si>
  <si>
    <t>BAS</t>
  </si>
  <si>
    <t>4041-B</t>
  </si>
  <si>
    <t>SKY NAILS AND SPA</t>
  </si>
  <si>
    <t>4041-D</t>
  </si>
  <si>
    <t>MINTY TEA HOUSE</t>
  </si>
  <si>
    <t>DUTCH BROS COFFEE</t>
  </si>
  <si>
    <t>4091-A</t>
  </si>
  <si>
    <t>WINCHELLS DONUT HOUSE</t>
  </si>
  <si>
    <t>4091-B</t>
  </si>
  <si>
    <t>MENGS FILIPINO CUISINE</t>
  </si>
  <si>
    <t>DD S DISCOUNT STORE 5313</t>
  </si>
  <si>
    <t>4131-F1</t>
  </si>
  <si>
    <t>COACHELLA VALLEY OPTOMETRY</t>
  </si>
  <si>
    <t>4131-F2</t>
  </si>
  <si>
    <t>CLINICA MEDICA FAMILAR</t>
  </si>
  <si>
    <t>4151-AD</t>
  </si>
  <si>
    <t>PARRANDERO ELEGANTE VIP</t>
  </si>
  <si>
    <t>4151-F</t>
  </si>
  <si>
    <t>THE SALON</t>
  </si>
  <si>
    <t>4151-G</t>
  </si>
  <si>
    <t>DATE PALM DRUGS</t>
  </si>
  <si>
    <t>4151-H</t>
  </si>
  <si>
    <t>TOBACCO FOR LESS</t>
  </si>
  <si>
    <t>FOODS 4 LESS</t>
  </si>
  <si>
    <t>DJS SPORTS BAR</t>
  </si>
  <si>
    <t>4351-A</t>
  </si>
  <si>
    <t>LA PALAPA MEXICAN RESTAURANT</t>
  </si>
  <si>
    <t>4351-B</t>
  </si>
  <si>
    <t>FERNANDAS SALVADORIAN FOOD</t>
  </si>
  <si>
    <t>4351-E</t>
  </si>
  <si>
    <t>ROSA ALTERATIONS AND MORE</t>
  </si>
  <si>
    <t>4351-F</t>
  </si>
  <si>
    <t>HOLLYWOOD BEAUTY</t>
  </si>
  <si>
    <t>4351-G</t>
  </si>
  <si>
    <t>METRO BY T MOBILE</t>
  </si>
  <si>
    <t>4351-H</t>
  </si>
  <si>
    <t>A AND A FLOWERS</t>
  </si>
  <si>
    <t>4351-K</t>
  </si>
  <si>
    <t>IN DAN OUT WATER</t>
  </si>
  <si>
    <t>TODA MODA</t>
  </si>
  <si>
    <t>PLANET FITNESS</t>
  </si>
  <si>
    <t>4481-AB</t>
  </si>
  <si>
    <t>ONEMAIN FINANCIAL</t>
  </si>
  <si>
    <t>4481-D</t>
  </si>
  <si>
    <t>EL TARASCO</t>
  </si>
  <si>
    <t>4481-E</t>
  </si>
  <si>
    <t>DR ANA SOBERO FAMILY DENISTRY</t>
  </si>
  <si>
    <t>4481-GH</t>
  </si>
  <si>
    <t>TAQUERIA EL GUERO II</t>
  </si>
  <si>
    <t>4481-J</t>
  </si>
  <si>
    <t>JARITOS TROPICO ICE CREAM</t>
  </si>
  <si>
    <t>PRCL01</t>
  </si>
  <si>
    <t>MOBIL</t>
  </si>
  <si>
    <t>PRCL02</t>
  </si>
  <si>
    <t>34031 DATE PALM DRIVE LLC</t>
  </si>
  <si>
    <t>PRCL03</t>
  </si>
  <si>
    <t>JACK IN THE BOX</t>
  </si>
  <si>
    <t>PRCL04</t>
  </si>
  <si>
    <t>PIZZA HUT PAC 029205</t>
  </si>
  <si>
    <t>Totals:</t>
  </si>
  <si>
    <t>Occupied Sqft:</t>
  </si>
  <si>
    <t>29 Units</t>
  </si>
  <si>
    <t>Leased/Unoccupied Sqft:</t>
  </si>
  <si>
    <t>0 Units</t>
  </si>
  <si>
    <t>0</t>
  </si>
  <si>
    <t>Vacant Sqft:</t>
  </si>
  <si>
    <t>9 Units</t>
  </si>
  <si>
    <t>45,967</t>
  </si>
  <si>
    <t>Total Sqft:</t>
  </si>
  <si>
    <t>38 Units</t>
  </si>
  <si>
    <t>194,766</t>
  </si>
  <si>
    <t>Total CATHEDRAL CITY VENTURE LLC:</t>
  </si>
  <si>
    <t>Grand Total:</t>
  </si>
  <si>
    <t>AR Credits/CAM Credit  AC #40140</t>
  </si>
  <si>
    <t>ONLY MAKE JOURNAL ENTRIES FOR CASH BOOK WHEN TENANTS TAKE THE CREDITS</t>
  </si>
  <si>
    <t xml:space="preserve">DO NOT MAKE ANY JES FOR ACCRUAL BOOKS </t>
  </si>
  <si>
    <t>Aging Set</t>
  </si>
  <si>
    <t>Unit Number</t>
  </si>
  <si>
    <t>1 – 30</t>
  </si>
  <si>
    <t>31 – 60</t>
  </si>
  <si>
    <t>61 – 90</t>
  </si>
  <si>
    <t>91 – 120</t>
  </si>
  <si>
    <t>121 +</t>
  </si>
  <si>
    <t>Grand Total</t>
  </si>
  <si>
    <t>Credit Amount</t>
  </si>
  <si>
    <t>DR 26300</t>
  </si>
  <si>
    <t>002 (BU3700202)</t>
  </si>
  <si>
    <t xml:space="preserve">CR 40140 </t>
  </si>
  <si>
    <t>011 (BU3700201)</t>
  </si>
  <si>
    <t>OR CR 40150 (USE THIS ACT ONLY FOR HOMEGOODS)</t>
  </si>
  <si>
    <t>001 (BU3700202)</t>
  </si>
  <si>
    <t>005 (BU3700202)</t>
  </si>
  <si>
    <t>016 (BU3700201)</t>
  </si>
  <si>
    <t>002 (BU3700201)</t>
  </si>
  <si>
    <t>017 (BU3700201)</t>
  </si>
  <si>
    <t>006 (BU3700201)</t>
  </si>
  <si>
    <t>016 (BU3700202)</t>
  </si>
  <si>
    <t>008 (BU3700201)</t>
  </si>
  <si>
    <t>007 (BU3700202)</t>
  </si>
  <si>
    <t>009 (BU3700202)</t>
  </si>
  <si>
    <t>PYC Credit AC #40150</t>
  </si>
  <si>
    <t>Total AC #26300</t>
  </si>
  <si>
    <t>CASH BASIS:</t>
  </si>
  <si>
    <t>Comp IS</t>
  </si>
  <si>
    <t>Cash Receipts</t>
  </si>
  <si>
    <t>BASE RENTAL</t>
  </si>
  <si>
    <t>Jewelry Unlimited $2,532.40 + Togo's $9,780 Security Deposit Applied</t>
  </si>
  <si>
    <t>PERCENTAGE RENT</t>
  </si>
  <si>
    <t>OTHER RENT</t>
  </si>
  <si>
    <t>PRIOR YEAR CAM</t>
  </si>
  <si>
    <t>REAL ESTATE TAX</t>
  </si>
  <si>
    <t>MANAGEMENT FEE INCOME</t>
  </si>
  <si>
    <t>Tuesday Morning ($246) + Burlington Coat ($106.81) + Aaron Brother ($116.08) + Fitzone ($30.10)</t>
  </si>
  <si>
    <t>TENANT BILL BACKS</t>
  </si>
  <si>
    <t>TOTAL</t>
  </si>
  <si>
    <t>ACCRUAL BASIS:</t>
  </si>
  <si>
    <t>Rent Up</t>
  </si>
  <si>
    <t xml:space="preserve">Togo's $3,594.15 + Jewelry Unlimited $1,670.92 + Applebees $7,916.67 </t>
  </si>
  <si>
    <t>Books</t>
  </si>
  <si>
    <t>GREENFIELD GATEWAY</t>
  </si>
  <si>
    <t>Cash</t>
  </si>
  <si>
    <t>YTD Balance Transfer from Eagle Comm</t>
  </si>
  <si>
    <t>ESCROW-RESERVE ACCOUNT - 10420</t>
  </si>
  <si>
    <t>LOAN DEPOSIT - 12530</t>
  </si>
  <si>
    <t>n/a</t>
  </si>
  <si>
    <t>17100-000000</t>
  </si>
  <si>
    <t>Closing Cost</t>
  </si>
  <si>
    <t>True Up Loan Balance</t>
  </si>
  <si>
    <t>Mortgage Payment</t>
  </si>
  <si>
    <t>IS</t>
  </si>
  <si>
    <t xml:space="preserve">PER I/S </t>
  </si>
  <si>
    <t>PER R/L</t>
  </si>
  <si>
    <t xml:space="preserve">VARIANCE </t>
  </si>
  <si>
    <t>VARIANCE EXPLANATION</t>
  </si>
  <si>
    <t>40100-000000 - BASE RENTAL INCOME</t>
  </si>
  <si>
    <t>BAS BASE RENT</t>
  </si>
  <si>
    <t>40140-000000 - COMMON AREA INCOME</t>
  </si>
  <si>
    <t>CAM COMMON AREA MAINT</t>
  </si>
  <si>
    <t>40230-000000 - INSURANCE INCOME</t>
  </si>
  <si>
    <t>INS INSURANCE-CAM</t>
  </si>
  <si>
    <t>40240-000000 - PROPERTY TAX INCOME</t>
  </si>
  <si>
    <t>RET REAL ESTATE TAX</t>
  </si>
  <si>
    <t>40250-000000 - MISCELLANEOUS INCOME</t>
  </si>
  <si>
    <t>40390-000000 - ADMINISTRATIVE FEE INCOME</t>
  </si>
  <si>
    <t>ADM ADMINISTRATIVE FEES</t>
  </si>
  <si>
    <t>40500-000000 - SIGNAGE INCOME</t>
  </si>
  <si>
    <t>40600-000000 - LATE CHARGE</t>
  </si>
  <si>
    <t>40610-000000 - CAM UTILITY REIMBURSEMENT</t>
  </si>
  <si>
    <t>41000-000000 - SETTLEMENT/TERMINATION INCOME</t>
  </si>
  <si>
    <t>STM SETTLEMENT/TERMINATION</t>
  </si>
  <si>
    <t>41200-000000 - GENERAL EXCISE TAX COLLECTED</t>
  </si>
  <si>
    <t>GET  GENERAL EXCISE TAX</t>
  </si>
  <si>
    <t>41300-000000 - SALES TAX COLLECTIONS</t>
  </si>
  <si>
    <t>IUE UTILITY</t>
  </si>
  <si>
    <t>PPR PREPAID RENT</t>
  </si>
  <si>
    <t>Per Report</t>
  </si>
  <si>
    <t>Grand Totals:</t>
  </si>
  <si>
    <t>Category</t>
  </si>
  <si>
    <t>Mo. Rep Charges</t>
  </si>
  <si>
    <t>Beg Balance</t>
  </si>
  <si>
    <t>Charges Cash Receipts</t>
  </si>
  <si>
    <t>N/C Credits</t>
  </si>
  <si>
    <t>Refunds</t>
  </si>
  <si>
    <t>End Balance</t>
  </si>
  <si>
    <t>Sec Dep Bal</t>
  </si>
  <si>
    <t>ELC UTILITY ELECTRIC</t>
  </si>
  <si>
    <t>MIS MISCELLANEOUS INCOME</t>
  </si>
  <si>
    <t>SGN PYLON SIGN</t>
  </si>
  <si>
    <t>STX SALES TAX</t>
  </si>
  <si>
    <t>Database: ATHENA</t>
  </si>
  <si>
    <t>Comparative Income Statement</t>
  </si>
  <si>
    <t>1</t>
  </si>
  <si>
    <t>ENTITY: 801</t>
  </si>
  <si>
    <t>MONTHLY OPERATING STATEMENTS</t>
  </si>
  <si>
    <t>Athena Property Management</t>
  </si>
  <si>
    <t>GREENFIELD GATEWAY LLC</t>
  </si>
  <si>
    <t>Report includes an open period.  Entries are not final.</t>
  </si>
  <si>
    <t>Current Period</t>
  </si>
  <si>
    <t>Year-To-Date</t>
  </si>
  <si>
    <t>Thru:</t>
  </si>
  <si>
    <t>RENTAL INCOME</t>
  </si>
  <si>
    <t>TOTAL RENTAL INCOME</t>
  </si>
  <si>
    <t>OTHER INCOME</t>
  </si>
  <si>
    <t>45000-000000 - INVESTMENT INTEREST</t>
  </si>
  <si>
    <t>TOTAL OTHER INCOME</t>
  </si>
  <si>
    <t>TOTAL INCOME</t>
  </si>
  <si>
    <t>COMMON AREA EXPENSES</t>
  </si>
  <si>
    <t>50170-000000 - LANDSCAPE-MAINTENANCE</t>
  </si>
  <si>
    <t>50510-000000 - PARKING- LIGHTING MAINT</t>
  </si>
  <si>
    <t>50530-000000 - PARKING LOT LIGHT REPAIRS</t>
  </si>
  <si>
    <t>50550-000000 - SIGN MAINTENANCE</t>
  </si>
  <si>
    <t>51020-000000 - GENERAL MAINTENANCE</t>
  </si>
  <si>
    <t>51040-000000 - JANITORIAL</t>
  </si>
  <si>
    <t>51050-000000 - PEST CONTROL MAINTENANCE</t>
  </si>
  <si>
    <t>51080-000000 - ON SITE MANAGEMENT FEES</t>
  </si>
  <si>
    <t>51110-000000 - MONITOR FIRE SPRINKLERS</t>
  </si>
  <si>
    <t>52020-000000 - BACKFLOW-MAINTENANCE</t>
  </si>
  <si>
    <t>55110-000000 - ELECTRIC/COMMON AREA</t>
  </si>
  <si>
    <t>55120-000000 - TRASH REMOVAL</t>
  </si>
  <si>
    <t>TOTAL COMMON AREA EXPENSE</t>
  </si>
  <si>
    <t>OWNER EXPENSES</t>
  </si>
  <si>
    <t>70280-000000 - BANK CHARGES</t>
  </si>
  <si>
    <t>70410-000000 - CITY SALES TAX</t>
  </si>
  <si>
    <t>TOTAL OWNER EXPENSES</t>
  </si>
  <si>
    <t>NET OPERATING INCOME</t>
  </si>
  <si>
    <t>INTEREST EXPENSE</t>
  </si>
  <si>
    <t>70110-000000 - INTEREST EXPENSE</t>
  </si>
  <si>
    <t>TOTAL INTEREST EXPENSE</t>
  </si>
  <si>
    <t>NET INCOME</t>
  </si>
  <si>
    <t>CAPITAL EXPENSES</t>
  </si>
  <si>
    <t>10410-000000 - ESCROW-PROPERTY TAX</t>
  </si>
  <si>
    <t>10420-000000 - ESCROW-RESERVE ACT</t>
  </si>
  <si>
    <t>10460-000000 - ESCROW-INSURANCE</t>
  </si>
  <si>
    <t>25300-000000 - NOTES PAYABLE</t>
  </si>
  <si>
    <t>35000-000000 - OWNER'S DISTRIBUTION</t>
  </si>
  <si>
    <t>TOTAL CAPITAL EXPENSES</t>
  </si>
  <si>
    <t>NET CASH FLOW</t>
  </si>
  <si>
    <t>Trial Balance</t>
  </si>
  <si>
    <t>Account</t>
  </si>
  <si>
    <t>Debit</t>
  </si>
  <si>
    <t>Credit</t>
  </si>
  <si>
    <t>No Department</t>
  </si>
  <si>
    <t>10170-000000</t>
  </si>
  <si>
    <t>LOCKBOX DEPOSIT ACCOUNT</t>
  </si>
  <si>
    <t>10180-000000</t>
  </si>
  <si>
    <t>CASH-OPERATING</t>
  </si>
  <si>
    <t>10410-000000</t>
  </si>
  <si>
    <t>ESCROW-PROPERTY TAX</t>
  </si>
  <si>
    <t>10420-000000</t>
  </si>
  <si>
    <t>ESCROW-RESERVE ACT</t>
  </si>
  <si>
    <t>10460-000000</t>
  </si>
  <si>
    <t>ESCROW-INSURANCE</t>
  </si>
  <si>
    <t>12530-000000</t>
  </si>
  <si>
    <t>LOAN DEPOSIT</t>
  </si>
  <si>
    <t>MISCELLANEOUS DEPOSITS</t>
  </si>
  <si>
    <t>16500-000000</t>
  </si>
  <si>
    <t>LEASING COMMISSIONS</t>
  </si>
  <si>
    <t>CLOSING COSTS</t>
  </si>
  <si>
    <t>20800-000000</t>
  </si>
  <si>
    <t>TENANT SECURITY DEPOSIT</t>
  </si>
  <si>
    <t>25300-000000</t>
  </si>
  <si>
    <t>NOTES PAYABLE</t>
  </si>
  <si>
    <t>30400-000000</t>
  </si>
  <si>
    <t>PRIOR YR RETAINED EARNING</t>
  </si>
  <si>
    <t>OWNER'S DISTRIBUTION</t>
  </si>
  <si>
    <t>36000-000000</t>
  </si>
  <si>
    <t>OWNER'S CONTRIBUTION</t>
  </si>
  <si>
    <t>40100-000000</t>
  </si>
  <si>
    <t>BASE RENTAL INCOME</t>
  </si>
  <si>
    <t>40140-000000</t>
  </si>
  <si>
    <t>40230-000000</t>
  </si>
  <si>
    <t>40240-000000</t>
  </si>
  <si>
    <t>PROPERTY TAX INCOME</t>
  </si>
  <si>
    <t>40390-000000</t>
  </si>
  <si>
    <t>ADMINISTRATIVE FEE INCOME</t>
  </si>
  <si>
    <t>40500-000000</t>
  </si>
  <si>
    <t>SIGNAGE INCOME</t>
  </si>
  <si>
    <t>41300-000000</t>
  </si>
  <si>
    <t>SALES TAX COLLECTIONS</t>
  </si>
  <si>
    <t>45000-000000</t>
  </si>
  <si>
    <t>INVESTMENT INTEREST</t>
  </si>
  <si>
    <t>50170-000000</t>
  </si>
  <si>
    <t>LANDSCAPE-MAINTENANCE</t>
  </si>
  <si>
    <t>50510-000000</t>
  </si>
  <si>
    <t>PARKING- LIGHTING MAINT</t>
  </si>
  <si>
    <t>50530-000000</t>
  </si>
  <si>
    <t>PARKING LOT LIGHT REPAIRS</t>
  </si>
  <si>
    <t>51020-000000</t>
  </si>
  <si>
    <t>GENERAL MAINTENANCE</t>
  </si>
  <si>
    <t>51040-000000</t>
  </si>
  <si>
    <t>JANITORIAL</t>
  </si>
  <si>
    <t>51080-000000</t>
  </si>
  <si>
    <t>ON SITE MANAGEMENT FEES</t>
  </si>
  <si>
    <t>51110-000000</t>
  </si>
  <si>
    <t>MONITOR FIRE SPRINKLERS</t>
  </si>
  <si>
    <t>52020-000000</t>
  </si>
  <si>
    <t>BACKFLOW-MAINTENANCE</t>
  </si>
  <si>
    <t>55110-000000</t>
  </si>
  <si>
    <t>ELECTRIC/COMMON AREA</t>
  </si>
  <si>
    <t>55120-000000</t>
  </si>
  <si>
    <t>TRASH REMOVAL</t>
  </si>
  <si>
    <t>70110-000000</t>
  </si>
  <si>
    <t>70280-000000</t>
  </si>
  <si>
    <t>BANK CHARGES</t>
  </si>
  <si>
    <t>70410-000000</t>
  </si>
  <si>
    <t>CITY SALES TAX</t>
  </si>
  <si>
    <t>Total:</t>
  </si>
  <si>
    <t>S/B ZERO</t>
  </si>
  <si>
    <t>13000-000000</t>
  </si>
  <si>
    <t>INSURANCE-UMBRELLA</t>
  </si>
  <si>
    <t>50130-000000</t>
  </si>
  <si>
    <t>INSURANCE-LIABILITY</t>
  </si>
  <si>
    <t>INSURANCE-PROPERTY</t>
  </si>
  <si>
    <t>Insurance</t>
  </si>
  <si>
    <t>CAPITAL DIST</t>
  </si>
  <si>
    <t>NA</t>
  </si>
  <si>
    <t>EQUITY</t>
  </si>
  <si>
    <t>30100-000000</t>
  </si>
  <si>
    <t>NOTES PAYABLE-PRINCIPAL LIFE INS CO</t>
  </si>
  <si>
    <t>25100-000000</t>
  </si>
  <si>
    <t>20900-000000</t>
  </si>
  <si>
    <t>ACCRUED INTEREST EXPENSE</t>
  </si>
  <si>
    <t>20660-000000</t>
  </si>
  <si>
    <t>REFINANCE COSTS</t>
  </si>
  <si>
    <t>16700-000000</t>
  </si>
  <si>
    <t>ACCUMULATED AMORTIZATION</t>
  </si>
  <si>
    <t>18200-000000</t>
  </si>
  <si>
    <t>ACCUMULATED DEPRECIATION</t>
  </si>
  <si>
    <t>18100-000000</t>
  </si>
  <si>
    <t>OTHER CAPITAL ITEMS</t>
  </si>
  <si>
    <t>15200-000000</t>
  </si>
  <si>
    <t>TENANT IMPROVEMENTS</t>
  </si>
  <si>
    <t>15100-000000</t>
  </si>
  <si>
    <t>BUILDING</t>
  </si>
  <si>
    <t>LAND COSTS</t>
  </si>
  <si>
    <t>FROM 801 MAIN STREET</t>
  </si>
  <si>
    <t>13150-000000</t>
  </si>
  <si>
    <t xml:space="preserve">SUSPENSE </t>
  </si>
  <si>
    <t>LOAN RECEIVABLE</t>
  </si>
  <si>
    <t>12100-000000</t>
  </si>
  <si>
    <t>ACCOUNTS RECEIVABLE OTHER</t>
  </si>
  <si>
    <t>ESCROW-LC RESERVE</t>
  </si>
  <si>
    <t>10432-000000</t>
  </si>
  <si>
    <t>Comments</t>
  </si>
  <si>
    <t>Balance</t>
  </si>
  <si>
    <t>Balance from TB</t>
  </si>
  <si>
    <t>Balance from Schedule</t>
  </si>
  <si>
    <t>Account#</t>
  </si>
  <si>
    <t>Property#</t>
  </si>
  <si>
    <t>ESCROW-INSURANCE ACT</t>
  </si>
  <si>
    <t>CLOSING COST</t>
  </si>
  <si>
    <t>LEGAL FEES</t>
  </si>
  <si>
    <t>TITLE &amp; ESCROW FEES</t>
  </si>
  <si>
    <t>LEASE COMMISSION</t>
  </si>
  <si>
    <t>NOTE PAYABLE</t>
  </si>
  <si>
    <t>TB TOTAL</t>
  </si>
  <si>
    <t>True Up Escrow reserve bal</t>
  </si>
  <si>
    <t xml:space="preserve">05/25 Mortage payment </t>
  </si>
  <si>
    <t xml:space="preserve">05/25 Mortgage Payment </t>
  </si>
  <si>
    <t xml:space="preserve">Owners Contribution </t>
  </si>
  <si>
    <t>06/25 Escrow interest income</t>
  </si>
  <si>
    <t>50190-000000</t>
  </si>
  <si>
    <t>LANDSCAPE-SPRINKLER REPAIRS</t>
  </si>
  <si>
    <t>51150-000000</t>
  </si>
  <si>
    <t>SWEEPING</t>
  </si>
  <si>
    <t xml:space="preserve">06/25 Mortgage Payment </t>
  </si>
  <si>
    <t>50190-000000 - LANDSCAPE-SPRINKLER REPAIRS</t>
  </si>
  <si>
    <t>51150-000000 - SWEEPING</t>
  </si>
  <si>
    <t>51120-000000 - FIRE PROTECTION REPAIRS</t>
  </si>
  <si>
    <t>52030-000000 - BACKFLOW-REPAIRS</t>
  </si>
  <si>
    <t>07/25 Escrow interest income</t>
  </si>
  <si>
    <t>Statement Amount</t>
  </si>
  <si>
    <t>BALANCE TRANSFER FR 10410</t>
  </si>
  <si>
    <t>55130-000000</t>
  </si>
  <si>
    <t>WATER/BUILDING</t>
  </si>
  <si>
    <t xml:space="preserve">06/25 Mortage payment </t>
  </si>
  <si>
    <t xml:space="preserve">07/25 Mortage payment </t>
  </si>
  <si>
    <t>55130-000000 - WATER/BUILDING</t>
  </si>
  <si>
    <t>08/25 Escrow interest income</t>
  </si>
  <si>
    <t>Balance Transfer to 10460</t>
  </si>
  <si>
    <t>40610-000000</t>
  </si>
  <si>
    <t>CAM UTILITY REIMBURSEMENT</t>
  </si>
  <si>
    <t>51120-000000</t>
  </si>
  <si>
    <t>FIRE PROTECTION REPAIRS</t>
  </si>
  <si>
    <t xml:space="preserve">08/25 Mortage payment </t>
  </si>
  <si>
    <t>09/25 Escrow interest income</t>
  </si>
  <si>
    <t>YTD 0525 Balance Transfer from Eagle Comm</t>
  </si>
  <si>
    <t>Past Due Paid Adj 0825 Mortgage Payment</t>
  </si>
  <si>
    <t>GROSS CASH FLOW</t>
  </si>
  <si>
    <t>INVESTING ACTIVITIES</t>
  </si>
  <si>
    <t>TOTAL INVESTING ACTIVITIES</t>
  </si>
  <si>
    <t>NOI AFTER INT. EXPENSE</t>
  </si>
  <si>
    <t>PYC PRIOR YEAR CAM</t>
  </si>
  <si>
    <t>TEMP CONTROL INC</t>
  </si>
  <si>
    <t>DISCOUNT NUTRITION LLC</t>
  </si>
  <si>
    <t xml:space="preserve">RCLS 825 HVAC INSTALL </t>
  </si>
  <si>
    <t>0725 Mortgage Payment</t>
  </si>
  <si>
    <t>0825 Mortgage Payment</t>
  </si>
  <si>
    <t xml:space="preserve">09/25 Mortage payment </t>
  </si>
  <si>
    <t>10/25 Escrow interest income</t>
  </si>
  <si>
    <t>0925 Mortgage Payment</t>
  </si>
  <si>
    <t>ATHENA MGM T INC</t>
  </si>
  <si>
    <t>RCLS 828 CMF HVAC INSTALL</t>
  </si>
  <si>
    <t>Owner's Distribution</t>
  </si>
  <si>
    <t>40150-000000 - PRIOR YEAR CAM</t>
  </si>
  <si>
    <t>INSURANCE DISBURSEMENT 9/29/25-9/29/26</t>
  </si>
  <si>
    <t>70220-000000</t>
  </si>
  <si>
    <t xml:space="preserve">10/25 Mortage payment </t>
  </si>
  <si>
    <t>11/25 Escrow interest income</t>
  </si>
  <si>
    <t>1025 Mortgage Payment</t>
  </si>
  <si>
    <t>09/29/25-09/29/26 UMBRELLA INS- IOA</t>
  </si>
  <si>
    <t>70220-000000 - LEGAL FEES</t>
  </si>
  <si>
    <t>LAT LATE CHARGES</t>
  </si>
  <si>
    <t>07/25-12/25 PROPERTY TAX</t>
  </si>
  <si>
    <t>51100-000000</t>
  </si>
  <si>
    <t>SIDEWALK MAINTENANCE</t>
  </si>
  <si>
    <t>70210-000000</t>
  </si>
  <si>
    <t>GENERAL REPAIRS &amp; MAINT</t>
  </si>
  <si>
    <t xml:space="preserve">11/25 Mortage payment </t>
  </si>
  <si>
    <t>1125 Mortgage Payment</t>
  </si>
  <si>
    <t>51100-000000 - SIDEWALK MAINTENANCE</t>
  </si>
  <si>
    <t>70210-000000 - GENERAL REPAIRS &amp; MAINT</t>
  </si>
  <si>
    <t>12/25 Escrow interest income</t>
  </si>
  <si>
    <t>Enterprise Disb ACH</t>
  </si>
  <si>
    <t>Wire Fee for Escrow Disbursement</t>
  </si>
  <si>
    <t xml:space="preserve">Secrity Deposit. </t>
  </si>
  <si>
    <t>differnce between the GL and security Deposit Ledger</t>
  </si>
  <si>
    <t>40170-000000</t>
  </si>
  <si>
    <t>70320-000000</t>
  </si>
  <si>
    <t>UTILITIES EXPENSE</t>
  </si>
  <si>
    <t xml:space="preserve">12/25 Mortage payment </t>
  </si>
  <si>
    <t>01/26 Escrow interest income</t>
  </si>
  <si>
    <t>1225 Mortgage Payment</t>
  </si>
  <si>
    <t>RCLS 837 HVAC RPLCE CROSSFIT FR 70390</t>
  </si>
  <si>
    <t>CROSSFIT</t>
  </si>
  <si>
    <t>RCLS 853 CMF CROSSFIT HVAC FR 70352</t>
  </si>
  <si>
    <t>NCA OTHER RECOVERIES</t>
  </si>
  <si>
    <t>40170-000000 - OTHER RECOVERIES</t>
  </si>
  <si>
    <t>70320-000000 - UTILITIES EXPENSE</t>
  </si>
  <si>
    <t>SUSPENSE</t>
  </si>
  <si>
    <t>50160-000000</t>
  </si>
  <si>
    <t>LANDSCAPE-CONSUMABLES</t>
  </si>
  <si>
    <t>51050-000000</t>
  </si>
  <si>
    <t>PEST CONTROL MAINTENANCE</t>
  </si>
  <si>
    <t>52030-000000</t>
  </si>
  <si>
    <t>BACKFLOW-REPAIRS</t>
  </si>
  <si>
    <t xml:space="preserve">01/26 Mortage payment </t>
  </si>
  <si>
    <t>ENTERPRISE DISB ACH</t>
  </si>
  <si>
    <t>0126 Mortgage Payment</t>
  </si>
  <si>
    <t>TRFR FR EAGLE COMM</t>
  </si>
  <si>
    <t>50160-000000 - LANDSCAPE-CONSUMABLES</t>
  </si>
  <si>
    <t>13000-000000 - SUSPENSE</t>
  </si>
  <si>
    <t>02/26 Escrow interest income</t>
  </si>
  <si>
    <t>BRIGHT NOW</t>
  </si>
  <si>
    <t>WHITEHILL LAW OFFICES P.C.</t>
  </si>
  <si>
    <t>872 2/12/2026 LEGAL - BRIGHTNOW.  Ask Hari to process TBB on 3/9/26</t>
  </si>
  <si>
    <t>40150-000000</t>
  </si>
  <si>
    <t xml:space="preserve">02/26 Mortage payment </t>
  </si>
  <si>
    <t>0226 Mortgage Payment</t>
  </si>
  <si>
    <t>52010-000000 - JANITORIAL SUPPLIES</t>
  </si>
  <si>
    <t>16500-000000 - LEASING COMMISSIONS</t>
  </si>
  <si>
    <t>ABA RENT CONCESSIONS</t>
  </si>
  <si>
    <t>03/26 Escrow interest income</t>
  </si>
  <si>
    <t>15010-000000</t>
  </si>
  <si>
    <t>BUILDING IMPROVEMENTS</t>
  </si>
  <si>
    <t>41000-000000</t>
  </si>
  <si>
    <t>SETTLEMENT/TERMINATION INCOME</t>
  </si>
  <si>
    <t xml:space="preserve">03/26 Mortgage payment </t>
  </si>
  <si>
    <t>04/26 Escrow interest income</t>
  </si>
  <si>
    <t>0326 Mortgage Payment</t>
  </si>
  <si>
    <t>54000-000000 - PROPERTY TAX</t>
  </si>
  <si>
    <t>15010-000000 - BUILDING IMPROVEMENTS</t>
  </si>
  <si>
    <t>51060-000000 - ROOF MAINTENANCE</t>
  </si>
  <si>
    <t>HLD HOLDOVER RENT</t>
  </si>
  <si>
    <t>Building Improvements</t>
  </si>
  <si>
    <t xml:space="preserve">  HVAC Repalced-TailGate</t>
  </si>
  <si>
    <t xml:space="preserve">04/26 Mortgage payment </t>
  </si>
  <si>
    <t>0426 Mortgage Payment</t>
  </si>
  <si>
    <t>TAILGATE BAR</t>
  </si>
  <si>
    <t>VELOCITY RETAIL GROUP LLC</t>
  </si>
  <si>
    <t>892 5/14/2026 LC 1/2 TAILGATE BAR</t>
  </si>
  <si>
    <t>03/06/2026 - 03/31/2037</t>
  </si>
  <si>
    <t>PROPERTY TAX</t>
  </si>
  <si>
    <t>01/26 - 06/26 PROPERTY TAX</t>
  </si>
  <si>
    <t>05/26 Escrow interest income</t>
  </si>
  <si>
    <t>50520-000000 - PARKING LOT MAINTENANCE</t>
  </si>
  <si>
    <t>882 4/9/2026 HVAC RPL - TAILGATE</t>
  </si>
  <si>
    <t>40220-000000</t>
  </si>
  <si>
    <t>RENT CONCESSIONS</t>
  </si>
  <si>
    <t>50540-000000</t>
  </si>
  <si>
    <t>PARKING LOT REPAIRS</t>
  </si>
  <si>
    <t xml:space="preserve">05/26 Mortgage payment </t>
  </si>
  <si>
    <t>06/26 Escrow interest income</t>
  </si>
  <si>
    <t>0526 Mortgage Payment</t>
  </si>
  <si>
    <t>40220-000000 - RENT CONCESSIONS</t>
  </si>
  <si>
    <t>50540-000000 - PARKING LOT REPAIRS</t>
  </si>
  <si>
    <t>13100-000000 - MISCELLANEOUS DEPOSITS</t>
  </si>
  <si>
    <t>SRP</t>
  </si>
  <si>
    <t>A06172602 6/17/2026 DEPOSIT 50104</t>
  </si>
  <si>
    <t>A06172603 6/17/2026 DEPOSIT 69000</t>
  </si>
  <si>
    <t>FOR THE MONTH ENDED 07/31/2026</t>
  </si>
  <si>
    <t>Year to Date Balances for period 07/26</t>
  </si>
  <si>
    <t>50150-000000</t>
  </si>
  <si>
    <t>LANDSCAPE-TREE TRIMMINGS</t>
  </si>
  <si>
    <t>50550-000000</t>
  </si>
  <si>
    <t>SIGN MAINTENANCE</t>
  </si>
  <si>
    <t>70370-000000</t>
  </si>
  <si>
    <t>LICENSE &amp; PERMIT FEES</t>
  </si>
  <si>
    <t xml:space="preserve">06/26 Mortgage payment </t>
  </si>
  <si>
    <t>07/26 Escrow interest income</t>
  </si>
  <si>
    <t>0626 Mortgage Payment</t>
  </si>
  <si>
    <t>911 7/23/2026 LC 2/2 TAILGATE BAR</t>
  </si>
  <si>
    <t>50150-000000 - LANDSCAPE-TREE TRIMMINGS</t>
  </si>
  <si>
    <t>70370-000000 - LICENSE &amp; PERMIT FEES</t>
  </si>
  <si>
    <t>CLOSING COSTS - 17100</t>
  </si>
  <si>
    <t>Beginning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</si>
</sst>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mm/dd/yy"/>
    <numFmt numFmtId="167" formatCode="mmmm\ d\,\ yyyy"/>
    <numFmt numFmtId="168" formatCode="0_);\(0\)"/>
    <numFmt numFmtId="169" formatCode="[&lt;=9999999]###\-####;\(###\)\ ###\-####"/>
    <numFmt numFmtId="170" formatCode="mm/dd/yy;@"/>
    <numFmt numFmtId="171" formatCode="_(* #,##0.00_);_(* \(#,##0.00\);_(* &quot;-&quot;_);_(@_)"/>
    <numFmt numFmtId="172" formatCode="mmm\-yyyy"/>
    <numFmt numFmtId="173" formatCode="[$-409]mmmm\ d\,\ yyyy;@"/>
    <numFmt numFmtId="174" formatCode="#,##0.000"/>
    <numFmt numFmtId="175" formatCode="mmmm\ dd/yyyy\ h:mm"/>
    <numFmt numFmtId="176" formatCode="mmmm\ dd\,yyyy\ h:mm"/>
    <numFmt numFmtId="177" formatCode="mmmm\ dd\,yyyy\ hh:mm"/>
    <numFmt numFmtId="178" formatCode="mmmm\ dd\,yyyy"/>
    <numFmt numFmtId="179" formatCode="0.00000000000"/>
    <numFmt numFmtId="180" formatCode="_-* #,##0.0_-;\-* #,##0.0_-;_-* &quot;-&quot;??_-;_-@_-"/>
    <numFmt numFmtId="181" formatCode="m/d/yy\ h:mm\ AM/PM"/>
    <numFmt numFmtId="182" formatCode="000"/>
    <numFmt numFmtId="183" formatCode="#,##0.00;\(#,##0.00\)"/>
    <numFmt numFmtId="184" formatCode="&quot;$&quot;#,##0.00;\(&quot;$&quot;#,##0.00\)"/>
    <numFmt numFmtId="185" formatCode="_(* #,##0_);_(* \(#,##0\);_(* &quot;-&quot;??_);_(@_)"/>
    <numFmt numFmtId="186" formatCode="_(* #,##0.0_);_(* \(#,##0.0\);_(* &quot;-&quot;??_);_(@_)"/>
    <numFmt numFmtId="187" formatCode="##0.00%"/>
    <numFmt numFmtId="188" formatCode="mmmm\-yy"/>
    <numFmt numFmtId="189" formatCode="mmm\ yyyy"/>
  </numFmts>
  <fonts count="9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u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u/>
      <sz val="10"/>
      <name val="Arial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6"/>
      <name val="Tms Rmn"/>
    </font>
    <font>
      <sz val="9"/>
      <name val="Times New Roman"/>
      <family val="1"/>
    </font>
    <font>
      <b/>
      <sz val="8"/>
      <name val="Arial"/>
      <family val="2"/>
    </font>
    <font>
      <b/>
      <sz val="12"/>
      <name val="Arial Black"/>
      <family val="2"/>
    </font>
    <font>
      <sz val="10"/>
      <name val="Arial Black"/>
      <family val="2"/>
    </font>
    <font>
      <sz val="8"/>
      <name val="Arial"/>
      <family val="2"/>
    </font>
    <font>
      <sz val="12"/>
      <name val="Arial Black"/>
      <family val="2"/>
    </font>
    <font>
      <b/>
      <sz val="10"/>
      <name val="Arial Black"/>
      <family val="2"/>
    </font>
    <font>
      <sz val="10"/>
      <name val="Book Antiqua"/>
      <family val="1"/>
    </font>
    <font>
      <b/>
      <sz val="10"/>
      <name val="Book Antiqua"/>
      <family val="1"/>
    </font>
    <font>
      <sz val="12"/>
      <name val="Times New Roman"/>
      <family val="1"/>
    </font>
    <font>
      <sz val="12"/>
      <name val="CG Omega"/>
      <family val="2"/>
    </font>
    <font>
      <b/>
      <sz val="14"/>
      <name val="Times New Roman"/>
      <family val="1"/>
    </font>
    <font>
      <sz val="12"/>
      <name val="Book Antiqua"/>
      <family val="1"/>
    </font>
    <font>
      <sz val="14"/>
      <name val="Arial"/>
      <family val="2"/>
    </font>
    <font>
      <b/>
      <sz val="16"/>
      <name val="Arial"/>
      <family val="2"/>
    </font>
    <font>
      <b/>
      <sz val="12"/>
      <name val="Book Antiqu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sz val="11"/>
      <color indexed="9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i/>
      <sz val="10"/>
      <name val="Helv"/>
    </font>
    <font>
      <b/>
      <u/>
      <sz val="8"/>
      <name val="Helv"/>
    </font>
    <font>
      <sz val="10"/>
      <name val="ZapfHumnst BT"/>
      <family val="2"/>
    </font>
    <font>
      <sz val="10"/>
      <name val="MS Sans Serif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Swis721 BT"/>
      <family val="2"/>
    </font>
    <font>
      <sz val="12"/>
      <name val="Arial"/>
      <family val="2"/>
    </font>
    <font>
      <sz val="8"/>
      <name val="Helv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8"/>
      <color indexed="8"/>
      <name val="Helv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70C0"/>
      <name val="Arial"/>
      <family val="2"/>
    </font>
    <font>
      <b/>
      <i/>
      <sz val="10"/>
      <color rgb="FFFF000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  <font>
      <b/>
      <sz val="10"/>
      <name val="Arial Narrow"/>
      <family val="2"/>
    </font>
    <font>
      <sz val="11"/>
      <color rgb="FF000000"/>
      <name val="Calibri"/>
      <family val="2"/>
      <scheme val="minor"/>
    </font>
    <font>
      <sz val="7"/>
      <color theme="1"/>
      <name val="Arial"/>
      <family val="2"/>
    </font>
    <font>
      <b/>
      <sz val="8"/>
      <color theme="1"/>
      <name val="Arial"/>
      <family val="2"/>
    </font>
    <font>
      <sz val="11"/>
      <name val="Calibri"/>
      <family val="2"/>
    </font>
    <font>
      <sz val="18"/>
      <color theme="1"/>
      <name val="Arial"/>
      <family val="2"/>
    </font>
    <font>
      <i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Noto Sans"/>
      <family val="2"/>
    </font>
    <font>
      <b/>
      <sz val="8"/>
      <color rgb="FF000000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0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gray0625">
        <fgColor indexed="22"/>
        <bgColor indexed="13"/>
      </patternFill>
    </fill>
    <fill>
      <patternFill patternType="solid">
        <fgColor indexed="4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8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4" tint="0.59999389629810485"/>
        <bgColor indexed="64"/>
      </patternFill>
    </fill>
  </fills>
  <borders count="10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24994659260841701"/>
      </bottom>
      <diagonal/>
    </border>
    <border>
      <left/>
      <right/>
      <top style="medium">
        <color theme="0" tint="-0.499984740745262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68">
    <xf numFmtId="0" fontId="0" fillId="0" borderId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48" fillId="9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48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48" fillId="17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48" fillId="1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48" fillId="8" borderId="0" applyNumberFormat="0" applyBorder="0" applyAlignment="0" applyProtection="0"/>
    <xf numFmtId="0" fontId="7" fillId="19" borderId="0" applyNumberFormat="0" applyBorder="0" applyAlignment="0" applyProtection="0"/>
    <xf numFmtId="0" fontId="7" fillId="12" borderId="0" applyNumberFormat="0" applyBorder="0" applyAlignment="0" applyProtection="0"/>
    <xf numFmtId="0" fontId="48" fillId="20" borderId="0" applyNumberFormat="0" applyBorder="0" applyAlignment="0" applyProtection="0"/>
    <xf numFmtId="37" fontId="53" fillId="0" borderId="0"/>
    <xf numFmtId="37" fontId="54" fillId="0" borderId="0"/>
    <xf numFmtId="37" fontId="54" fillId="0" borderId="0"/>
    <xf numFmtId="174" fontId="52" fillId="0" borderId="0" applyFill="0" applyBorder="0" applyAlignment="0"/>
    <xf numFmtId="174" fontId="8" fillId="0" borderId="0" applyFill="0" applyBorder="0" applyAlignment="0"/>
    <xf numFmtId="174" fontId="52" fillId="0" borderId="0" applyFill="0" applyBorder="0" applyAlignment="0"/>
    <xf numFmtId="174" fontId="8" fillId="0" borderId="0" applyFill="0" applyBorder="0" applyAlignment="0"/>
    <xf numFmtId="175" fontId="55" fillId="0" borderId="0" applyFill="0" applyBorder="0" applyAlignment="0"/>
    <xf numFmtId="176" fontId="55" fillId="0" borderId="0" applyFill="0" applyBorder="0" applyAlignment="0"/>
    <xf numFmtId="177" fontId="55" fillId="0" borderId="0" applyFill="0" applyBorder="0" applyAlignment="0"/>
    <xf numFmtId="174" fontId="52" fillId="0" borderId="0" applyFill="0" applyBorder="0" applyAlignment="0"/>
    <xf numFmtId="174" fontId="8" fillId="0" borderId="0" applyFill="0" applyBorder="0" applyAlignment="0"/>
    <xf numFmtId="178" fontId="55" fillId="0" borderId="0" applyFill="0" applyBorder="0" applyAlignment="0"/>
    <xf numFmtId="174" fontId="52" fillId="0" borderId="0" applyFill="0" applyBorder="0" applyAlignment="0"/>
    <xf numFmtId="174" fontId="8" fillId="0" borderId="0" applyFill="0" applyBorder="0" applyAlignment="0"/>
    <xf numFmtId="43" fontId="8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8" fillId="0" borderId="0" applyFont="0" applyFill="0" applyBorder="0" applyAlignment="0" applyProtection="0"/>
    <xf numFmtId="40" fontId="56" fillId="0" borderId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57" fillId="0" borderId="0" applyNumberFormat="0" applyAlignment="0">
      <alignment horizontal="left"/>
    </xf>
    <xf numFmtId="44" fontId="8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8" fillId="0" borderId="0" applyFont="0" applyFill="0" applyBorder="0" applyAlignment="0" applyProtection="0"/>
    <xf numFmtId="8" fontId="56" fillId="0" borderId="0"/>
    <xf numFmtId="44" fontId="10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8" fillId="0" borderId="0" applyFont="0" applyFill="0" applyBorder="0" applyAlignment="0" applyProtection="0"/>
    <xf numFmtId="14" fontId="43" fillId="0" borderId="0" applyFill="0" applyBorder="0" applyAlignment="0"/>
    <xf numFmtId="0" fontId="50" fillId="22" borderId="0" applyNumberFormat="0" applyBorder="0" applyAlignment="0" applyProtection="0"/>
    <xf numFmtId="0" fontId="50" fillId="23" borderId="0" applyNumberFormat="0" applyBorder="0" applyAlignment="0" applyProtection="0"/>
    <xf numFmtId="0" fontId="50" fillId="24" borderId="0" applyNumberFormat="0" applyBorder="0" applyAlignment="0" applyProtection="0"/>
    <xf numFmtId="174" fontId="52" fillId="0" borderId="0" applyFill="0" applyBorder="0" applyAlignment="0"/>
    <xf numFmtId="174" fontId="8" fillId="0" borderId="0" applyFill="0" applyBorder="0" applyAlignment="0"/>
    <xf numFmtId="174" fontId="52" fillId="0" borderId="0" applyFill="0" applyBorder="0" applyAlignment="0"/>
    <xf numFmtId="174" fontId="8" fillId="0" borderId="0" applyFill="0" applyBorder="0" applyAlignment="0"/>
    <xf numFmtId="174" fontId="52" fillId="0" borderId="0" applyFill="0" applyBorder="0" applyAlignment="0"/>
    <xf numFmtId="174" fontId="8" fillId="0" borderId="0" applyFill="0" applyBorder="0" applyAlignment="0"/>
    <xf numFmtId="178" fontId="55" fillId="0" borderId="0" applyFill="0" applyBorder="0" applyAlignment="0"/>
    <xf numFmtId="174" fontId="52" fillId="0" borderId="0" applyFill="0" applyBorder="0" applyAlignment="0"/>
    <xf numFmtId="174" fontId="8" fillId="0" borderId="0" applyFill="0" applyBorder="0" applyAlignment="0"/>
    <xf numFmtId="0" fontId="58" fillId="0" borderId="0" applyNumberFormat="0" applyAlignment="0">
      <alignment horizontal="left"/>
    </xf>
    <xf numFmtId="38" fontId="14" fillId="25" borderId="0" applyNumberFormat="0" applyBorder="0" applyAlignment="0" applyProtection="0"/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0" fontId="59" fillId="0" borderId="3">
      <alignment horizontal="left"/>
    </xf>
    <xf numFmtId="10" fontId="14" fillId="26" borderId="3" applyNumberFormat="0" applyBorder="0" applyAlignment="0" applyProtection="0"/>
    <xf numFmtId="174" fontId="52" fillId="0" borderId="0" applyFill="0" applyBorder="0" applyAlignment="0"/>
    <xf numFmtId="174" fontId="8" fillId="0" borderId="0" applyFill="0" applyBorder="0" applyAlignment="0"/>
    <xf numFmtId="174" fontId="52" fillId="0" borderId="0" applyFill="0" applyBorder="0" applyAlignment="0"/>
    <xf numFmtId="174" fontId="8" fillId="0" borderId="0" applyFill="0" applyBorder="0" applyAlignment="0"/>
    <xf numFmtId="174" fontId="52" fillId="0" borderId="0" applyFill="0" applyBorder="0" applyAlignment="0"/>
    <xf numFmtId="174" fontId="8" fillId="0" borderId="0" applyFill="0" applyBorder="0" applyAlignment="0"/>
    <xf numFmtId="178" fontId="55" fillId="0" borderId="0" applyFill="0" applyBorder="0" applyAlignment="0"/>
    <xf numFmtId="174" fontId="52" fillId="0" borderId="0" applyFill="0" applyBorder="0" applyAlignment="0"/>
    <xf numFmtId="174" fontId="8" fillId="0" borderId="0" applyFill="0" applyBorder="0" applyAlignment="0"/>
    <xf numFmtId="37" fontId="23" fillId="27" borderId="0" applyNumberFormat="0" applyFont="0" applyBorder="0" applyAlignment="0">
      <alignment horizontal="centerContinuous"/>
      <protection locked="0"/>
    </xf>
    <xf numFmtId="179" fontId="55" fillId="0" borderId="0"/>
    <xf numFmtId="0" fontId="10" fillId="0" borderId="0"/>
    <xf numFmtId="0" fontId="8" fillId="0" borderId="0"/>
    <xf numFmtId="0" fontId="8" fillId="0" borderId="0"/>
    <xf numFmtId="0" fontId="22" fillId="0" borderId="0"/>
    <xf numFmtId="0" fontId="67" fillId="0" borderId="0"/>
    <xf numFmtId="0" fontId="67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60" fillId="0" borderId="0"/>
    <xf numFmtId="3" fontId="8" fillId="0" borderId="0"/>
    <xf numFmtId="0" fontId="67" fillId="0" borderId="0"/>
    <xf numFmtId="0" fontId="8" fillId="0" borderId="0"/>
    <xf numFmtId="177" fontId="55" fillId="0" borderId="0" applyFont="0" applyFill="0" applyBorder="0" applyAlignment="0" applyProtection="0"/>
    <xf numFmtId="180" fontId="52" fillId="0" borderId="0" applyFont="0" applyFill="0" applyBorder="0" applyAlignment="0" applyProtection="0"/>
    <xf numFmtId="180" fontId="8" fillId="0" borderId="0" applyFont="0" applyFill="0" applyBorder="0" applyAlignment="0" applyProtection="0"/>
    <xf numFmtId="10" fontId="56" fillId="0" borderId="0"/>
    <xf numFmtId="9" fontId="22" fillId="0" borderId="0" applyFont="0" applyFill="0" applyBorder="0" applyAlignment="0" applyProtection="0"/>
    <xf numFmtId="174" fontId="52" fillId="0" borderId="0" applyFill="0" applyBorder="0" applyAlignment="0"/>
    <xf numFmtId="174" fontId="8" fillId="0" borderId="0" applyFill="0" applyBorder="0" applyAlignment="0"/>
    <xf numFmtId="174" fontId="52" fillId="0" borderId="0" applyFill="0" applyBorder="0" applyAlignment="0"/>
    <xf numFmtId="174" fontId="8" fillId="0" borderId="0" applyFill="0" applyBorder="0" applyAlignment="0"/>
    <xf numFmtId="174" fontId="52" fillId="0" borderId="0" applyFill="0" applyBorder="0" applyAlignment="0"/>
    <xf numFmtId="174" fontId="8" fillId="0" borderId="0" applyFill="0" applyBorder="0" applyAlignment="0"/>
    <xf numFmtId="178" fontId="55" fillId="0" borderId="0" applyFill="0" applyBorder="0" applyAlignment="0"/>
    <xf numFmtId="174" fontId="52" fillId="0" borderId="0" applyFill="0" applyBorder="0" applyAlignment="0"/>
    <xf numFmtId="174" fontId="8" fillId="0" borderId="0" applyFill="0" applyBorder="0" applyAlignment="0"/>
    <xf numFmtId="166" fontId="61" fillId="0" borderId="0" applyNumberFormat="0" applyFill="0" applyBorder="0" applyAlignment="0" applyProtection="0">
      <alignment horizontal="left"/>
    </xf>
    <xf numFmtId="4" fontId="45" fillId="5" borderId="4" applyNumberFormat="0" applyProtection="0">
      <alignment vertical="center"/>
    </xf>
    <xf numFmtId="4" fontId="62" fillId="5" borderId="4" applyNumberFormat="0" applyProtection="0">
      <alignment vertical="center"/>
    </xf>
    <xf numFmtId="4" fontId="45" fillId="5" borderId="4" applyNumberFormat="0" applyProtection="0">
      <alignment horizontal="left" vertical="center" indent="1"/>
    </xf>
    <xf numFmtId="0" fontId="45" fillId="5" borderId="4" applyNumberFormat="0" applyProtection="0">
      <alignment horizontal="left" vertical="top" indent="1"/>
    </xf>
    <xf numFmtId="4" fontId="45" fillId="28" borderId="0" applyNumberFormat="0" applyProtection="0">
      <alignment horizontal="left" vertical="center" indent="1"/>
    </xf>
    <xf numFmtId="4" fontId="43" fillId="21" borderId="4" applyNumberFormat="0" applyProtection="0">
      <alignment horizontal="right" vertical="center"/>
    </xf>
    <xf numFmtId="4" fontId="43" fillId="4" borderId="4" applyNumberFormat="0" applyProtection="0">
      <alignment horizontal="right" vertical="center"/>
    </xf>
    <xf numFmtId="4" fontId="43" fillId="10" borderId="4" applyNumberFormat="0" applyProtection="0">
      <alignment horizontal="right" vertical="center"/>
    </xf>
    <xf numFmtId="4" fontId="43" fillId="29" borderId="4" applyNumberFormat="0" applyProtection="0">
      <alignment horizontal="right" vertical="center"/>
    </xf>
    <xf numFmtId="4" fontId="43" fillId="30" borderId="4" applyNumberFormat="0" applyProtection="0">
      <alignment horizontal="right" vertical="center"/>
    </xf>
    <xf numFmtId="4" fontId="43" fillId="18" borderId="4" applyNumberFormat="0" applyProtection="0">
      <alignment horizontal="right" vertical="center"/>
    </xf>
    <xf numFmtId="4" fontId="43" fillId="14" borderId="4" applyNumberFormat="0" applyProtection="0">
      <alignment horizontal="right" vertical="center"/>
    </xf>
    <xf numFmtId="4" fontId="43" fillId="31" borderId="4" applyNumberFormat="0" applyProtection="0">
      <alignment horizontal="right" vertical="center"/>
    </xf>
    <xf numFmtId="4" fontId="43" fillId="32" borderId="4" applyNumberFormat="0" applyProtection="0">
      <alignment horizontal="right" vertical="center"/>
    </xf>
    <xf numFmtId="4" fontId="45" fillId="33" borderId="5" applyNumberFormat="0" applyProtection="0">
      <alignment horizontal="left" vertical="center" indent="1"/>
    </xf>
    <xf numFmtId="4" fontId="43" fillId="34" borderId="0" applyNumberFormat="0" applyProtection="0">
      <alignment horizontal="left" vertical="center" indent="1"/>
    </xf>
    <xf numFmtId="4" fontId="63" fillId="35" borderId="0" applyNumberFormat="0" applyProtection="0">
      <alignment horizontal="left" vertical="center" indent="1"/>
    </xf>
    <xf numFmtId="4" fontId="43" fillId="28" borderId="4" applyNumberFormat="0" applyProtection="0">
      <alignment horizontal="right" vertical="center"/>
    </xf>
    <xf numFmtId="4" fontId="43" fillId="34" borderId="0" applyNumberFormat="0" applyProtection="0">
      <alignment horizontal="left" vertical="center" indent="1"/>
    </xf>
    <xf numFmtId="4" fontId="43" fillId="28" borderId="0" applyNumberFormat="0" applyProtection="0">
      <alignment horizontal="left" vertical="center" indent="1"/>
    </xf>
    <xf numFmtId="0" fontId="52" fillId="35" borderId="4" applyNumberFormat="0" applyProtection="0">
      <alignment horizontal="left" vertical="center" indent="1"/>
    </xf>
    <xf numFmtId="0" fontId="8" fillId="35" borderId="4" applyNumberFormat="0" applyProtection="0">
      <alignment horizontal="left" vertical="center" indent="1"/>
    </xf>
    <xf numFmtId="0" fontId="52" fillId="35" borderId="4" applyNumberFormat="0" applyProtection="0">
      <alignment horizontal="left" vertical="top" indent="1"/>
    </xf>
    <xf numFmtId="0" fontId="8" fillId="35" borderId="4" applyNumberFormat="0" applyProtection="0">
      <alignment horizontal="left" vertical="top" indent="1"/>
    </xf>
    <xf numFmtId="0" fontId="52" fillId="28" borderId="4" applyNumberFormat="0" applyProtection="0">
      <alignment horizontal="left" vertical="center" indent="1"/>
    </xf>
    <xf numFmtId="0" fontId="8" fillId="28" borderId="4" applyNumberFormat="0" applyProtection="0">
      <alignment horizontal="left" vertical="center" indent="1"/>
    </xf>
    <xf numFmtId="0" fontId="52" fillId="28" borderId="4" applyNumberFormat="0" applyProtection="0">
      <alignment horizontal="left" vertical="top" indent="1"/>
    </xf>
    <xf numFmtId="0" fontId="8" fillId="28" borderId="4" applyNumberFormat="0" applyProtection="0">
      <alignment horizontal="left" vertical="top" indent="1"/>
    </xf>
    <xf numFmtId="0" fontId="52" fillId="6" borderId="4" applyNumberFormat="0" applyProtection="0">
      <alignment horizontal="left" vertical="center" indent="1"/>
    </xf>
    <xf numFmtId="0" fontId="8" fillId="6" borderId="4" applyNumberFormat="0" applyProtection="0">
      <alignment horizontal="left" vertical="center" indent="1"/>
    </xf>
    <xf numFmtId="0" fontId="52" fillId="6" borderId="4" applyNumberFormat="0" applyProtection="0">
      <alignment horizontal="left" vertical="top" indent="1"/>
    </xf>
    <xf numFmtId="0" fontId="8" fillId="6" borderId="4" applyNumberFormat="0" applyProtection="0">
      <alignment horizontal="left" vertical="top" indent="1"/>
    </xf>
    <xf numFmtId="0" fontId="52" fillId="34" borderId="4" applyNumberFormat="0" applyProtection="0">
      <alignment horizontal="left" vertical="center" indent="1"/>
    </xf>
    <xf numFmtId="0" fontId="8" fillId="34" borderId="4" applyNumberFormat="0" applyProtection="0">
      <alignment horizontal="left" vertical="center" indent="1"/>
    </xf>
    <xf numFmtId="0" fontId="52" fillId="34" borderId="4" applyNumberFormat="0" applyProtection="0">
      <alignment horizontal="left" vertical="top" indent="1"/>
    </xf>
    <xf numFmtId="0" fontId="8" fillId="34" borderId="4" applyNumberFormat="0" applyProtection="0">
      <alignment horizontal="left" vertical="top" indent="1"/>
    </xf>
    <xf numFmtId="0" fontId="52" fillId="2" borderId="3" applyNumberFormat="0">
      <protection locked="0"/>
    </xf>
    <xf numFmtId="0" fontId="8" fillId="2" borderId="3" applyNumberFormat="0">
      <protection locked="0"/>
    </xf>
    <xf numFmtId="0" fontId="25" fillId="35" borderId="6" applyBorder="0"/>
    <xf numFmtId="4" fontId="43" fillId="3" borderId="4" applyNumberFormat="0" applyProtection="0">
      <alignment vertical="center"/>
    </xf>
    <xf numFmtId="4" fontId="64" fillId="3" borderId="4" applyNumberFormat="0" applyProtection="0">
      <alignment vertical="center"/>
    </xf>
    <xf numFmtId="4" fontId="43" fillId="3" borderId="4" applyNumberFormat="0" applyProtection="0">
      <alignment horizontal="left" vertical="center" indent="1"/>
    </xf>
    <xf numFmtId="0" fontId="43" fillId="3" borderId="4" applyNumberFormat="0" applyProtection="0">
      <alignment horizontal="left" vertical="top" indent="1"/>
    </xf>
    <xf numFmtId="4" fontId="43" fillId="34" borderId="4" applyNumberFormat="0" applyProtection="0">
      <alignment horizontal="right" vertical="center"/>
    </xf>
    <xf numFmtId="4" fontId="64" fillId="34" borderId="4" applyNumberFormat="0" applyProtection="0">
      <alignment horizontal="right" vertical="center"/>
    </xf>
    <xf numFmtId="4" fontId="43" fillId="28" borderId="4" applyNumberFormat="0" applyProtection="0">
      <alignment horizontal="left" vertical="center" indent="1"/>
    </xf>
    <xf numFmtId="0" fontId="43" fillId="28" borderId="4" applyNumberFormat="0" applyProtection="0">
      <alignment horizontal="left" vertical="top" indent="1"/>
    </xf>
    <xf numFmtId="4" fontId="65" fillId="36" borderId="0" applyNumberFormat="0" applyProtection="0">
      <alignment horizontal="left" vertical="center" indent="1"/>
    </xf>
    <xf numFmtId="0" fontId="14" fillId="37" borderId="3"/>
    <xf numFmtId="4" fontId="51" fillId="34" borderId="4" applyNumberFormat="0" applyProtection="0">
      <alignment horizontal="right" vertical="center"/>
    </xf>
    <xf numFmtId="0" fontId="49" fillId="0" borderId="0" applyNumberFormat="0" applyFill="0" applyBorder="0" applyAlignment="0" applyProtection="0"/>
    <xf numFmtId="0" fontId="52" fillId="0" borderId="0"/>
    <xf numFmtId="0" fontId="8" fillId="0" borderId="0"/>
    <xf numFmtId="40" fontId="66" fillId="0" borderId="0" applyBorder="0">
      <alignment horizontal="right"/>
    </xf>
    <xf numFmtId="49" fontId="43" fillId="0" borderId="0" applyFill="0" applyBorder="0" applyAlignment="0"/>
    <xf numFmtId="181" fontId="55" fillId="0" borderId="0" applyFill="0" applyBorder="0" applyAlignment="0"/>
    <xf numFmtId="182" fontId="55" fillId="0" borderId="0" applyFill="0" applyBorder="0" applyAlignment="0"/>
    <xf numFmtId="0" fontId="5" fillId="0" borderId="0"/>
    <xf numFmtId="0" fontId="5" fillId="0" borderId="0"/>
    <xf numFmtId="0" fontId="8" fillId="0" borderId="0"/>
    <xf numFmtId="0" fontId="4" fillId="0" borderId="0"/>
    <xf numFmtId="0" fontId="4" fillId="0" borderId="0"/>
    <xf numFmtId="0" fontId="77" fillId="0" borderId="0" applyBorder="0"/>
    <xf numFmtId="0" fontId="8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79" fillId="0" borderId="0"/>
    <xf numFmtId="0" fontId="3" fillId="0" borderId="0"/>
    <xf numFmtId="0" fontId="8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0" fontId="77" fillId="0" borderId="0" applyBorder="0"/>
    <xf numFmtId="0" fontId="77" fillId="0" borderId="0" applyBorder="0"/>
    <xf numFmtId="0" fontId="8" fillId="0" borderId="0"/>
    <xf numFmtId="0" fontId="1" fillId="0" borderId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</cellStyleXfs>
  <cellXfs count="1037">
    <xf numFmtId="0" fontId="0" fillId="0" borderId="0" xfId="0"/>
    <xf numFmtId="0" fontId="9" fillId="0" borderId="0" xfId="0" applyFont="1"/>
    <xf numFmtId="0" fontId="0" fillId="0" borderId="7" xfId="0" applyBorder="1"/>
    <xf numFmtId="0" fontId="0" fillId="0" borderId="2" xfId="0" applyBorder="1"/>
    <xf numFmtId="42" fontId="0" fillId="0" borderId="7" xfId="0" applyNumberFormat="1" applyBorder="1"/>
    <xf numFmtId="0" fontId="0" fillId="0" borderId="0" xfId="0" applyAlignment="1">
      <alignment horizontal="center"/>
    </xf>
    <xf numFmtId="0" fontId="12" fillId="0" borderId="0" xfId="0" applyFont="1"/>
    <xf numFmtId="0" fontId="13" fillId="0" borderId="7" xfId="0" applyFont="1" applyBorder="1"/>
    <xf numFmtId="0" fontId="10" fillId="0" borderId="0" xfId="0" applyFont="1"/>
    <xf numFmtId="0" fontId="0" fillId="0" borderId="0" xfId="0" applyAlignment="1">
      <alignment horizontal="right"/>
    </xf>
    <xf numFmtId="0" fontId="0" fillId="0" borderId="3" xfId="0" applyBorder="1"/>
    <xf numFmtId="0" fontId="16" fillId="0" borderId="8" xfId="0" applyFont="1" applyBorder="1" applyAlignment="1">
      <alignment horizontal="center" wrapText="1"/>
    </xf>
    <xf numFmtId="0" fontId="16" fillId="0" borderId="8" xfId="0" applyFont="1" applyBorder="1" applyAlignment="1">
      <alignment horizontal="center"/>
    </xf>
    <xf numFmtId="0" fontId="0" fillId="0" borderId="9" xfId="0" applyBorder="1"/>
    <xf numFmtId="0" fontId="13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 wrapText="1"/>
    </xf>
    <xf numFmtId="0" fontId="0" fillId="0" borderId="10" xfId="0" applyBorder="1"/>
    <xf numFmtId="0" fontId="17" fillId="0" borderId="0" xfId="0" applyFont="1"/>
    <xf numFmtId="0" fontId="18" fillId="0" borderId="0" xfId="0" applyFont="1" applyAlignment="1">
      <alignment horizontal="right"/>
    </xf>
    <xf numFmtId="0" fontId="14" fillId="0" borderId="0" xfId="0" applyFont="1"/>
    <xf numFmtId="0" fontId="16" fillId="0" borderId="8" xfId="0" applyFont="1" applyBorder="1" applyAlignment="1">
      <alignment horizontal="left" wrapText="1"/>
    </xf>
    <xf numFmtId="0" fontId="15" fillId="0" borderId="10" xfId="0" applyFont="1" applyBorder="1"/>
    <xf numFmtId="0" fontId="15" fillId="0" borderId="3" xfId="0" applyFont="1" applyBorder="1"/>
    <xf numFmtId="0" fontId="17" fillId="0" borderId="0" xfId="0" applyFont="1" applyAlignment="1">
      <alignment horizontal="left"/>
    </xf>
    <xf numFmtId="0" fontId="15" fillId="0" borderId="10" xfId="0" applyFont="1" applyBorder="1" applyAlignment="1">
      <alignment horizontal="left"/>
    </xf>
    <xf numFmtId="0" fontId="13" fillId="0" borderId="7" xfId="0" applyFont="1" applyBorder="1" applyAlignment="1">
      <alignment horizontal="center"/>
    </xf>
    <xf numFmtId="5" fontId="0" fillId="0" borderId="0" xfId="0" applyNumberFormat="1"/>
    <xf numFmtId="5" fontId="9" fillId="25" borderId="11" xfId="0" applyNumberFormat="1" applyFont="1" applyFill="1" applyBorder="1"/>
    <xf numFmtId="5" fontId="9" fillId="25" borderId="12" xfId="0" applyNumberFormat="1" applyFont="1" applyFill="1" applyBorder="1"/>
    <xf numFmtId="14" fontId="0" fillId="0" borderId="3" xfId="0" applyNumberFormat="1" applyBorder="1" applyAlignment="1">
      <alignment horizontal="center"/>
    </xf>
    <xf numFmtId="5" fontId="15" fillId="0" borderId="3" xfId="0" applyNumberFormat="1" applyFont="1" applyBorder="1"/>
    <xf numFmtId="14" fontId="15" fillId="0" borderId="3" xfId="0" applyNumberFormat="1" applyFont="1" applyBorder="1" applyAlignment="1">
      <alignment horizontal="center"/>
    </xf>
    <xf numFmtId="5" fontId="0" fillId="0" borderId="10" xfId="0" applyNumberFormat="1" applyBorder="1"/>
    <xf numFmtId="5" fontId="0" fillId="0" borderId="3" xfId="0" applyNumberFormat="1" applyBorder="1"/>
    <xf numFmtId="0" fontId="15" fillId="0" borderId="13" xfId="0" applyFont="1" applyBorder="1"/>
    <xf numFmtId="5" fontId="0" fillId="0" borderId="13" xfId="0" applyNumberFormat="1" applyBorder="1"/>
    <xf numFmtId="14" fontId="15" fillId="0" borderId="10" xfId="0" applyNumberFormat="1" applyFont="1" applyBorder="1"/>
    <xf numFmtId="14" fontId="15" fillId="0" borderId="3" xfId="0" applyNumberFormat="1" applyFont="1" applyBorder="1"/>
    <xf numFmtId="14" fontId="15" fillId="0" borderId="13" xfId="0" applyNumberFormat="1" applyFont="1" applyBorder="1"/>
    <xf numFmtId="0" fontId="9" fillId="25" borderId="12" xfId="0" applyFont="1" applyFill="1" applyBorder="1"/>
    <xf numFmtId="5" fontId="15" fillId="0" borderId="10" xfId="0" applyNumberFormat="1" applyFont="1" applyBorder="1"/>
    <xf numFmtId="5" fontId="15" fillId="0" borderId="13" xfId="0" applyNumberFormat="1" applyFont="1" applyBorder="1"/>
    <xf numFmtId="5" fontId="0" fillId="0" borderId="14" xfId="0" applyNumberFormat="1" applyBorder="1"/>
    <xf numFmtId="0" fontId="15" fillId="0" borderId="14" xfId="0" applyFont="1" applyBorder="1"/>
    <xf numFmtId="0" fontId="13" fillId="0" borderId="0" xfId="0" applyFont="1" applyAlignment="1">
      <alignment horizontal="center"/>
    </xf>
    <xf numFmtId="14" fontId="19" fillId="0" borderId="10" xfId="0" applyNumberFormat="1" applyFont="1" applyBorder="1" applyAlignment="1">
      <alignment horizontal="center" wrapText="1"/>
    </xf>
    <xf numFmtId="14" fontId="15" fillId="0" borderId="10" xfId="0" applyNumberFormat="1" applyFont="1" applyBorder="1" applyAlignment="1">
      <alignment horizontal="center"/>
    </xf>
    <xf numFmtId="14" fontId="15" fillId="0" borderId="13" xfId="0" applyNumberFormat="1" applyFont="1" applyBorder="1" applyAlignment="1">
      <alignment horizontal="center"/>
    </xf>
    <xf numFmtId="0" fontId="0" fillId="0" borderId="15" xfId="0" applyBorder="1"/>
    <xf numFmtId="3" fontId="15" fillId="0" borderId="3" xfId="0" applyNumberFormat="1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13" xfId="0" applyFont="1" applyBorder="1" applyAlignment="1">
      <alignment horizontal="left"/>
    </xf>
    <xf numFmtId="5" fontId="15" fillId="0" borderId="10" xfId="0" applyNumberFormat="1" applyFont="1" applyBorder="1" applyAlignment="1">
      <alignment horizontal="right"/>
    </xf>
    <xf numFmtId="5" fontId="15" fillId="0" borderId="3" xfId="0" applyNumberFormat="1" applyFont="1" applyBorder="1" applyAlignment="1">
      <alignment horizontal="right"/>
    </xf>
    <xf numFmtId="5" fontId="15" fillId="0" borderId="13" xfId="0" applyNumberFormat="1" applyFont="1" applyBorder="1" applyAlignment="1">
      <alignment horizontal="right"/>
    </xf>
    <xf numFmtId="14" fontId="0" fillId="0" borderId="10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9" fillId="25" borderId="12" xfId="0" applyNumberFormat="1" applyFont="1" applyFill="1" applyBorder="1"/>
    <xf numFmtId="0" fontId="0" fillId="25" borderId="12" xfId="0" applyFill="1" applyBorder="1" applyAlignment="1">
      <alignment horizontal="center"/>
    </xf>
    <xf numFmtId="0" fontId="13" fillId="0" borderId="8" xfId="0" applyFont="1" applyBorder="1"/>
    <xf numFmtId="0" fontId="0" fillId="0" borderId="8" xfId="0" applyBorder="1"/>
    <xf numFmtId="0" fontId="13" fillId="0" borderId="7" xfId="0" applyFont="1" applyBorder="1" applyAlignment="1">
      <alignment horizontal="center" wrapText="1"/>
    </xf>
    <xf numFmtId="5" fontId="0" fillId="0" borderId="7" xfId="0" applyNumberFormat="1" applyBorder="1"/>
    <xf numFmtId="5" fontId="0" fillId="0" borderId="2" xfId="0" applyNumberFormat="1" applyBorder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3" fillId="0" borderId="0" xfId="0" applyFont="1"/>
    <xf numFmtId="0" fontId="0" fillId="0" borderId="16" xfId="0" applyBorder="1"/>
    <xf numFmtId="0" fontId="0" fillId="0" borderId="17" xfId="0" applyBorder="1"/>
    <xf numFmtId="0" fontId="9" fillId="25" borderId="11" xfId="0" applyFont="1" applyFill="1" applyBorder="1"/>
    <xf numFmtId="0" fontId="0" fillId="0" borderId="18" xfId="0" applyBorder="1"/>
    <xf numFmtId="42" fontId="0" fillId="25" borderId="11" xfId="0" applyNumberFormat="1" applyFill="1" applyBorder="1" applyAlignment="1">
      <alignment horizontal="left"/>
    </xf>
    <xf numFmtId="0" fontId="22" fillId="0" borderId="19" xfId="0" applyFon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2" fillId="0" borderId="23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22" fillId="0" borderId="29" xfId="0" applyFont="1" applyBorder="1" applyAlignment="1">
      <alignment horizontal="center"/>
    </xf>
    <xf numFmtId="0" fontId="22" fillId="0" borderId="30" xfId="0" applyFont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0" fillId="0" borderId="24" xfId="0" applyBorder="1"/>
    <xf numFmtId="0" fontId="22" fillId="0" borderId="32" xfId="0" applyFont="1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22" fillId="0" borderId="37" xfId="0" applyFont="1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4" fillId="0" borderId="7" xfId="0" applyFont="1" applyBorder="1" applyAlignment="1">
      <alignment horizontal="left"/>
    </xf>
    <xf numFmtId="0" fontId="24" fillId="0" borderId="7" xfId="0" applyFont="1" applyBorder="1" applyAlignment="1">
      <alignment horizontal="left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horizontal="center"/>
    </xf>
    <xf numFmtId="0" fontId="0" fillId="0" borderId="40" xfId="0" applyBorder="1"/>
    <xf numFmtId="0" fontId="21" fillId="0" borderId="7" xfId="0" applyFont="1" applyBorder="1" applyAlignment="1">
      <alignment horizontal="left"/>
    </xf>
    <xf numFmtId="0" fontId="21" fillId="0" borderId="7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26" fillId="0" borderId="0" xfId="0" applyFont="1" applyAlignment="1">
      <alignment horizontal="right"/>
    </xf>
    <xf numFmtId="0" fontId="29" fillId="0" borderId="0" xfId="0" applyFont="1"/>
    <xf numFmtId="0" fontId="15" fillId="0" borderId="41" xfId="0" applyFont="1" applyBorder="1"/>
    <xf numFmtId="0" fontId="15" fillId="0" borderId="42" xfId="0" applyFont="1" applyBorder="1"/>
    <xf numFmtId="0" fontId="19" fillId="0" borderId="41" xfId="0" applyFont="1" applyBorder="1" applyAlignment="1">
      <alignment wrapText="1"/>
    </xf>
    <xf numFmtId="0" fontId="9" fillId="25" borderId="43" xfId="0" applyFont="1" applyFill="1" applyBorder="1"/>
    <xf numFmtId="0" fontId="15" fillId="0" borderId="41" xfId="0" applyFont="1" applyBorder="1" applyAlignment="1">
      <alignment horizontal="left"/>
    </xf>
    <xf numFmtId="0" fontId="15" fillId="0" borderId="42" xfId="0" applyFont="1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42" xfId="0" applyBorder="1"/>
    <xf numFmtId="0" fontId="18" fillId="0" borderId="41" xfId="0" applyFont="1" applyBorder="1" applyAlignment="1">
      <alignment horizontal="left"/>
    </xf>
    <xf numFmtId="0" fontId="18" fillId="0" borderId="42" xfId="0" applyFont="1" applyBorder="1" applyAlignment="1">
      <alignment horizontal="left"/>
    </xf>
    <xf numFmtId="0" fontId="13" fillId="0" borderId="0" xfId="0" applyFont="1" applyAlignment="1">
      <alignment horizontal="center" wrapText="1"/>
    </xf>
    <xf numFmtId="0" fontId="15" fillId="0" borderId="45" xfId="0" applyFont="1" applyBorder="1"/>
    <xf numFmtId="0" fontId="15" fillId="0" borderId="40" xfId="0" applyFont="1" applyBorder="1"/>
    <xf numFmtId="0" fontId="15" fillId="0" borderId="21" xfId="0" applyFont="1" applyBorder="1"/>
    <xf numFmtId="0" fontId="25" fillId="25" borderId="14" xfId="0" applyFont="1" applyFill="1" applyBorder="1"/>
    <xf numFmtId="0" fontId="30" fillId="0" borderId="0" xfId="0" applyFont="1"/>
    <xf numFmtId="9" fontId="15" fillId="0" borderId="3" xfId="0" applyNumberFormat="1" applyFont="1" applyBorder="1" applyAlignment="1">
      <alignment horizontal="center"/>
    </xf>
    <xf numFmtId="3" fontId="15" fillId="0" borderId="3" xfId="0" applyNumberFormat="1" applyFont="1" applyBorder="1"/>
    <xf numFmtId="3" fontId="15" fillId="0" borderId="13" xfId="0" applyNumberFormat="1" applyFont="1" applyBorder="1"/>
    <xf numFmtId="3" fontId="0" fillId="25" borderId="12" xfId="0" applyNumberFormat="1" applyFill="1" applyBorder="1"/>
    <xf numFmtId="0" fontId="13" fillId="0" borderId="2" xfId="0" applyFont="1" applyBorder="1" applyAlignment="1">
      <alignment horizontal="center"/>
    </xf>
    <xf numFmtId="0" fontId="13" fillId="0" borderId="16" xfId="0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5" fontId="0" fillId="0" borderId="0" xfId="0" applyNumberFormat="1" applyAlignment="1">
      <alignment horizontal="center"/>
    </xf>
    <xf numFmtId="5" fontId="9" fillId="25" borderId="46" xfId="0" applyNumberFormat="1" applyFont="1" applyFill="1" applyBorder="1"/>
    <xf numFmtId="0" fontId="9" fillId="25" borderId="46" xfId="0" applyFont="1" applyFill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164" fontId="15" fillId="0" borderId="3" xfId="0" applyNumberFormat="1" applyFont="1" applyBorder="1"/>
    <xf numFmtId="0" fontId="25" fillId="25" borderId="42" xfId="0" applyFont="1" applyFill="1" applyBorder="1"/>
    <xf numFmtId="0" fontId="9" fillId="25" borderId="46" xfId="0" applyFont="1" applyFill="1" applyBorder="1"/>
    <xf numFmtId="0" fontId="13" fillId="0" borderId="13" xfId="0" applyFont="1" applyBorder="1" applyAlignment="1">
      <alignment horizontal="center"/>
    </xf>
    <xf numFmtId="165" fontId="9" fillId="25" borderId="12" xfId="0" applyNumberFormat="1" applyFont="1" applyFill="1" applyBorder="1"/>
    <xf numFmtId="0" fontId="15" fillId="0" borderId="0" xfId="0" applyFont="1" applyAlignment="1">
      <alignment wrapText="1"/>
    </xf>
    <xf numFmtId="5" fontId="15" fillId="0" borderId="0" xfId="0" applyNumberFormat="1" applyFont="1"/>
    <xf numFmtId="0" fontId="15" fillId="0" borderId="0" xfId="0" applyFont="1" applyAlignment="1">
      <alignment horizontal="center"/>
    </xf>
    <xf numFmtId="9" fontId="15" fillId="0" borderId="10" xfId="0" applyNumberFormat="1" applyFont="1" applyBorder="1" applyAlignment="1">
      <alignment horizontal="center"/>
    </xf>
    <xf numFmtId="3" fontId="15" fillId="0" borderId="10" xfId="0" applyNumberFormat="1" applyFont="1" applyBorder="1"/>
    <xf numFmtId="17" fontId="22" fillId="0" borderId="48" xfId="0" applyNumberFormat="1" applyFont="1" applyBorder="1" applyAlignment="1">
      <alignment horizontal="center"/>
    </xf>
    <xf numFmtId="1" fontId="22" fillId="0" borderId="25" xfId="0" applyNumberFormat="1" applyFont="1" applyBorder="1" applyAlignment="1">
      <alignment horizontal="center"/>
    </xf>
    <xf numFmtId="1" fontId="15" fillId="0" borderId="3" xfId="0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15" fillId="0" borderId="42" xfId="0" applyFont="1" applyBorder="1" applyAlignment="1">
      <alignment wrapText="1"/>
    </xf>
    <xf numFmtId="4" fontId="15" fillId="0" borderId="14" xfId="0" applyNumberFormat="1" applyFont="1" applyBorder="1"/>
    <xf numFmtId="4" fontId="15" fillId="0" borderId="3" xfId="0" applyNumberFormat="1" applyFont="1" applyBorder="1"/>
    <xf numFmtId="3" fontId="13" fillId="0" borderId="40" xfId="0" applyNumberFormat="1" applyFont="1" applyBorder="1" applyAlignment="1">
      <alignment horizontal="center"/>
    </xf>
    <xf numFmtId="3" fontId="15" fillId="0" borderId="40" xfId="0" applyNumberFormat="1" applyFont="1" applyBorder="1"/>
    <xf numFmtId="3" fontId="15" fillId="0" borderId="22" xfId="0" applyNumberFormat="1" applyFont="1" applyBorder="1"/>
    <xf numFmtId="3" fontId="13" fillId="0" borderId="2" xfId="0" applyNumberFormat="1" applyFont="1" applyBorder="1" applyAlignment="1">
      <alignment horizontal="center" wrapText="1"/>
    </xf>
    <xf numFmtId="3" fontId="13" fillId="0" borderId="16" xfId="0" applyNumberFormat="1" applyFont="1" applyBorder="1" applyAlignment="1">
      <alignment horizontal="center" wrapText="1"/>
    </xf>
    <xf numFmtId="3" fontId="15" fillId="0" borderId="14" xfId="0" applyNumberFormat="1" applyFont="1" applyBorder="1" applyAlignment="1">
      <alignment horizontal="center"/>
    </xf>
    <xf numFmtId="3" fontId="15" fillId="0" borderId="3" xfId="0" applyNumberFormat="1" applyFont="1" applyBorder="1" applyAlignment="1">
      <alignment horizontal="center"/>
    </xf>
    <xf numFmtId="3" fontId="15" fillId="0" borderId="14" xfId="0" applyNumberFormat="1" applyFont="1" applyBorder="1"/>
    <xf numFmtId="0" fontId="15" fillId="0" borderId="44" xfId="0" applyFont="1" applyBorder="1" applyAlignment="1">
      <alignment wrapText="1"/>
    </xf>
    <xf numFmtId="0" fontId="15" fillId="0" borderId="44" xfId="0" applyFont="1" applyBorder="1"/>
    <xf numFmtId="14" fontId="15" fillId="0" borderId="0" xfId="0" applyNumberFormat="1" applyFont="1"/>
    <xf numFmtId="0" fontId="22" fillId="0" borderId="49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4" fontId="22" fillId="0" borderId="25" xfId="0" applyNumberFormat="1" applyFont="1" applyBorder="1" applyAlignment="1">
      <alignment horizontal="right"/>
    </xf>
    <xf numFmtId="3" fontId="15" fillId="0" borderId="0" xfId="0" applyNumberFormat="1" applyFont="1"/>
    <xf numFmtId="3" fontId="15" fillId="0" borderId="0" xfId="0" applyNumberFormat="1" applyFont="1" applyAlignment="1">
      <alignment horizontal="center"/>
    </xf>
    <xf numFmtId="4" fontId="15" fillId="0" borderId="0" xfId="0" applyNumberFormat="1" applyFont="1"/>
    <xf numFmtId="14" fontId="15" fillId="0" borderId="40" xfId="0" applyNumberFormat="1" applyFont="1" applyBorder="1"/>
    <xf numFmtId="0" fontId="0" fillId="0" borderId="28" xfId="0" applyBorder="1" applyAlignment="1">
      <alignment horizontal="center"/>
    </xf>
    <xf numFmtId="0" fontId="0" fillId="0" borderId="18" xfId="0" applyBorder="1" applyAlignment="1">
      <alignment horizontal="center"/>
    </xf>
    <xf numFmtId="4" fontId="0" fillId="0" borderId="25" xfId="0" applyNumberFormat="1" applyBorder="1"/>
    <xf numFmtId="0" fontId="0" fillId="0" borderId="51" xfId="0" applyBorder="1" applyAlignment="1">
      <alignment horizontal="center"/>
    </xf>
    <xf numFmtId="4" fontId="0" fillId="0" borderId="28" xfId="0" applyNumberFormat="1" applyBorder="1"/>
    <xf numFmtId="0" fontId="0" fillId="0" borderId="52" xfId="0" applyBorder="1" applyAlignment="1">
      <alignment horizontal="center"/>
    </xf>
    <xf numFmtId="0" fontId="22" fillId="0" borderId="26" xfId="0" applyFont="1" applyBorder="1"/>
    <xf numFmtId="4" fontId="22" fillId="0" borderId="25" xfId="0" applyNumberFormat="1" applyFont="1" applyBorder="1"/>
    <xf numFmtId="0" fontId="22" fillId="0" borderId="51" xfId="0" applyFont="1" applyBorder="1" applyAlignment="1">
      <alignment horizontal="center"/>
    </xf>
    <xf numFmtId="3" fontId="15" fillId="0" borderId="13" xfId="0" applyNumberFormat="1" applyFont="1" applyBorder="1" applyAlignment="1">
      <alignment horizontal="center"/>
    </xf>
    <xf numFmtId="4" fontId="15" fillId="0" borderId="13" xfId="0" applyNumberFormat="1" applyFont="1" applyBorder="1"/>
    <xf numFmtId="14" fontId="15" fillId="0" borderId="21" xfId="0" applyNumberFormat="1" applyFont="1" applyBorder="1"/>
    <xf numFmtId="5" fontId="15" fillId="0" borderId="42" xfId="0" applyNumberFormat="1" applyFont="1" applyBorder="1"/>
    <xf numFmtId="0" fontId="0" fillId="0" borderId="0" xfId="0" quotePrefix="1" applyAlignment="1">
      <alignment horizontal="left"/>
    </xf>
    <xf numFmtId="37" fontId="0" fillId="0" borderId="0" xfId="0" applyNumberFormat="1"/>
    <xf numFmtId="3" fontId="0" fillId="0" borderId="0" xfId="0" applyNumberFormat="1"/>
    <xf numFmtId="0" fontId="15" fillId="0" borderId="40" xfId="0" quotePrefix="1" applyFont="1" applyBorder="1" applyAlignment="1">
      <alignment horizontal="left"/>
    </xf>
    <xf numFmtId="9" fontId="15" fillId="0" borderId="14" xfId="0" applyNumberFormat="1" applyFont="1" applyBorder="1" applyAlignment="1">
      <alignment horizontal="center"/>
    </xf>
    <xf numFmtId="0" fontId="15" fillId="0" borderId="40" xfId="0" applyFont="1" applyBorder="1" applyAlignment="1">
      <alignment horizontal="left"/>
    </xf>
    <xf numFmtId="0" fontId="22" fillId="0" borderId="53" xfId="0" applyFont="1" applyBorder="1" applyAlignment="1">
      <alignment horizontal="center"/>
    </xf>
    <xf numFmtId="4" fontId="22" fillId="0" borderId="54" xfId="0" applyNumberFormat="1" applyFont="1" applyBorder="1" applyAlignment="1">
      <alignment horizontal="right"/>
    </xf>
    <xf numFmtId="2" fontId="22" fillId="0" borderId="55" xfId="0" applyNumberFormat="1" applyFont="1" applyBorder="1" applyAlignment="1">
      <alignment horizontal="center"/>
    </xf>
    <xf numFmtId="2" fontId="0" fillId="0" borderId="38" xfId="0" applyNumberFormat="1" applyBorder="1"/>
    <xf numFmtId="0" fontId="8" fillId="0" borderId="3" xfId="0" applyFont="1" applyBorder="1"/>
    <xf numFmtId="0" fontId="8" fillId="0" borderId="3" xfId="0" applyFont="1" applyBorder="1" applyAlignment="1">
      <alignment horizontal="left"/>
    </xf>
    <xf numFmtId="0" fontId="0" fillId="0" borderId="14" xfId="0" applyBorder="1"/>
    <xf numFmtId="0" fontId="0" fillId="0" borderId="14" xfId="0" applyBorder="1" applyAlignment="1">
      <alignment horizontal="left"/>
    </xf>
    <xf numFmtId="4" fontId="0" fillId="0" borderId="0" xfId="0" applyNumberFormat="1"/>
    <xf numFmtId="8" fontId="0" fillId="0" borderId="0" xfId="0" applyNumberFormat="1"/>
    <xf numFmtId="14" fontId="0" fillId="0" borderId="0" xfId="0" applyNumberFormat="1"/>
    <xf numFmtId="2" fontId="15" fillId="0" borderId="3" xfId="0" applyNumberFormat="1" applyFont="1" applyBorder="1" applyAlignment="1">
      <alignment horizontal="center"/>
    </xf>
    <xf numFmtId="14" fontId="15" fillId="0" borderId="10" xfId="0" applyNumberFormat="1" applyFont="1" applyBorder="1" applyAlignment="1">
      <alignment horizontal="left"/>
    </xf>
    <xf numFmtId="14" fontId="15" fillId="0" borderId="14" xfId="0" applyNumberFormat="1" applyFont="1" applyBorder="1" applyAlignment="1">
      <alignment horizontal="left"/>
    </xf>
    <xf numFmtId="7" fontId="15" fillId="0" borderId="45" xfId="0" applyNumberFormat="1" applyFont="1" applyBorder="1"/>
    <xf numFmtId="7" fontId="15" fillId="0" borderId="22" xfId="0" applyNumberFormat="1" applyFont="1" applyBorder="1"/>
    <xf numFmtId="7" fontId="15" fillId="0" borderId="40" xfId="0" applyNumberFormat="1" applyFont="1" applyBorder="1"/>
    <xf numFmtId="7" fontId="15" fillId="0" borderId="21" xfId="0" applyNumberFormat="1" applyFont="1" applyBorder="1"/>
    <xf numFmtId="7" fontId="17" fillId="25" borderId="12" xfId="0" applyNumberFormat="1" applyFont="1" applyFill="1" applyBorder="1"/>
    <xf numFmtId="14" fontId="0" fillId="0" borderId="0" xfId="0" applyNumberFormat="1" applyAlignment="1">
      <alignment vertical="center"/>
    </xf>
    <xf numFmtId="14" fontId="15" fillId="0" borderId="3" xfId="0" applyNumberFormat="1" applyFont="1" applyBorder="1" applyAlignment="1">
      <alignment horizontal="left"/>
    </xf>
    <xf numFmtId="0" fontId="31" fillId="0" borderId="0" xfId="91" applyFont="1"/>
    <xf numFmtId="0" fontId="31" fillId="0" borderId="0" xfId="91" applyFont="1" applyAlignment="1">
      <alignment horizontal="center"/>
    </xf>
    <xf numFmtId="0" fontId="15" fillId="0" borderId="0" xfId="86" applyFont="1"/>
    <xf numFmtId="0" fontId="34" fillId="0" borderId="0" xfId="86" applyFont="1"/>
    <xf numFmtId="0" fontId="22" fillId="38" borderId="0" xfId="86" applyFill="1"/>
    <xf numFmtId="0" fontId="36" fillId="0" borderId="0" xfId="91" applyFont="1"/>
    <xf numFmtId="0" fontId="36" fillId="0" borderId="0" xfId="91" applyFont="1" applyAlignment="1">
      <alignment horizontal="center"/>
    </xf>
    <xf numFmtId="0" fontId="36" fillId="0" borderId="8" xfId="91" applyFont="1" applyBorder="1" applyAlignment="1">
      <alignment horizontal="center"/>
    </xf>
    <xf numFmtId="43" fontId="36" fillId="0" borderId="0" xfId="40" applyFont="1"/>
    <xf numFmtId="0" fontId="11" fillId="0" borderId="8" xfId="91" applyFont="1" applyBorder="1"/>
    <xf numFmtId="0" fontId="33" fillId="0" borderId="8" xfId="86" applyFont="1" applyBorder="1"/>
    <xf numFmtId="39" fontId="31" fillId="0" borderId="0" xfId="40" applyNumberFormat="1" applyFont="1"/>
    <xf numFmtId="39" fontId="36" fillId="0" borderId="0" xfId="40" applyNumberFormat="1" applyFont="1"/>
    <xf numFmtId="0" fontId="31" fillId="25" borderId="56" xfId="91" applyFont="1" applyFill="1" applyBorder="1"/>
    <xf numFmtId="0" fontId="31" fillId="25" borderId="57" xfId="91" applyFont="1" applyFill="1" applyBorder="1"/>
    <xf numFmtId="43" fontId="31" fillId="25" borderId="57" xfId="40" applyFont="1" applyFill="1" applyBorder="1"/>
    <xf numFmtId="0" fontId="31" fillId="25" borderId="58" xfId="91" applyFont="1" applyFill="1" applyBorder="1"/>
    <xf numFmtId="0" fontId="22" fillId="25" borderId="59" xfId="86" applyFill="1" applyBorder="1"/>
    <xf numFmtId="0" fontId="22" fillId="25" borderId="0" xfId="86" applyFill="1"/>
    <xf numFmtId="0" fontId="35" fillId="25" borderId="0" xfId="86" applyFont="1" applyFill="1" applyAlignment="1">
      <alignment horizontal="center"/>
    </xf>
    <xf numFmtId="0" fontId="31" fillId="25" borderId="60" xfId="91" applyFont="1" applyFill="1" applyBorder="1"/>
    <xf numFmtId="0" fontId="31" fillId="25" borderId="61" xfId="91" applyFont="1" applyFill="1" applyBorder="1"/>
    <xf numFmtId="0" fontId="31" fillId="25" borderId="8" xfId="91" applyFont="1" applyFill="1" applyBorder="1"/>
    <xf numFmtId="0" fontId="32" fillId="25" borderId="8" xfId="91" applyFont="1" applyFill="1" applyBorder="1" applyAlignment="1">
      <alignment horizontal="center"/>
    </xf>
    <xf numFmtId="43" fontId="31" fillId="25" borderId="8" xfId="40" applyFont="1" applyFill="1" applyBorder="1"/>
    <xf numFmtId="0" fontId="34" fillId="25" borderId="62" xfId="86" applyFont="1" applyFill="1" applyBorder="1"/>
    <xf numFmtId="0" fontId="11" fillId="0" borderId="0" xfId="91" applyFont="1"/>
    <xf numFmtId="0" fontId="11" fillId="0" borderId="0" xfId="91" applyFont="1" applyAlignment="1">
      <alignment horizontal="center"/>
    </xf>
    <xf numFmtId="39" fontId="11" fillId="0" borderId="0" xfId="40" applyNumberFormat="1" applyFont="1"/>
    <xf numFmtId="0" fontId="11" fillId="0" borderId="0" xfId="86" applyFont="1"/>
    <xf numFmtId="15" fontId="14" fillId="25" borderId="60" xfId="91" applyNumberFormat="1" applyFont="1" applyFill="1" applyBorder="1"/>
    <xf numFmtId="0" fontId="14" fillId="25" borderId="0" xfId="91" applyFont="1" applyFill="1" applyAlignment="1">
      <alignment horizontal="right"/>
    </xf>
    <xf numFmtId="15" fontId="14" fillId="25" borderId="60" xfId="91" applyNumberFormat="1" applyFont="1" applyFill="1" applyBorder="1" applyAlignment="1">
      <alignment horizontal="left"/>
    </xf>
    <xf numFmtId="169" fontId="14" fillId="25" borderId="60" xfId="91" applyNumberFormat="1" applyFont="1" applyFill="1" applyBorder="1" applyAlignment="1">
      <alignment horizontal="left"/>
    </xf>
    <xf numFmtId="43" fontId="14" fillId="25" borderId="0" xfId="40" applyFont="1" applyFill="1"/>
    <xf numFmtId="15" fontId="14" fillId="25" borderId="60" xfId="86" applyNumberFormat="1" applyFont="1" applyFill="1" applyBorder="1"/>
    <xf numFmtId="43" fontId="31" fillId="25" borderId="0" xfId="40" applyFont="1" applyFill="1"/>
    <xf numFmtId="0" fontId="11" fillId="0" borderId="0" xfId="91" applyFont="1" applyAlignment="1">
      <alignment horizontal="right"/>
    </xf>
    <xf numFmtId="0" fontId="31" fillId="0" borderId="8" xfId="91" applyFont="1" applyBorder="1"/>
    <xf numFmtId="0" fontId="11" fillId="0" borderId="0" xfId="91" applyFont="1" applyAlignment="1">
      <alignment horizontal="right" shrinkToFit="1"/>
    </xf>
    <xf numFmtId="0" fontId="11" fillId="0" borderId="1" xfId="91" applyFont="1" applyBorder="1" applyAlignment="1">
      <alignment horizontal="right"/>
    </xf>
    <xf numFmtId="39" fontId="11" fillId="0" borderId="1" xfId="40" applyNumberFormat="1" applyFont="1" applyBorder="1"/>
    <xf numFmtId="0" fontId="11" fillId="0" borderId="1" xfId="91" applyFont="1" applyBorder="1"/>
    <xf numFmtId="0" fontId="11" fillId="0" borderId="8" xfId="91" applyFont="1" applyBorder="1" applyAlignment="1">
      <alignment horizontal="right"/>
    </xf>
    <xf numFmtId="39" fontId="11" fillId="0" borderId="0" xfId="91" applyNumberFormat="1" applyFont="1"/>
    <xf numFmtId="7" fontId="11" fillId="0" borderId="0" xfId="40" applyNumberFormat="1" applyFont="1"/>
    <xf numFmtId="7" fontId="11" fillId="0" borderId="63" xfId="40" applyNumberFormat="1" applyFont="1" applyBorder="1"/>
    <xf numFmtId="39" fontId="11" fillId="0" borderId="8" xfId="40" applyNumberFormat="1" applyFont="1" applyBorder="1" applyAlignment="1">
      <alignment horizontal="center"/>
    </xf>
    <xf numFmtId="168" fontId="11" fillId="0" borderId="8" xfId="40" applyNumberFormat="1" applyFont="1" applyBorder="1" applyAlignment="1">
      <alignment horizontal="center"/>
    </xf>
    <xf numFmtId="14" fontId="31" fillId="0" borderId="0" xfId="91" applyNumberFormat="1" applyFont="1"/>
    <xf numFmtId="7" fontId="11" fillId="0" borderId="7" xfId="40" applyNumberFormat="1" applyFont="1" applyBorder="1"/>
    <xf numFmtId="170" fontId="39" fillId="0" borderId="0" xfId="91" applyNumberFormat="1" applyFont="1"/>
    <xf numFmtId="14" fontId="36" fillId="0" borderId="0" xfId="91" applyNumberFormat="1" applyFont="1"/>
    <xf numFmtId="7" fontId="11" fillId="0" borderId="8" xfId="40" applyNumberFormat="1" applyFont="1" applyBorder="1"/>
    <xf numFmtId="14" fontId="39" fillId="0" borderId="0" xfId="91" applyNumberFormat="1" applyFont="1"/>
    <xf numFmtId="0" fontId="11" fillId="0" borderId="0" xfId="0" applyFont="1"/>
    <xf numFmtId="171" fontId="9" fillId="25" borderId="12" xfId="0" applyNumberFormat="1" applyFont="1" applyFill="1" applyBorder="1"/>
    <xf numFmtId="43" fontId="0" fillId="0" borderId="14" xfId="34" applyFont="1" applyBorder="1"/>
    <xf numFmtId="43" fontId="0" fillId="0" borderId="3" xfId="34" applyFont="1" applyBorder="1"/>
    <xf numFmtId="43" fontId="0" fillId="0" borderId="13" xfId="34" applyFont="1" applyBorder="1"/>
    <xf numFmtId="43" fontId="9" fillId="25" borderId="46" xfId="34" applyFont="1" applyFill="1" applyBorder="1"/>
    <xf numFmtId="10" fontId="15" fillId="0" borderId="3" xfId="0" applyNumberFormat="1" applyFont="1" applyBorder="1" applyAlignment="1">
      <alignment horizontal="center"/>
    </xf>
    <xf numFmtId="7" fontId="15" fillId="0" borderId="3" xfId="0" applyNumberFormat="1" applyFont="1" applyBorder="1" applyAlignment="1">
      <alignment horizontal="right"/>
    </xf>
    <xf numFmtId="7" fontId="9" fillId="25" borderId="12" xfId="0" applyNumberFormat="1" applyFont="1" applyFill="1" applyBorder="1" applyAlignment="1">
      <alignment horizontal="right"/>
    </xf>
    <xf numFmtId="171" fontId="0" fillId="0" borderId="0" xfId="0" applyNumberFormat="1"/>
    <xf numFmtId="7" fontId="0" fillId="0" borderId="0" xfId="0" applyNumberFormat="1"/>
    <xf numFmtId="7" fontId="0" fillId="25" borderId="11" xfId="0" applyNumberFormat="1" applyFill="1" applyBorder="1"/>
    <xf numFmtId="37" fontId="9" fillId="25" borderId="46" xfId="0" applyNumberFormat="1" applyFont="1" applyFill="1" applyBorder="1"/>
    <xf numFmtId="0" fontId="9" fillId="25" borderId="64" xfId="0" applyFont="1" applyFill="1" applyBorder="1" applyAlignment="1">
      <alignment horizontal="left"/>
    </xf>
    <xf numFmtId="0" fontId="18" fillId="0" borderId="13" xfId="0" applyFont="1" applyBorder="1" applyAlignment="1">
      <alignment horizontal="left"/>
    </xf>
    <xf numFmtId="3" fontId="18" fillId="0" borderId="40" xfId="0" applyNumberFormat="1" applyFont="1" applyBorder="1" applyAlignment="1">
      <alignment horizontal="center"/>
    </xf>
    <xf numFmtId="3" fontId="18" fillId="0" borderId="2" xfId="0" applyNumberFormat="1" applyFont="1" applyBorder="1" applyAlignment="1">
      <alignment horizontal="center" wrapText="1"/>
    </xf>
    <xf numFmtId="3" fontId="18" fillId="0" borderId="16" xfId="0" applyNumberFormat="1" applyFont="1" applyBorder="1" applyAlignment="1">
      <alignment horizontal="center" wrapText="1"/>
    </xf>
    <xf numFmtId="43" fontId="18" fillId="0" borderId="16" xfId="34" applyFont="1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0" fontId="18" fillId="0" borderId="2" xfId="0" applyFont="1" applyBorder="1" applyAlignment="1">
      <alignment horizontal="center"/>
    </xf>
    <xf numFmtId="44" fontId="22" fillId="0" borderId="59" xfId="49" applyFont="1" applyBorder="1"/>
    <xf numFmtId="43" fontId="0" fillId="0" borderId="65" xfId="34" applyFont="1" applyBorder="1"/>
    <xf numFmtId="0" fontId="0" fillId="0" borderId="59" xfId="0" applyBorder="1" applyAlignment="1">
      <alignment horizontal="left"/>
    </xf>
    <xf numFmtId="43" fontId="18" fillId="0" borderId="3" xfId="34" applyFont="1" applyBorder="1" applyAlignment="1">
      <alignment horizontal="center" wrapText="1"/>
    </xf>
    <xf numFmtId="43" fontId="0" fillId="0" borderId="0" xfId="0" applyNumberFormat="1"/>
    <xf numFmtId="43" fontId="0" fillId="0" borderId="0" xfId="34" applyFont="1"/>
    <xf numFmtId="0" fontId="0" fillId="0" borderId="1" xfId="0" applyBorder="1"/>
    <xf numFmtId="0" fontId="0" fillId="0" borderId="66" xfId="0" applyBorder="1" applyAlignment="1">
      <alignment horizontal="center"/>
    </xf>
    <xf numFmtId="0" fontId="0" fillId="0" borderId="1" xfId="0" applyBorder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 wrapText="1"/>
    </xf>
    <xf numFmtId="0" fontId="43" fillId="0" borderId="0" xfId="0" applyFont="1" applyAlignment="1">
      <alignment horizontal="left"/>
    </xf>
    <xf numFmtId="44" fontId="43" fillId="0" borderId="0" xfId="0" applyNumberFormat="1" applyFont="1"/>
    <xf numFmtId="0" fontId="43" fillId="0" borderId="59" xfId="0" quotePrefix="1" applyFont="1" applyBorder="1" applyAlignment="1">
      <alignment horizontal="center"/>
    </xf>
    <xf numFmtId="0" fontId="43" fillId="0" borderId="59" xfId="0" applyFont="1" applyBorder="1"/>
    <xf numFmtId="0" fontId="45" fillId="0" borderId="67" xfId="0" applyFont="1" applyBorder="1"/>
    <xf numFmtId="0" fontId="45" fillId="0" borderId="63" xfId="0" applyFont="1" applyBorder="1"/>
    <xf numFmtId="0" fontId="45" fillId="0" borderId="0" xfId="0" applyFont="1"/>
    <xf numFmtId="0" fontId="43" fillId="0" borderId="0" xfId="0" quotePrefix="1" applyFont="1" applyAlignment="1">
      <alignment horizontal="left"/>
    </xf>
    <xf numFmtId="0" fontId="0" fillId="0" borderId="0" xfId="0" quotePrefix="1"/>
    <xf numFmtId="0" fontId="27" fillId="0" borderId="0" xfId="0" applyFont="1" applyAlignment="1">
      <alignment horizontal="left"/>
    </xf>
    <xf numFmtId="0" fontId="45" fillId="39" borderId="56" xfId="0" applyFont="1" applyFill="1" applyBorder="1" applyAlignment="1">
      <alignment vertical="center"/>
    </xf>
    <xf numFmtId="0" fontId="45" fillId="39" borderId="57" xfId="0" applyFont="1" applyFill="1" applyBorder="1" applyAlignment="1">
      <alignment vertical="center"/>
    </xf>
    <xf numFmtId="0" fontId="45" fillId="39" borderId="61" xfId="0" applyFont="1" applyFill="1" applyBorder="1" applyAlignment="1">
      <alignment horizontal="center" vertical="center" wrapText="1"/>
    </xf>
    <xf numFmtId="0" fontId="45" fillId="39" borderId="8" xfId="0" applyFont="1" applyFill="1" applyBorder="1" applyAlignment="1">
      <alignment horizontal="center" vertical="center" wrapText="1"/>
    </xf>
    <xf numFmtId="0" fontId="46" fillId="0" borderId="63" xfId="0" applyFont="1" applyBorder="1"/>
    <xf numFmtId="0" fontId="46" fillId="0" borderId="0" xfId="0" applyFont="1" applyAlignment="1">
      <alignment vertical="top"/>
    </xf>
    <xf numFmtId="0" fontId="46" fillId="0" borderId="0" xfId="0" applyFont="1" applyAlignment="1">
      <alignment horizontal="center" vertical="top"/>
    </xf>
    <xf numFmtId="0" fontId="9" fillId="42" borderId="66" xfId="0" applyFont="1" applyFill="1" applyBorder="1" applyAlignment="1">
      <alignment horizontal="center" vertical="center" wrapText="1"/>
    </xf>
    <xf numFmtId="0" fontId="9" fillId="42" borderId="1" xfId="0" applyFont="1" applyFill="1" applyBorder="1" applyAlignment="1">
      <alignment horizontal="center" vertical="center" wrapText="1"/>
    </xf>
    <xf numFmtId="0" fontId="9" fillId="42" borderId="70" xfId="0" applyFont="1" applyFill="1" applyBorder="1" applyAlignment="1">
      <alignment horizontal="center" vertical="center" wrapText="1"/>
    </xf>
    <xf numFmtId="0" fontId="9" fillId="42" borderId="71" xfId="0" applyFont="1" applyFill="1" applyBorder="1" applyAlignment="1">
      <alignment horizontal="center" vertical="center" wrapText="1"/>
    </xf>
    <xf numFmtId="0" fontId="8" fillId="0" borderId="0" xfId="0" applyFont="1"/>
    <xf numFmtId="14" fontId="8" fillId="0" borderId="13" xfId="0" quotePrefix="1" applyNumberFormat="1" applyFont="1" applyBorder="1" applyAlignment="1">
      <alignment horizontal="left"/>
    </xf>
    <xf numFmtId="0" fontId="69" fillId="0" borderId="0" xfId="0" applyFont="1"/>
    <xf numFmtId="14" fontId="8" fillId="0" borderId="3" xfId="0" quotePrefix="1" applyNumberFormat="1" applyFont="1" applyBorder="1" applyAlignment="1">
      <alignment horizontal="left"/>
    </xf>
    <xf numFmtId="14" fontId="8" fillId="0" borderId="14" xfId="0" quotePrefix="1" applyNumberFormat="1" applyFont="1" applyBorder="1" applyAlignment="1">
      <alignment horizontal="left"/>
    </xf>
    <xf numFmtId="0" fontId="37" fillId="0" borderId="0" xfId="93" applyFont="1"/>
    <xf numFmtId="0" fontId="60" fillId="0" borderId="0" xfId="93"/>
    <xf numFmtId="43" fontId="8" fillId="0" borderId="0" xfId="93" applyNumberFormat="1" applyFont="1" applyAlignment="1">
      <alignment horizontal="centerContinuous"/>
    </xf>
    <xf numFmtId="0" fontId="8" fillId="0" borderId="0" xfId="93" applyFont="1" applyAlignment="1">
      <alignment horizontal="centerContinuous"/>
    </xf>
    <xf numFmtId="3" fontId="8" fillId="0" borderId="0" xfId="94"/>
    <xf numFmtId="0" fontId="8" fillId="0" borderId="0" xfId="93" applyFont="1"/>
    <xf numFmtId="0" fontId="8" fillId="39" borderId="56" xfId="93" applyFont="1" applyFill="1" applyBorder="1"/>
    <xf numFmtId="0" fontId="8" fillId="39" borderId="57" xfId="93" applyFont="1" applyFill="1" applyBorder="1"/>
    <xf numFmtId="0" fontId="9" fillId="39" borderId="57" xfId="93" quotePrefix="1" applyFont="1" applyFill="1" applyBorder="1" applyAlignment="1">
      <alignment horizontal="centerContinuous"/>
    </xf>
    <xf numFmtId="0" fontId="8" fillId="39" borderId="57" xfId="93" applyFont="1" applyFill="1" applyBorder="1" applyAlignment="1">
      <alignment horizontal="centerContinuous"/>
    </xf>
    <xf numFmtId="3" fontId="8" fillId="39" borderId="57" xfId="94" applyFill="1" applyBorder="1"/>
    <xf numFmtId="0" fontId="8" fillId="39" borderId="58" xfId="93" applyFont="1" applyFill="1" applyBorder="1"/>
    <xf numFmtId="0" fontId="9" fillId="39" borderId="61" xfId="93" applyFont="1" applyFill="1" applyBorder="1" applyAlignment="1">
      <alignment horizontal="center"/>
    </xf>
    <xf numFmtId="0" fontId="8" fillId="39" borderId="8" xfId="93" applyFont="1" applyFill="1" applyBorder="1"/>
    <xf numFmtId="0" fontId="9" fillId="39" borderId="8" xfId="93" applyFont="1" applyFill="1" applyBorder="1" applyAlignment="1">
      <alignment horizontal="center"/>
    </xf>
    <xf numFmtId="3" fontId="8" fillId="39" borderId="8" xfId="94" applyFill="1" applyBorder="1"/>
    <xf numFmtId="39" fontId="9" fillId="39" borderId="62" xfId="93" applyNumberFormat="1" applyFont="1" applyFill="1" applyBorder="1" applyAlignment="1">
      <alignment horizontal="center"/>
    </xf>
    <xf numFmtId="14" fontId="8" fillId="0" borderId="59" xfId="93" quotePrefix="1" applyNumberFormat="1" applyFont="1" applyBorder="1" applyAlignment="1">
      <alignment horizontal="center"/>
    </xf>
    <xf numFmtId="0" fontId="8" fillId="0" borderId="0" xfId="93" applyFont="1" applyAlignment="1">
      <alignment horizontal="center"/>
    </xf>
    <xf numFmtId="0" fontId="8" fillId="0" borderId="60" xfId="93" applyFont="1" applyBorder="1"/>
    <xf numFmtId="0" fontId="60" fillId="0" borderId="67" xfId="93" applyBorder="1"/>
    <xf numFmtId="0" fontId="60" fillId="0" borderId="63" xfId="93" applyBorder="1"/>
    <xf numFmtId="0" fontId="9" fillId="0" borderId="63" xfId="93" applyFont="1" applyBorder="1" applyAlignment="1">
      <alignment horizontal="right"/>
    </xf>
    <xf numFmtId="0" fontId="8" fillId="0" borderId="63" xfId="93" applyFont="1" applyBorder="1"/>
    <xf numFmtId="3" fontId="8" fillId="0" borderId="63" xfId="94" applyBorder="1"/>
    <xf numFmtId="0" fontId="8" fillId="0" borderId="69" xfId="93" applyFont="1" applyBorder="1"/>
    <xf numFmtId="164" fontId="0" fillId="0" borderId="0" xfId="0" applyNumberFormat="1"/>
    <xf numFmtId="44" fontId="0" fillId="0" borderId="0" xfId="0" applyNumberFormat="1"/>
    <xf numFmtId="44" fontId="0" fillId="0" borderId="46" xfId="0" applyNumberFormat="1" applyBorder="1"/>
    <xf numFmtId="0" fontId="43" fillId="0" borderId="0" xfId="90" applyFont="1"/>
    <xf numFmtId="0" fontId="45" fillId="39" borderId="56" xfId="90" applyFont="1" applyFill="1" applyBorder="1"/>
    <xf numFmtId="0" fontId="45" fillId="39" borderId="57" xfId="90" applyFont="1" applyFill="1" applyBorder="1"/>
    <xf numFmtId="0" fontId="45" fillId="39" borderId="58" xfId="90" applyFont="1" applyFill="1" applyBorder="1"/>
    <xf numFmtId="0" fontId="45" fillId="39" borderId="61" xfId="90" applyFont="1" applyFill="1" applyBorder="1" applyAlignment="1">
      <alignment horizontal="center" wrapText="1"/>
    </xf>
    <xf numFmtId="0" fontId="45" fillId="39" borderId="8" xfId="90" applyFont="1" applyFill="1" applyBorder="1" applyAlignment="1">
      <alignment horizontal="center" wrapText="1"/>
    </xf>
    <xf numFmtId="0" fontId="45" fillId="39" borderId="62" xfId="90" applyFont="1" applyFill="1" applyBorder="1" applyAlignment="1">
      <alignment horizontal="center" wrapText="1"/>
    </xf>
    <xf numFmtId="0" fontId="43" fillId="0" borderId="0" xfId="90" applyFont="1" applyAlignment="1">
      <alignment horizontal="center" wrapText="1"/>
    </xf>
    <xf numFmtId="0" fontId="43" fillId="0" borderId="59" xfId="90" quotePrefix="1" applyFont="1" applyBorder="1" applyAlignment="1">
      <alignment horizontal="center"/>
    </xf>
    <xf numFmtId="39" fontId="43" fillId="0" borderId="60" xfId="90" applyNumberFormat="1" applyFont="1" applyBorder="1"/>
    <xf numFmtId="0" fontId="46" fillId="0" borderId="0" xfId="90" applyFont="1"/>
    <xf numFmtId="0" fontId="43" fillId="0" borderId="0" xfId="90" applyFont="1" applyAlignment="1">
      <alignment horizontal="left"/>
    </xf>
    <xf numFmtId="44" fontId="43" fillId="0" borderId="0" xfId="90" applyNumberFormat="1" applyFont="1"/>
    <xf numFmtId="39" fontId="46" fillId="0" borderId="60" xfId="34" applyNumberFormat="1" applyFont="1" applyBorder="1"/>
    <xf numFmtId="0" fontId="46" fillId="0" borderId="59" xfId="90" applyFont="1" applyBorder="1"/>
    <xf numFmtId="44" fontId="46" fillId="0" borderId="0" xfId="90" applyNumberFormat="1" applyFont="1"/>
    <xf numFmtId="0" fontId="46" fillId="0" borderId="67" xfId="90" applyFont="1" applyBorder="1"/>
    <xf numFmtId="0" fontId="46" fillId="0" borderId="63" xfId="90" applyFont="1" applyBorder="1"/>
    <xf numFmtId="44" fontId="13" fillId="0" borderId="63" xfId="90" applyNumberFormat="1" applyFont="1" applyBorder="1"/>
    <xf numFmtId="39" fontId="46" fillId="0" borderId="69" xfId="34" applyNumberFormat="1" applyFont="1" applyBorder="1"/>
    <xf numFmtId="0" fontId="45" fillId="0" borderId="0" xfId="90" applyFont="1"/>
    <xf numFmtId="0" fontId="43" fillId="0" borderId="0" xfId="90" quotePrefix="1" applyFont="1" applyAlignment="1">
      <alignment horizontal="left"/>
    </xf>
    <xf numFmtId="0" fontId="8" fillId="0" borderId="0" xfId="90"/>
    <xf numFmtId="0" fontId="8" fillId="0" borderId="0" xfId="90" quotePrefix="1"/>
    <xf numFmtId="43" fontId="43" fillId="0" borderId="0" xfId="34" applyFont="1"/>
    <xf numFmtId="43" fontId="45" fillId="39" borderId="58" xfId="34" applyFont="1" applyFill="1" applyBorder="1" applyAlignment="1">
      <alignment vertical="center"/>
    </xf>
    <xf numFmtId="43" fontId="45" fillId="39" borderId="62" xfId="34" applyFont="1" applyFill="1" applyBorder="1" applyAlignment="1">
      <alignment horizontal="center" vertical="center" wrapText="1"/>
    </xf>
    <xf numFmtId="43" fontId="43" fillId="0" borderId="60" xfId="34" applyFont="1" applyBorder="1"/>
    <xf numFmtId="43" fontId="46" fillId="0" borderId="69" xfId="34" applyFont="1" applyBorder="1"/>
    <xf numFmtId="43" fontId="8" fillId="0" borderId="0" xfId="34"/>
    <xf numFmtId="171" fontId="8" fillId="0" borderId="13" xfId="0" applyNumberFormat="1" applyFont="1" applyBorder="1" applyAlignment="1">
      <alignment horizontal="center"/>
    </xf>
    <xf numFmtId="2" fontId="0" fillId="0" borderId="0" xfId="0" applyNumberFormat="1"/>
    <xf numFmtId="0" fontId="45" fillId="39" borderId="56" xfId="0" applyFont="1" applyFill="1" applyBorder="1"/>
    <xf numFmtId="0" fontId="45" fillId="39" borderId="57" xfId="0" applyFont="1" applyFill="1" applyBorder="1"/>
    <xf numFmtId="0" fontId="45" fillId="39" borderId="58" xfId="0" applyFont="1" applyFill="1" applyBorder="1"/>
    <xf numFmtId="0" fontId="45" fillId="39" borderId="61" xfId="0" applyFont="1" applyFill="1" applyBorder="1" applyAlignment="1">
      <alignment horizontal="center" wrapText="1"/>
    </xf>
    <xf numFmtId="0" fontId="45" fillId="39" borderId="8" xfId="0" applyFont="1" applyFill="1" applyBorder="1" applyAlignment="1">
      <alignment horizontal="center" wrapText="1"/>
    </xf>
    <xf numFmtId="0" fontId="45" fillId="39" borderId="62" xfId="0" applyFont="1" applyFill="1" applyBorder="1" applyAlignment="1">
      <alignment horizontal="center" wrapText="1"/>
    </xf>
    <xf numFmtId="14" fontId="46" fillId="0" borderId="59" xfId="0" quotePrefix="1" applyNumberFormat="1" applyFont="1" applyBorder="1" applyAlignment="1">
      <alignment horizontal="center" vertical="top"/>
    </xf>
    <xf numFmtId="0" fontId="46" fillId="0" borderId="0" xfId="0" applyFont="1" applyAlignment="1">
      <alignment horizontal="left" vertical="top"/>
    </xf>
    <xf numFmtId="0" fontId="46" fillId="0" borderId="0" xfId="0" applyFont="1"/>
    <xf numFmtId="0" fontId="46" fillId="0" borderId="0" xfId="0" applyFont="1" applyAlignment="1">
      <alignment horizontal="left"/>
    </xf>
    <xf numFmtId="14" fontId="46" fillId="0" borderId="59" xfId="90" quotePrefix="1" applyNumberFormat="1" applyFont="1" applyBorder="1" applyAlignment="1">
      <alignment horizontal="center" vertical="top"/>
    </xf>
    <xf numFmtId="0" fontId="46" fillId="0" borderId="0" xfId="90" applyFont="1" applyAlignment="1">
      <alignment horizontal="left"/>
    </xf>
    <xf numFmtId="0" fontId="43" fillId="0" borderId="0" xfId="0" applyFont="1" applyAlignment="1">
      <alignment horizontal="center"/>
    </xf>
    <xf numFmtId="40" fontId="0" fillId="0" borderId="0" xfId="0" applyNumberFormat="1"/>
    <xf numFmtId="14" fontId="46" fillId="0" borderId="59" xfId="0" quotePrefix="1" applyNumberFormat="1" applyFont="1" applyBorder="1" applyAlignment="1">
      <alignment horizontal="center"/>
    </xf>
    <xf numFmtId="43" fontId="46" fillId="0" borderId="60" xfId="34" applyFont="1" applyBorder="1"/>
    <xf numFmtId="0" fontId="42" fillId="0" borderId="0" xfId="0" quotePrefix="1" applyFont="1" applyAlignment="1">
      <alignment horizontal="left"/>
    </xf>
    <xf numFmtId="39" fontId="43" fillId="0" borderId="0" xfId="0" applyNumberFormat="1" applyFont="1"/>
    <xf numFmtId="43" fontId="8" fillId="0" borderId="0" xfId="34" applyAlignment="1">
      <alignment horizontal="center"/>
    </xf>
    <xf numFmtId="39" fontId="43" fillId="0" borderId="0" xfId="0" applyNumberFormat="1" applyFont="1" applyAlignment="1">
      <alignment horizontal="center"/>
    </xf>
    <xf numFmtId="43" fontId="0" fillId="0" borderId="0" xfId="34" applyFont="1" applyAlignment="1">
      <alignment horizontal="center"/>
    </xf>
    <xf numFmtId="43" fontId="0" fillId="0" borderId="7" xfId="34" applyFont="1" applyBorder="1" applyAlignment="1">
      <alignment horizontal="center"/>
    </xf>
    <xf numFmtId="43" fontId="8" fillId="0" borderId="7" xfId="34" applyBorder="1" applyAlignment="1">
      <alignment horizontal="center"/>
    </xf>
    <xf numFmtId="43" fontId="43" fillId="0" borderId="0" xfId="34" applyFont="1" applyAlignment="1">
      <alignment horizontal="right"/>
    </xf>
    <xf numFmtId="43" fontId="43" fillId="0" borderId="0" xfId="34" applyFont="1" applyAlignment="1">
      <alignment horizontal="left"/>
    </xf>
    <xf numFmtId="43" fontId="43" fillId="0" borderId="0" xfId="0" applyNumberFormat="1" applyFont="1"/>
    <xf numFmtId="43" fontId="8" fillId="0" borderId="11" xfId="34" applyBorder="1" applyAlignment="1">
      <alignment horizontal="center"/>
    </xf>
    <xf numFmtId="0" fontId="0" fillId="39" borderId="20" xfId="0" applyFill="1" applyBorder="1"/>
    <xf numFmtId="0" fontId="43" fillId="39" borderId="18" xfId="0" applyFont="1" applyFill="1" applyBorder="1" applyAlignment="1">
      <alignment horizontal="center"/>
    </xf>
    <xf numFmtId="39" fontId="43" fillId="39" borderId="18" xfId="0" applyNumberFormat="1" applyFont="1" applyFill="1" applyBorder="1" applyAlignment="1">
      <alignment horizontal="center" wrapText="1"/>
    </xf>
    <xf numFmtId="0" fontId="43" fillId="39" borderId="18" xfId="0" applyFont="1" applyFill="1" applyBorder="1" applyAlignment="1">
      <alignment horizontal="center" wrapText="1"/>
    </xf>
    <xf numFmtId="0" fontId="43" fillId="39" borderId="21" xfId="0" applyFont="1" applyFill="1" applyBorder="1"/>
    <xf numFmtId="0" fontId="0" fillId="39" borderId="17" xfId="0" applyFill="1" applyBorder="1"/>
    <xf numFmtId="0" fontId="43" fillId="39" borderId="7" xfId="0" applyFont="1" applyFill="1" applyBorder="1" applyAlignment="1">
      <alignment horizontal="center"/>
    </xf>
    <xf numFmtId="0" fontId="43" fillId="39" borderId="7" xfId="0" applyFont="1" applyFill="1" applyBorder="1" applyAlignment="1">
      <alignment horizontal="center" wrapText="1"/>
    </xf>
    <xf numFmtId="0" fontId="43" fillId="39" borderId="22" xfId="0" applyFont="1" applyFill="1" applyBorder="1" applyAlignment="1">
      <alignment horizontal="center"/>
    </xf>
    <xf numFmtId="17" fontId="43" fillId="0" borderId="0" xfId="0" applyNumberFormat="1" applyFont="1"/>
    <xf numFmtId="43" fontId="43" fillId="0" borderId="0" xfId="34" applyFont="1" applyAlignment="1">
      <alignment horizontal="center"/>
    </xf>
    <xf numFmtId="43" fontId="43" fillId="0" borderId="0" xfId="0" applyNumberFormat="1" applyFont="1" applyAlignment="1">
      <alignment horizontal="right"/>
    </xf>
    <xf numFmtId="40" fontId="8" fillId="0" borderId="0" xfId="0" applyNumberFormat="1" applyFont="1" applyAlignment="1">
      <alignment horizontal="right"/>
    </xf>
    <xf numFmtId="43" fontId="8" fillId="0" borderId="0" xfId="0" applyNumberFormat="1" applyFont="1" applyAlignment="1">
      <alignment horizontal="right"/>
    </xf>
    <xf numFmtId="40" fontId="51" fillId="0" borderId="0" xfId="0" applyNumberFormat="1" applyFont="1" applyAlignment="1">
      <alignment horizontal="right"/>
    </xf>
    <xf numFmtId="17" fontId="45" fillId="0" borderId="11" xfId="0" applyNumberFormat="1" applyFont="1" applyBorder="1" applyAlignment="1">
      <alignment horizontal="center"/>
    </xf>
    <xf numFmtId="43" fontId="9" fillId="0" borderId="11" xfId="34" applyFont="1" applyBorder="1"/>
    <xf numFmtId="43" fontId="9" fillId="0" borderId="0" xfId="34" applyFont="1"/>
    <xf numFmtId="14" fontId="46" fillId="0" borderId="0" xfId="0" applyNumberFormat="1" applyFont="1" applyAlignment="1">
      <alignment horizontal="center" vertical="top"/>
    </xf>
    <xf numFmtId="183" fontId="70" fillId="0" borderId="0" xfId="95" applyNumberFormat="1" applyFont="1"/>
    <xf numFmtId="0" fontId="70" fillId="0" borderId="0" xfId="95" applyFont="1"/>
    <xf numFmtId="44" fontId="8" fillId="0" borderId="0" xfId="0" applyNumberFormat="1" applyFont="1"/>
    <xf numFmtId="44" fontId="70" fillId="0" borderId="0" xfId="95" applyNumberFormat="1" applyFont="1"/>
    <xf numFmtId="16" fontId="46" fillId="0" borderId="0" xfId="0" applyNumberFormat="1" applyFont="1"/>
    <xf numFmtId="0" fontId="8" fillId="0" borderId="0" xfId="89"/>
    <xf numFmtId="0" fontId="13" fillId="0" borderId="7" xfId="89" applyFont="1" applyBorder="1"/>
    <xf numFmtId="0" fontId="13" fillId="0" borderId="7" xfId="89" applyFont="1" applyBorder="1" applyAlignment="1">
      <alignment horizontal="center"/>
    </xf>
    <xf numFmtId="0" fontId="13" fillId="0" borderId="7" xfId="89" applyFont="1" applyBorder="1" applyAlignment="1">
      <alignment horizontal="center" wrapText="1"/>
    </xf>
    <xf numFmtId="0" fontId="9" fillId="0" borderId="0" xfId="89" applyFont="1"/>
    <xf numFmtId="43" fontId="9" fillId="25" borderId="11" xfId="39" applyFont="1" applyFill="1" applyBorder="1"/>
    <xf numFmtId="43" fontId="8" fillId="0" borderId="0" xfId="89" applyNumberFormat="1"/>
    <xf numFmtId="44" fontId="45" fillId="0" borderId="0" xfId="90" applyNumberFormat="1" applyFont="1"/>
    <xf numFmtId="0" fontId="71" fillId="0" borderId="73" xfId="0" applyFont="1" applyBorder="1"/>
    <xf numFmtId="0" fontId="71" fillId="0" borderId="0" xfId="0" applyFont="1"/>
    <xf numFmtId="0" fontId="72" fillId="0" borderId="0" xfId="0" applyFont="1" applyAlignment="1">
      <alignment horizontal="center"/>
    </xf>
    <xf numFmtId="0" fontId="72" fillId="0" borderId="74" xfId="0" applyFont="1" applyBorder="1"/>
    <xf numFmtId="0" fontId="72" fillId="0" borderId="75" xfId="0" applyFont="1" applyBorder="1"/>
    <xf numFmtId="0" fontId="72" fillId="0" borderId="76" xfId="0" applyFont="1" applyBorder="1"/>
    <xf numFmtId="0" fontId="72" fillId="0" borderId="77" xfId="0" applyFont="1" applyBorder="1" applyAlignment="1">
      <alignment horizontal="center"/>
    </xf>
    <xf numFmtId="0" fontId="72" fillId="0" borderId="78" xfId="0" applyFont="1" applyBorder="1"/>
    <xf numFmtId="0" fontId="72" fillId="0" borderId="79" xfId="0" applyFont="1" applyBorder="1"/>
    <xf numFmtId="0" fontId="72" fillId="43" borderId="80" xfId="0" applyFont="1" applyFill="1" applyBorder="1"/>
    <xf numFmtId="0" fontId="72" fillId="0" borderId="81" xfId="0" applyFont="1" applyBorder="1" applyAlignment="1">
      <alignment horizontal="center"/>
    </xf>
    <xf numFmtId="0" fontId="72" fillId="43" borderId="82" xfId="0" applyFont="1" applyFill="1" applyBorder="1"/>
    <xf numFmtId="0" fontId="71" fillId="0" borderId="83" xfId="0" applyFont="1" applyBorder="1"/>
    <xf numFmtId="184" fontId="71" fillId="0" borderId="84" xfId="0" applyNumberFormat="1" applyFont="1" applyBorder="1"/>
    <xf numFmtId="184" fontId="71" fillId="0" borderId="85" xfId="0" applyNumberFormat="1" applyFont="1" applyBorder="1"/>
    <xf numFmtId="184" fontId="71" fillId="43" borderId="0" xfId="0" applyNumberFormat="1" applyFont="1" applyFill="1"/>
    <xf numFmtId="0" fontId="71" fillId="0" borderId="86" xfId="0" applyFont="1" applyBorder="1"/>
    <xf numFmtId="184" fontId="71" fillId="0" borderId="87" xfId="0" applyNumberFormat="1" applyFont="1" applyBorder="1"/>
    <xf numFmtId="184" fontId="71" fillId="0" borderId="88" xfId="0" applyNumberFormat="1" applyFont="1" applyBorder="1"/>
    <xf numFmtId="0" fontId="71" fillId="0" borderId="89" xfId="0" applyFont="1" applyBorder="1"/>
    <xf numFmtId="0" fontId="72" fillId="0" borderId="90" xfId="0" applyFont="1" applyBorder="1"/>
    <xf numFmtId="0" fontId="72" fillId="0" borderId="91" xfId="0" applyFont="1" applyBorder="1"/>
    <xf numFmtId="184" fontId="72" fillId="0" borderId="92" xfId="0" applyNumberFormat="1" applyFont="1" applyBorder="1"/>
    <xf numFmtId="184" fontId="72" fillId="43" borderId="93" xfId="0" applyNumberFormat="1" applyFont="1" applyFill="1" applyBorder="1"/>
    <xf numFmtId="0" fontId="72" fillId="0" borderId="0" xfId="0" applyFont="1"/>
    <xf numFmtId="0" fontId="68" fillId="0" borderId="0" xfId="0" applyFont="1"/>
    <xf numFmtId="43" fontId="8" fillId="0" borderId="0" xfId="39"/>
    <xf numFmtId="0" fontId="8" fillId="0" borderId="3" xfId="89" applyBorder="1" applyAlignment="1">
      <alignment horizontal="left" vertical="center"/>
    </xf>
    <xf numFmtId="43" fontId="8" fillId="0" borderId="3" xfId="39" applyBorder="1" applyAlignment="1">
      <alignment horizontal="left" vertical="center"/>
    </xf>
    <xf numFmtId="0" fontId="8" fillId="0" borderId="3" xfId="89" applyBorder="1" applyAlignment="1">
      <alignment horizontal="left" vertical="center" wrapText="1"/>
    </xf>
    <xf numFmtId="0" fontId="8" fillId="0" borderId="0" xfId="89" applyAlignment="1">
      <alignment vertical="center"/>
    </xf>
    <xf numFmtId="43" fontId="8" fillId="0" borderId="0" xfId="39" applyAlignment="1">
      <alignment horizontal="left"/>
    </xf>
    <xf numFmtId="0" fontId="46" fillId="0" borderId="0" xfId="0" quotePrefix="1" applyFont="1" applyAlignment="1">
      <alignment horizontal="left"/>
    </xf>
    <xf numFmtId="39" fontId="43" fillId="0" borderId="60" xfId="0" applyNumberFormat="1" applyFont="1" applyBorder="1"/>
    <xf numFmtId="14" fontId="46" fillId="0" borderId="0" xfId="0" applyNumberFormat="1" applyFont="1" applyAlignment="1">
      <alignment vertical="center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44" fontId="46" fillId="0" borderId="0" xfId="0" applyNumberFormat="1" applyFont="1" applyAlignment="1">
      <alignment vertical="center"/>
    </xf>
    <xf numFmtId="39" fontId="46" fillId="0" borderId="60" xfId="0" applyNumberFormat="1" applyFont="1" applyBorder="1" applyAlignment="1">
      <alignment vertical="center" wrapText="1"/>
    </xf>
    <xf numFmtId="44" fontId="46" fillId="0" borderId="0" xfId="0" applyNumberFormat="1" applyFont="1"/>
    <xf numFmtId="44" fontId="13" fillId="0" borderId="63" xfId="0" applyNumberFormat="1" applyFont="1" applyBorder="1"/>
    <xf numFmtId="0" fontId="45" fillId="0" borderId="0" xfId="90" applyFont="1" applyAlignment="1">
      <alignment vertical="top"/>
    </xf>
    <xf numFmtId="44" fontId="46" fillId="0" borderId="60" xfId="34" applyNumberFormat="1" applyFont="1" applyBorder="1"/>
    <xf numFmtId="0" fontId="8" fillId="0" borderId="0" xfId="0" applyFont="1" applyAlignment="1">
      <alignment horizontal="left"/>
    </xf>
    <xf numFmtId="39" fontId="46" fillId="0" borderId="60" xfId="0" applyNumberFormat="1" applyFont="1" applyBorder="1" applyAlignment="1">
      <alignment horizontal="left"/>
    </xf>
    <xf numFmtId="164" fontId="46" fillId="0" borderId="0" xfId="0" applyNumberFormat="1" applyFont="1"/>
    <xf numFmtId="0" fontId="46" fillId="0" borderId="59" xfId="0" applyFont="1" applyBorder="1"/>
    <xf numFmtId="39" fontId="43" fillId="0" borderId="60" xfId="34" applyNumberFormat="1" applyFont="1" applyBorder="1"/>
    <xf numFmtId="0" fontId="46" fillId="0" borderId="67" xfId="0" applyFont="1" applyBorder="1"/>
    <xf numFmtId="39" fontId="45" fillId="0" borderId="69" xfId="34" applyNumberFormat="1" applyFont="1" applyBorder="1"/>
    <xf numFmtId="43" fontId="8" fillId="0" borderId="0" xfId="34" applyAlignment="1">
      <alignment horizontal="left"/>
    </xf>
    <xf numFmtId="185" fontId="43" fillId="0" borderId="0" xfId="0" applyNumberFormat="1" applyFont="1" applyAlignment="1">
      <alignment horizontal="right"/>
    </xf>
    <xf numFmtId="39" fontId="43" fillId="39" borderId="18" xfId="0" applyNumberFormat="1" applyFont="1" applyFill="1" applyBorder="1" applyAlignment="1">
      <alignment horizontal="center" vertical="center"/>
    </xf>
    <xf numFmtId="0" fontId="43" fillId="39" borderId="18" xfId="0" applyFont="1" applyFill="1" applyBorder="1" applyAlignment="1">
      <alignment horizontal="center" vertical="center" wrapText="1"/>
    </xf>
    <xf numFmtId="0" fontId="43" fillId="39" borderId="21" xfId="0" applyFont="1" applyFill="1" applyBorder="1" applyAlignment="1">
      <alignment horizontal="center" vertical="center" wrapText="1"/>
    </xf>
    <xf numFmtId="0" fontId="43" fillId="39" borderId="7" xfId="0" applyFont="1" applyFill="1" applyBorder="1" applyAlignment="1">
      <alignment horizontal="center" vertical="center"/>
    </xf>
    <xf numFmtId="0" fontId="43" fillId="39" borderId="7" xfId="0" applyFont="1" applyFill="1" applyBorder="1" applyAlignment="1">
      <alignment horizontal="center" vertical="center" wrapText="1"/>
    </xf>
    <xf numFmtId="0" fontId="43" fillId="39" borderId="22" xfId="0" applyFont="1" applyFill="1" applyBorder="1" applyAlignment="1">
      <alignment horizontal="center" vertical="center" wrapText="1"/>
    </xf>
    <xf numFmtId="43" fontId="8" fillId="41" borderId="66" xfId="34" applyFill="1" applyBorder="1" applyAlignment="1">
      <alignment horizontal="center" vertical="center"/>
    </xf>
    <xf numFmtId="43" fontId="8" fillId="41" borderId="1" xfId="34" quotePrefix="1" applyFill="1" applyBorder="1" applyAlignment="1">
      <alignment vertical="center"/>
    </xf>
    <xf numFmtId="43" fontId="8" fillId="41" borderId="1" xfId="34" quotePrefix="1" applyFill="1" applyBorder="1" applyAlignment="1">
      <alignment horizontal="center" vertical="center"/>
    </xf>
    <xf numFmtId="13" fontId="8" fillId="41" borderId="70" xfId="34" quotePrefix="1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43" fontId="0" fillId="0" borderId="0" xfId="34" applyFont="1" applyAlignment="1">
      <alignment horizontal="center" vertical="center"/>
    </xf>
    <xf numFmtId="0" fontId="0" fillId="0" borderId="11" xfId="0" applyBorder="1"/>
    <xf numFmtId="43" fontId="0" fillId="0" borderId="11" xfId="34" applyFont="1" applyBorder="1"/>
    <xf numFmtId="44" fontId="46" fillId="0" borderId="69" xfId="45" applyFont="1" applyBorder="1"/>
    <xf numFmtId="44" fontId="46" fillId="0" borderId="60" xfId="45" applyFont="1" applyBorder="1"/>
    <xf numFmtId="44" fontId="46" fillId="0" borderId="0" xfId="0" applyNumberFormat="1" applyFont="1" applyAlignment="1">
      <alignment vertical="top"/>
    </xf>
    <xf numFmtId="39" fontId="46" fillId="0" borderId="60" xfId="0" applyNumberFormat="1" applyFont="1" applyBorder="1" applyAlignment="1">
      <alignment vertical="justify" wrapText="1"/>
    </xf>
    <xf numFmtId="3" fontId="43" fillId="0" borderId="0" xfId="0" applyNumberFormat="1" applyFont="1"/>
    <xf numFmtId="0" fontId="47" fillId="0" borderId="0" xfId="90" applyFont="1" applyAlignment="1">
      <alignment horizontal="left"/>
    </xf>
    <xf numFmtId="44" fontId="72" fillId="44" borderId="94" xfId="0" applyNumberFormat="1" applyFont="1" applyFill="1" applyBorder="1" applyAlignment="1">
      <alignment horizontal="center"/>
    </xf>
    <xf numFmtId="44" fontId="72" fillId="45" borderId="95" xfId="0" applyNumberFormat="1" applyFont="1" applyFill="1" applyBorder="1" applyAlignment="1">
      <alignment horizontal="center"/>
    </xf>
    <xf numFmtId="44" fontId="72" fillId="0" borderId="0" xfId="0" applyNumberFormat="1" applyFont="1" applyAlignment="1">
      <alignment horizontal="center"/>
    </xf>
    <xf numFmtId="0" fontId="73" fillId="0" borderId="0" xfId="0" applyFont="1"/>
    <xf numFmtId="0" fontId="71" fillId="0" borderId="0" xfId="0" quotePrefix="1" applyFont="1"/>
    <xf numFmtId="43" fontId="46" fillId="0" borderId="0" xfId="34" applyFont="1"/>
    <xf numFmtId="14" fontId="45" fillId="0" borderId="59" xfId="90" quotePrefix="1" applyNumberFormat="1" applyFont="1" applyBorder="1" applyAlignment="1">
      <alignment horizontal="center" vertical="top"/>
    </xf>
    <xf numFmtId="0" fontId="45" fillId="0" borderId="0" xfId="90" applyFont="1" applyAlignment="1">
      <alignment horizontal="left"/>
    </xf>
    <xf numFmtId="44" fontId="46" fillId="46" borderId="69" xfId="45" applyFont="1" applyFill="1" applyBorder="1"/>
    <xf numFmtId="14" fontId="45" fillId="0" borderId="59" xfId="90" quotePrefix="1" applyNumberFormat="1" applyFont="1" applyBorder="1" applyAlignment="1">
      <alignment horizontal="center" vertical="center"/>
    </xf>
    <xf numFmtId="0" fontId="46" fillId="0" borderId="0" xfId="90" applyFont="1" applyAlignment="1">
      <alignment vertical="center"/>
    </xf>
    <xf numFmtId="44" fontId="45" fillId="0" borderId="0" xfId="90" applyNumberFormat="1" applyFont="1" applyAlignment="1">
      <alignment vertical="center"/>
    </xf>
    <xf numFmtId="44" fontId="46" fillId="0" borderId="60" xfId="45" applyFont="1" applyBorder="1" applyAlignment="1">
      <alignment vertical="center"/>
    </xf>
    <xf numFmtId="0" fontId="43" fillId="0" borderId="0" xfId="90" applyFont="1" applyAlignment="1">
      <alignment vertical="center" wrapText="1"/>
    </xf>
    <xf numFmtId="0" fontId="47" fillId="0" borderId="0" xfId="0" applyFont="1"/>
    <xf numFmtId="0" fontId="47" fillId="0" borderId="0" xfId="0" applyFont="1" applyAlignment="1">
      <alignment horizontal="left"/>
    </xf>
    <xf numFmtId="44" fontId="47" fillId="0" borderId="60" xfId="45" applyFont="1" applyBorder="1"/>
    <xf numFmtId="14" fontId="47" fillId="0" borderId="59" xfId="0" quotePrefix="1" applyNumberFormat="1" applyFont="1" applyBorder="1" applyAlignment="1">
      <alignment horizontal="center"/>
    </xf>
    <xf numFmtId="43" fontId="43" fillId="0" borderId="3" xfId="34" applyFont="1" applyBorder="1" applyAlignment="1">
      <alignment horizontal="left" vertical="center"/>
    </xf>
    <xf numFmtId="43" fontId="43" fillId="0" borderId="3" xfId="34" applyFont="1" applyBorder="1" applyAlignment="1">
      <alignment vertical="center"/>
    </xf>
    <xf numFmtId="164" fontId="47" fillId="0" borderId="0" xfId="0" applyNumberFormat="1" applyFont="1"/>
    <xf numFmtId="39" fontId="47" fillId="0" borderId="60" xfId="0" applyNumberFormat="1" applyFont="1" applyBorder="1"/>
    <xf numFmtId="0" fontId="8" fillId="25" borderId="47" xfId="0" applyFont="1" applyFill="1" applyBorder="1"/>
    <xf numFmtId="0" fontId="8" fillId="25" borderId="46" xfId="0" applyFont="1" applyFill="1" applyBorder="1"/>
    <xf numFmtId="0" fontId="8" fillId="0" borderId="13" xfId="0" applyFont="1" applyBorder="1" applyAlignment="1">
      <alignment horizontal="left"/>
    </xf>
    <xf numFmtId="43" fontId="8" fillId="0" borderId="13" xfId="34" applyFont="1" applyBorder="1"/>
    <xf numFmtId="0" fontId="8" fillId="0" borderId="59" xfId="0" applyFont="1" applyBorder="1" applyAlignment="1">
      <alignment horizontal="left"/>
    </xf>
    <xf numFmtId="0" fontId="8" fillId="25" borderId="12" xfId="0" applyFont="1" applyFill="1" applyBorder="1"/>
    <xf numFmtId="171" fontId="8" fillId="0" borderId="14" xfId="0" applyNumberFormat="1" applyFont="1" applyBorder="1" applyAlignment="1">
      <alignment horizontal="center"/>
    </xf>
    <xf numFmtId="171" fontId="8" fillId="0" borderId="42" xfId="0" applyNumberFormat="1" applyFont="1" applyBorder="1" applyAlignment="1">
      <alignment horizontal="center"/>
    </xf>
    <xf numFmtId="43" fontId="8" fillId="0" borderId="42" xfId="0" applyNumberFormat="1" applyFont="1" applyBorder="1" applyAlignment="1">
      <alignment horizontal="center"/>
    </xf>
    <xf numFmtId="41" fontId="8" fillId="0" borderId="3" xfId="0" applyNumberFormat="1" applyFont="1" applyBorder="1" applyAlignment="1">
      <alignment horizontal="center"/>
    </xf>
    <xf numFmtId="171" fontId="8" fillId="0" borderId="3" xfId="0" applyNumberFormat="1" applyFont="1" applyBorder="1" applyAlignment="1">
      <alignment horizontal="center"/>
    </xf>
    <xf numFmtId="172" fontId="8" fillId="0" borderId="3" xfId="0" quotePrefix="1" applyNumberFormat="1" applyFont="1" applyBorder="1" applyAlignment="1">
      <alignment horizontal="left"/>
    </xf>
    <xf numFmtId="43" fontId="8" fillId="0" borderId="13" xfId="0" applyNumberFormat="1" applyFont="1" applyBorder="1" applyAlignment="1">
      <alignment horizontal="center"/>
    </xf>
    <xf numFmtId="171" fontId="8" fillId="41" borderId="13" xfId="0" applyNumberFormat="1" applyFont="1" applyFill="1" applyBorder="1" applyAlignment="1">
      <alignment horizontal="center"/>
    </xf>
    <xf numFmtId="43" fontId="8" fillId="41" borderId="13" xfId="0" applyNumberFormat="1" applyFont="1" applyFill="1" applyBorder="1" applyAlignment="1">
      <alignment horizontal="center"/>
    </xf>
    <xf numFmtId="43" fontId="8" fillId="0" borderId="13" xfId="34" applyFont="1" applyBorder="1" applyAlignment="1">
      <alignment horizontal="center"/>
    </xf>
    <xf numFmtId="41" fontId="8" fillId="0" borderId="13" xfId="0" applyNumberFormat="1" applyFont="1" applyBorder="1" applyAlignment="1">
      <alignment horizontal="center"/>
    </xf>
    <xf numFmtId="43" fontId="8" fillId="0" borderId="0" xfId="34" applyFont="1"/>
    <xf numFmtId="44" fontId="46" fillId="0" borderId="69" xfId="45" applyFont="1" applyFill="1" applyBorder="1"/>
    <xf numFmtId="14" fontId="47" fillId="0" borderId="59" xfId="0" quotePrefix="1" applyNumberFormat="1" applyFont="1" applyBorder="1" applyAlignment="1">
      <alignment horizontal="center" vertical="top"/>
    </xf>
    <xf numFmtId="14" fontId="47" fillId="0" borderId="59" xfId="90" quotePrefix="1" applyNumberFormat="1" applyFont="1" applyBorder="1" applyAlignment="1">
      <alignment horizontal="center" vertical="top"/>
    </xf>
    <xf numFmtId="0" fontId="47" fillId="0" borderId="0" xfId="90" applyFont="1"/>
    <xf numFmtId="0" fontId="6" fillId="0" borderId="0" xfId="0" applyFont="1" applyAlignment="1">
      <alignment horizontal="left"/>
    </xf>
    <xf numFmtId="43" fontId="0" fillId="0" borderId="0" xfId="34" applyFont="1" applyFill="1" applyBorder="1"/>
    <xf numFmtId="0" fontId="0" fillId="41" borderId="0" xfId="0" applyFill="1"/>
    <xf numFmtId="44" fontId="13" fillId="0" borderId="0" xfId="0" applyNumberFormat="1" applyFont="1"/>
    <xf numFmtId="43" fontId="43" fillId="0" borderId="0" xfId="90" applyNumberFormat="1" applyFont="1"/>
    <xf numFmtId="43" fontId="8" fillId="0" borderId="3" xfId="39" applyFill="1" applyBorder="1" applyAlignment="1">
      <alignment horizontal="left" vertical="center"/>
    </xf>
    <xf numFmtId="44" fontId="46" fillId="0" borderId="0" xfId="45" applyFont="1" applyBorder="1"/>
    <xf numFmtId="0" fontId="8" fillId="47" borderId="0" xfId="89" applyFill="1"/>
    <xf numFmtId="43" fontId="43" fillId="0" borderId="3" xfId="34" applyFont="1" applyFill="1" applyBorder="1" applyAlignment="1">
      <alignment horizontal="left" vertical="center"/>
    </xf>
    <xf numFmtId="43" fontId="43" fillId="0" borderId="3" xfId="34" applyFont="1" applyFill="1" applyBorder="1" applyAlignment="1">
      <alignment vertical="center"/>
    </xf>
    <xf numFmtId="43" fontId="8" fillId="0" borderId="0" xfId="39" applyFill="1"/>
    <xf numFmtId="0" fontId="46" fillId="0" borderId="96" xfId="0" applyFont="1" applyBorder="1"/>
    <xf numFmtId="0" fontId="46" fillId="0" borderId="72" xfId="0" applyFont="1" applyBorder="1"/>
    <xf numFmtId="0" fontId="43" fillId="0" borderId="72" xfId="0" applyFont="1" applyBorder="1"/>
    <xf numFmtId="0" fontId="43" fillId="0" borderId="22" xfId="0" applyFont="1" applyBorder="1"/>
    <xf numFmtId="0" fontId="45" fillId="39" borderId="20" xfId="0" applyFont="1" applyFill="1" applyBorder="1"/>
    <xf numFmtId="0" fontId="45" fillId="39" borderId="18" xfId="0" applyFont="1" applyFill="1" applyBorder="1"/>
    <xf numFmtId="0" fontId="45" fillId="39" borderId="21" xfId="0" applyFont="1" applyFill="1" applyBorder="1"/>
    <xf numFmtId="0" fontId="45" fillId="39" borderId="97" xfId="0" applyFont="1" applyFill="1" applyBorder="1" applyAlignment="1">
      <alignment horizontal="center" wrapText="1"/>
    </xf>
    <xf numFmtId="0" fontId="45" fillId="39" borderId="98" xfId="0" applyFont="1" applyFill="1" applyBorder="1" applyAlignment="1">
      <alignment horizontal="center" wrapText="1"/>
    </xf>
    <xf numFmtId="0" fontId="43" fillId="0" borderId="44" xfId="0" quotePrefix="1" applyFont="1" applyBorder="1" applyAlignment="1">
      <alignment horizontal="center"/>
    </xf>
    <xf numFmtId="39" fontId="43" fillId="0" borderId="72" xfId="0" applyNumberFormat="1" applyFont="1" applyBorder="1"/>
    <xf numFmtId="14" fontId="46" fillId="0" borderId="44" xfId="0" quotePrefix="1" applyNumberFormat="1" applyFont="1" applyBorder="1" applyAlignment="1">
      <alignment horizontal="center" vertical="top"/>
    </xf>
    <xf numFmtId="39" fontId="46" fillId="0" borderId="72" xfId="0" applyNumberFormat="1" applyFont="1" applyBorder="1" applyAlignment="1">
      <alignment vertical="justify" wrapText="1"/>
    </xf>
    <xf numFmtId="0" fontId="74" fillId="0" borderId="0" xfId="0" applyFont="1" applyAlignment="1">
      <alignment horizontal="left"/>
    </xf>
    <xf numFmtId="44" fontId="74" fillId="0" borderId="0" xfId="0" applyNumberFormat="1" applyFont="1"/>
    <xf numFmtId="39" fontId="46" fillId="0" borderId="72" xfId="34" applyNumberFormat="1" applyFont="1" applyBorder="1"/>
    <xf numFmtId="0" fontId="46" fillId="0" borderId="44" xfId="0" applyFont="1" applyBorder="1"/>
    <xf numFmtId="0" fontId="46" fillId="0" borderId="99" xfId="0" applyFont="1" applyBorder="1"/>
    <xf numFmtId="39" fontId="46" fillId="0" borderId="15" xfId="34" applyNumberFormat="1" applyFont="1" applyBorder="1"/>
    <xf numFmtId="43" fontId="46" fillId="0" borderId="0" xfId="34" applyFont="1" applyBorder="1"/>
    <xf numFmtId="0" fontId="43" fillId="0" borderId="44" xfId="0" applyFont="1" applyBorder="1"/>
    <xf numFmtId="0" fontId="46" fillId="0" borderId="16" xfId="0" applyFont="1" applyBorder="1"/>
    <xf numFmtId="0" fontId="46" fillId="0" borderId="2" xfId="0" applyFont="1" applyBorder="1"/>
    <xf numFmtId="44" fontId="13" fillId="0" borderId="2" xfId="0" applyNumberFormat="1" applyFont="1" applyBorder="1"/>
    <xf numFmtId="39" fontId="46" fillId="0" borderId="40" xfId="34" applyNumberFormat="1" applyFont="1" applyBorder="1"/>
    <xf numFmtId="0" fontId="0" fillId="0" borderId="0" xfId="0" applyAlignment="1">
      <alignment vertical="center" wrapText="1"/>
    </xf>
    <xf numFmtId="4" fontId="45" fillId="0" borderId="0" xfId="0" applyNumberFormat="1" applyFont="1"/>
    <xf numFmtId="44" fontId="45" fillId="0" borderId="0" xfId="0" applyNumberFormat="1" applyFont="1"/>
    <xf numFmtId="4" fontId="8" fillId="0" borderId="0" xfId="89" applyNumberFormat="1"/>
    <xf numFmtId="43" fontId="8" fillId="0" borderId="3" xfId="34" applyFont="1" applyFill="1" applyBorder="1" applyAlignment="1">
      <alignment horizontal="left" vertical="center"/>
    </xf>
    <xf numFmtId="0" fontId="8" fillId="0" borderId="0" xfId="0" applyFont="1" applyAlignment="1">
      <alignment wrapText="1"/>
    </xf>
    <xf numFmtId="4" fontId="43" fillId="0" borderId="0" xfId="90" applyNumberFormat="1" applyFont="1"/>
    <xf numFmtId="0" fontId="9" fillId="0" borderId="68" xfId="0" applyFont="1" applyBorder="1" applyAlignment="1">
      <alignment horizontal="left" vertical="center" wrapText="1"/>
    </xf>
    <xf numFmtId="0" fontId="9" fillId="0" borderId="68" xfId="0" applyFont="1" applyBorder="1" applyAlignment="1">
      <alignment vertical="top" wrapText="1"/>
    </xf>
    <xf numFmtId="43" fontId="18" fillId="0" borderId="7" xfId="34" applyFont="1" applyBorder="1" applyAlignment="1">
      <alignment horizontal="center" wrapText="1"/>
    </xf>
    <xf numFmtId="0" fontId="9" fillId="0" borderId="0" xfId="0" quotePrefix="1" applyFont="1" applyAlignment="1">
      <alignment horizontal="center" vertical="center" wrapText="1"/>
    </xf>
    <xf numFmtId="0" fontId="9" fillId="0" borderId="0" xfId="0" quotePrefix="1" applyFont="1" applyAlignment="1">
      <alignment horizontal="center" vertical="center"/>
    </xf>
    <xf numFmtId="0" fontId="8" fillId="0" borderId="68" xfId="171" applyBorder="1" applyAlignment="1">
      <alignment horizontal="left" vertical="top" wrapText="1"/>
    </xf>
    <xf numFmtId="186" fontId="45" fillId="0" borderId="0" xfId="34" applyNumberFormat="1" applyFont="1"/>
    <xf numFmtId="4" fontId="9" fillId="0" borderId="0" xfId="89" applyNumberFormat="1" applyFont="1"/>
    <xf numFmtId="43" fontId="9" fillId="25" borderId="11" xfId="34" applyFont="1" applyFill="1" applyBorder="1"/>
    <xf numFmtId="0" fontId="43" fillId="0" borderId="0" xfId="0" applyFont="1" applyAlignment="1">
      <alignment horizontal="right"/>
    </xf>
    <xf numFmtId="0" fontId="45" fillId="39" borderId="56" xfId="0" applyFont="1" applyFill="1" applyBorder="1" applyAlignment="1">
      <alignment horizontal="right"/>
    </xf>
    <xf numFmtId="0" fontId="45" fillId="39" borderId="61" xfId="0" applyFont="1" applyFill="1" applyBorder="1" applyAlignment="1">
      <alignment horizontal="right" wrapText="1"/>
    </xf>
    <xf numFmtId="0" fontId="43" fillId="0" borderId="59" xfId="0" quotePrefix="1" applyFont="1" applyBorder="1" applyAlignment="1">
      <alignment horizontal="right"/>
    </xf>
    <xf numFmtId="14" fontId="0" fillId="0" borderId="0" xfId="0" applyNumberFormat="1" applyAlignment="1">
      <alignment horizontal="right"/>
    </xf>
    <xf numFmtId="0" fontId="46" fillId="0" borderId="67" xfId="0" applyFont="1" applyBorder="1" applyAlignment="1">
      <alignment horizontal="right"/>
    </xf>
    <xf numFmtId="0" fontId="46" fillId="0" borderId="0" xfId="0" applyFont="1" applyAlignment="1">
      <alignment horizontal="right"/>
    </xf>
    <xf numFmtId="0" fontId="8" fillId="0" borderId="16" xfId="89" applyBorder="1" applyAlignment="1">
      <alignment horizontal="left" vertical="center" indent="1"/>
    </xf>
    <xf numFmtId="43" fontId="43" fillId="0" borderId="40" xfId="34" applyFont="1" applyFill="1" applyBorder="1" applyAlignment="1">
      <alignment vertical="center"/>
    </xf>
    <xf numFmtId="14" fontId="45" fillId="0" borderId="0" xfId="90" quotePrefix="1" applyNumberFormat="1" applyFont="1" applyAlignment="1">
      <alignment horizontal="center" vertical="top"/>
    </xf>
    <xf numFmtId="44" fontId="43" fillId="0" borderId="0" xfId="90" applyNumberFormat="1" applyFont="1" applyAlignment="1">
      <alignment vertical="center"/>
    </xf>
    <xf numFmtId="14" fontId="43" fillId="0" borderId="59" xfId="90" quotePrefix="1" applyNumberFormat="1" applyFont="1" applyBorder="1" applyAlignment="1">
      <alignment horizontal="center"/>
    </xf>
    <xf numFmtId="0" fontId="78" fillId="0" borderId="0" xfId="0" applyFont="1"/>
    <xf numFmtId="14" fontId="8" fillId="0" borderId="0" xfId="0" applyNumberFormat="1" applyFont="1"/>
    <xf numFmtId="185" fontId="8" fillId="0" borderId="0" xfId="34" applyNumberFormat="1" applyFont="1"/>
    <xf numFmtId="185" fontId="0" fillId="0" borderId="0" xfId="34" applyNumberFormat="1" applyFont="1"/>
    <xf numFmtId="14" fontId="43" fillId="0" borderId="59" xfId="0" quotePrefix="1" applyNumberFormat="1" applyFont="1" applyBorder="1" applyAlignment="1">
      <alignment horizontal="center" vertical="top"/>
    </xf>
    <xf numFmtId="0" fontId="43" fillId="0" borderId="0" xfId="0" applyFont="1" applyAlignment="1">
      <alignment vertical="top"/>
    </xf>
    <xf numFmtId="44" fontId="43" fillId="0" borderId="0" xfId="0" applyNumberFormat="1" applyFont="1" applyAlignment="1">
      <alignment vertical="top"/>
    </xf>
    <xf numFmtId="14" fontId="43" fillId="0" borderId="59" xfId="0" quotePrefix="1" applyNumberFormat="1" applyFont="1" applyBorder="1" applyAlignment="1">
      <alignment horizontal="right"/>
    </xf>
    <xf numFmtId="0" fontId="43" fillId="0" borderId="0" xfId="0" applyFont="1" applyAlignment="1">
      <alignment horizontal="left" indent="1"/>
    </xf>
    <xf numFmtId="43" fontId="45" fillId="0" borderId="0" xfId="34" applyFont="1"/>
    <xf numFmtId="14" fontId="45" fillId="0" borderId="0" xfId="0" applyNumberFormat="1" applyFont="1" applyAlignment="1">
      <alignment horizontal="center" vertical="top"/>
    </xf>
    <xf numFmtId="0" fontId="2" fillId="0" borderId="0" xfId="187"/>
    <xf numFmtId="0" fontId="80" fillId="0" borderId="0" xfId="187" applyFont="1"/>
    <xf numFmtId="0" fontId="70" fillId="0" borderId="0" xfId="187" applyFont="1"/>
    <xf numFmtId="49" fontId="80" fillId="0" borderId="0" xfId="187" applyNumberFormat="1" applyFont="1"/>
    <xf numFmtId="14" fontId="80" fillId="0" borderId="0" xfId="187" applyNumberFormat="1" applyFont="1"/>
    <xf numFmtId="14" fontId="70" fillId="0" borderId="0" xfId="187" applyNumberFormat="1" applyFont="1"/>
    <xf numFmtId="18" fontId="80" fillId="0" borderId="0" xfId="187" applyNumberFormat="1" applyFont="1"/>
    <xf numFmtId="0" fontId="80" fillId="41" borderId="0" xfId="187" applyFont="1" applyFill="1"/>
    <xf numFmtId="0" fontId="81" fillId="0" borderId="0" xfId="187" applyFont="1"/>
    <xf numFmtId="3" fontId="80" fillId="0" borderId="0" xfId="187" applyNumberFormat="1" applyFont="1"/>
    <xf numFmtId="4" fontId="80" fillId="0" borderId="0" xfId="187" applyNumberFormat="1" applyFont="1"/>
    <xf numFmtId="10" fontId="80" fillId="0" borderId="0" xfId="187" applyNumberFormat="1" applyFont="1"/>
    <xf numFmtId="187" fontId="80" fillId="0" borderId="0" xfId="187" applyNumberFormat="1" applyFont="1"/>
    <xf numFmtId="0" fontId="80" fillId="48" borderId="0" xfId="187" applyFont="1" applyFill="1"/>
    <xf numFmtId="14" fontId="80" fillId="48" borderId="0" xfId="187" applyNumberFormat="1" applyFont="1" applyFill="1"/>
    <xf numFmtId="4" fontId="80" fillId="49" borderId="0" xfId="187" applyNumberFormat="1" applyFont="1" applyFill="1"/>
    <xf numFmtId="4" fontId="80" fillId="48" borderId="0" xfId="187" applyNumberFormat="1" applyFont="1" applyFill="1"/>
    <xf numFmtId="0" fontId="2" fillId="48" borderId="0" xfId="187" applyFill="1"/>
    <xf numFmtId="4" fontId="70" fillId="48" borderId="0" xfId="187" applyNumberFormat="1" applyFont="1" applyFill="1"/>
    <xf numFmtId="14" fontId="70" fillId="48" borderId="0" xfId="187" applyNumberFormat="1" applyFont="1" applyFill="1"/>
    <xf numFmtId="0" fontId="70" fillId="48" borderId="0" xfId="187" applyFont="1" applyFill="1"/>
    <xf numFmtId="4" fontId="2" fillId="0" borderId="0" xfId="187" applyNumberFormat="1"/>
    <xf numFmtId="4" fontId="83" fillId="0" borderId="0" xfId="187" applyNumberFormat="1" applyFont="1"/>
    <xf numFmtId="4" fontId="83" fillId="41" borderId="0" xfId="187" applyNumberFormat="1" applyFont="1" applyFill="1"/>
    <xf numFmtId="4" fontId="83" fillId="48" borderId="0" xfId="187" applyNumberFormat="1" applyFont="1" applyFill="1"/>
    <xf numFmtId="39" fontId="8" fillId="0" borderId="60" xfId="93" applyNumberFormat="1" applyFont="1" applyBorder="1" applyAlignment="1">
      <alignment horizontal="center"/>
    </xf>
    <xf numFmtId="39" fontId="47" fillId="0" borderId="60" xfId="0" applyNumberFormat="1" applyFont="1" applyBorder="1" applyAlignment="1">
      <alignment vertical="justify" wrapText="1"/>
    </xf>
    <xf numFmtId="43" fontId="9" fillId="0" borderId="0" xfId="34" applyFont="1" applyFill="1" applyBorder="1"/>
    <xf numFmtId="39" fontId="43" fillId="39" borderId="57" xfId="0" applyNumberFormat="1" applyFont="1" applyFill="1" applyBorder="1" applyAlignment="1">
      <alignment horizontal="center" wrapText="1"/>
    </xf>
    <xf numFmtId="0" fontId="43" fillId="39" borderId="57" xfId="0" applyFont="1" applyFill="1" applyBorder="1" applyAlignment="1">
      <alignment horizontal="center" wrapText="1"/>
    </xf>
    <xf numFmtId="0" fontId="43" fillId="39" borderId="8" xfId="0" applyFont="1" applyFill="1" applyBorder="1" applyAlignment="1">
      <alignment horizontal="center"/>
    </xf>
    <xf numFmtId="0" fontId="0" fillId="39" borderId="56" xfId="0" applyFill="1" applyBorder="1"/>
    <xf numFmtId="0" fontId="43" fillId="39" borderId="57" xfId="0" applyFont="1" applyFill="1" applyBorder="1" applyAlignment="1">
      <alignment horizontal="center"/>
    </xf>
    <xf numFmtId="0" fontId="0" fillId="39" borderId="61" xfId="0" applyFill="1" applyBorder="1"/>
    <xf numFmtId="0" fontId="43" fillId="39" borderId="8" xfId="0" applyFont="1" applyFill="1" applyBorder="1" applyAlignment="1">
      <alignment horizontal="center" vertical="top"/>
    </xf>
    <xf numFmtId="0" fontId="82" fillId="0" borderId="0" xfId="0" applyFont="1"/>
    <xf numFmtId="0" fontId="43" fillId="41" borderId="0" xfId="90" applyFont="1" applyFill="1"/>
    <xf numFmtId="0" fontId="8" fillId="41" borderId="0" xfId="90" applyFill="1"/>
    <xf numFmtId="14" fontId="84" fillId="0" borderId="0" xfId="0" applyNumberFormat="1" applyFont="1" applyAlignment="1">
      <alignment horizontal="center" vertical="top"/>
    </xf>
    <xf numFmtId="0" fontId="84" fillId="0" borderId="0" xfId="0" applyFont="1" applyAlignment="1">
      <alignment horizontal="left" vertical="top"/>
    </xf>
    <xf numFmtId="0" fontId="85" fillId="0" borderId="0" xfId="90" applyFont="1" applyAlignment="1">
      <alignment vertical="top"/>
    </xf>
    <xf numFmtId="0" fontId="84" fillId="0" borderId="0" xfId="90" applyFont="1"/>
    <xf numFmtId="0" fontId="87" fillId="51" borderId="56" xfId="0" applyFont="1" applyFill="1" applyBorder="1"/>
    <xf numFmtId="0" fontId="87" fillId="51" borderId="57" xfId="0" applyFont="1" applyFill="1" applyBorder="1"/>
    <xf numFmtId="0" fontId="89" fillId="51" borderId="61" xfId="0" applyFont="1" applyFill="1" applyBorder="1" applyAlignment="1">
      <alignment horizontal="center" wrapText="1"/>
    </xf>
    <xf numFmtId="0" fontId="89" fillId="51" borderId="8" xfId="0" applyFont="1" applyFill="1" applyBorder="1" applyAlignment="1">
      <alignment horizontal="center" wrapText="1"/>
    </xf>
    <xf numFmtId="0" fontId="89" fillId="0" borderId="0" xfId="0" applyFont="1" applyAlignment="1">
      <alignment horizontal="center" wrapText="1"/>
    </xf>
    <xf numFmtId="0" fontId="89" fillId="0" borderId="59" xfId="0" applyFont="1" applyBorder="1" applyAlignment="1">
      <alignment horizontal="center" wrapText="1"/>
    </xf>
    <xf numFmtId="0" fontId="69" fillId="0" borderId="59" xfId="0" applyFont="1" applyBorder="1" applyAlignment="1">
      <alignment horizontal="center"/>
    </xf>
    <xf numFmtId="0" fontId="69" fillId="0" borderId="0" xfId="0" applyFont="1" applyAlignment="1">
      <alignment horizontal="center"/>
    </xf>
    <xf numFmtId="0" fontId="69" fillId="0" borderId="0" xfId="0" applyFont="1" applyAlignment="1">
      <alignment horizontal="left"/>
    </xf>
    <xf numFmtId="0" fontId="87" fillId="0" borderId="67" xfId="0" applyFont="1" applyBorder="1"/>
    <xf numFmtId="0" fontId="87" fillId="0" borderId="63" xfId="0" applyFont="1" applyBorder="1"/>
    <xf numFmtId="0" fontId="89" fillId="0" borderId="63" xfId="0" applyFont="1" applyBorder="1"/>
    <xf numFmtId="44" fontId="45" fillId="0" borderId="0" xfId="45" applyFont="1"/>
    <xf numFmtId="0" fontId="43" fillId="0" borderId="0" xfId="90" applyFont="1" applyAlignment="1">
      <alignment horizontal="right"/>
    </xf>
    <xf numFmtId="0" fontId="45" fillId="0" borderId="0" xfId="0" applyFont="1" applyAlignment="1">
      <alignment horizontal="right"/>
    </xf>
    <xf numFmtId="14" fontId="43" fillId="0" borderId="59" xfId="0" quotePrefix="1" applyNumberFormat="1" applyFont="1" applyBorder="1" applyAlignment="1">
      <alignment horizontal="center"/>
    </xf>
    <xf numFmtId="0" fontId="47" fillId="0" borderId="0" xfId="0" applyFont="1" applyAlignment="1">
      <alignment horizontal="right"/>
    </xf>
    <xf numFmtId="14" fontId="47" fillId="0" borderId="0" xfId="0" applyNumberFormat="1" applyFont="1" applyAlignment="1">
      <alignment horizontal="center" vertical="top"/>
    </xf>
    <xf numFmtId="0" fontId="47" fillId="0" borderId="0" xfId="0" applyFont="1" applyAlignment="1">
      <alignment horizontal="left" vertical="top"/>
    </xf>
    <xf numFmtId="0" fontId="43" fillId="0" borderId="0" xfId="90" applyFont="1" applyAlignment="1">
      <alignment vertical="top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1" fillId="0" borderId="8" xfId="91" applyFont="1" applyBorder="1" applyAlignment="1">
      <alignment horizontal="center"/>
    </xf>
    <xf numFmtId="0" fontId="22" fillId="0" borderId="8" xfId="86" applyBorder="1"/>
    <xf numFmtId="0" fontId="22" fillId="0" borderId="0" xfId="86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4" fontId="8" fillId="0" borderId="0" xfId="0" applyNumberFormat="1" applyFont="1" applyAlignment="1">
      <alignment horizontal="center"/>
    </xf>
    <xf numFmtId="0" fontId="87" fillId="0" borderId="0" xfId="0" applyFont="1"/>
    <xf numFmtId="0" fontId="89" fillId="0" borderId="0" xfId="0" applyFont="1"/>
    <xf numFmtId="188" fontId="9" fillId="0" borderId="0" xfId="0" applyNumberFormat="1" applyFont="1" applyAlignment="1">
      <alignment horizontal="left"/>
    </xf>
    <xf numFmtId="0" fontId="90" fillId="0" borderId="3" xfId="0" applyFont="1" applyBorder="1" applyAlignment="1">
      <alignment horizontal="right"/>
    </xf>
    <xf numFmtId="0" fontId="43" fillId="0" borderId="3" xfId="90" quotePrefix="1" applyFont="1" applyBorder="1" applyAlignment="1">
      <alignment horizontal="right"/>
    </xf>
    <xf numFmtId="0" fontId="43" fillId="0" borderId="3" xfId="90" applyFont="1" applyBorder="1" applyAlignment="1">
      <alignment horizontal="right"/>
    </xf>
    <xf numFmtId="0" fontId="43" fillId="0" borderId="3" xfId="90" applyFont="1" applyBorder="1"/>
    <xf numFmtId="0" fontId="90" fillId="0" borderId="3" xfId="0" applyFont="1" applyBorder="1"/>
    <xf numFmtId="0" fontId="43" fillId="0" borderId="3" xfId="90" quotePrefix="1" applyFont="1" applyBorder="1" applyAlignment="1">
      <alignment horizontal="left"/>
    </xf>
    <xf numFmtId="43" fontId="43" fillId="0" borderId="3" xfId="34" applyFont="1" applyBorder="1"/>
    <xf numFmtId="44" fontId="43" fillId="0" borderId="3" xfId="90" applyNumberFormat="1" applyFont="1" applyBorder="1"/>
    <xf numFmtId="43" fontId="43" fillId="0" borderId="3" xfId="34" applyFont="1" applyBorder="1" applyAlignment="1">
      <alignment horizontal="right"/>
    </xf>
    <xf numFmtId="44" fontId="43" fillId="0" borderId="0" xfId="45" applyFont="1"/>
    <xf numFmtId="44" fontId="45" fillId="39" borderId="58" xfId="45" applyFont="1" applyFill="1" applyBorder="1"/>
    <xf numFmtId="44" fontId="45" fillId="39" borderId="62" xfId="45" applyFont="1" applyFill="1" applyBorder="1" applyAlignment="1">
      <alignment horizontal="center" wrapText="1"/>
    </xf>
    <xf numFmtId="44" fontId="43" fillId="0" borderId="60" xfId="45" applyFont="1" applyBorder="1"/>
    <xf numFmtId="44" fontId="8" fillId="0" borderId="0" xfId="45"/>
    <xf numFmtId="44" fontId="46" fillId="0" borderId="0" xfId="45" applyFont="1"/>
    <xf numFmtId="44" fontId="43" fillId="0" borderId="3" xfId="45" applyFont="1" applyBorder="1"/>
    <xf numFmtId="44" fontId="8" fillId="0" borderId="0" xfId="45" applyFont="1" applyAlignment="1">
      <alignment horizontal="centerContinuous"/>
    </xf>
    <xf numFmtId="44" fontId="8" fillId="0" borderId="0" xfId="45" applyFont="1"/>
    <xf numFmtId="44" fontId="8" fillId="39" borderId="57" xfId="45" applyFont="1" applyFill="1" applyBorder="1" applyAlignment="1">
      <alignment horizontal="centerContinuous"/>
    </xf>
    <xf numFmtId="44" fontId="9" fillId="39" borderId="8" xfId="45" applyFont="1" applyFill="1" applyBorder="1" applyAlignment="1">
      <alignment horizontal="center"/>
    </xf>
    <xf numFmtId="44" fontId="8" fillId="0" borderId="0" xfId="45" applyFont="1" applyAlignment="1">
      <alignment horizontal="right"/>
    </xf>
    <xf numFmtId="44" fontId="9" fillId="0" borderId="63" xfId="45" applyFont="1" applyBorder="1" applyAlignment="1">
      <alignment horizontal="right"/>
    </xf>
    <xf numFmtId="44" fontId="43" fillId="0" borderId="0" xfId="45" applyFont="1" applyAlignment="1">
      <alignment horizontal="right"/>
    </xf>
    <xf numFmtId="44" fontId="60" fillId="0" borderId="0" xfId="45" applyFont="1"/>
    <xf numFmtId="0" fontId="60" fillId="0" borderId="3" xfId="93" applyBorder="1"/>
    <xf numFmtId="0" fontId="91" fillId="0" borderId="3" xfId="0" applyFont="1" applyBorder="1" applyAlignment="1">
      <alignment horizontal="right"/>
    </xf>
    <xf numFmtId="44" fontId="45" fillId="39" borderId="57" xfId="45" applyFont="1" applyFill="1" applyBorder="1"/>
    <xf numFmtId="44" fontId="45" fillId="39" borderId="8" xfId="45" applyFont="1" applyFill="1" applyBorder="1" applyAlignment="1">
      <alignment horizontal="center" wrapText="1"/>
    </xf>
    <xf numFmtId="44" fontId="8" fillId="0" borderId="0" xfId="45" applyFont="1" applyAlignment="1">
      <alignment horizontal="right" vertical="top"/>
    </xf>
    <xf numFmtId="44" fontId="13" fillId="0" borderId="63" xfId="45" applyFont="1" applyBorder="1"/>
    <xf numFmtId="44" fontId="0" fillId="0" borderId="0" xfId="45" applyFont="1"/>
    <xf numFmtId="0" fontId="43" fillId="0" borderId="3" xfId="0" applyFont="1" applyBorder="1"/>
    <xf numFmtId="0" fontId="43" fillId="0" borderId="3" xfId="0" applyFont="1" applyBorder="1" applyAlignment="1">
      <alignment horizontal="right"/>
    </xf>
    <xf numFmtId="44" fontId="45" fillId="0" borderId="69" xfId="45" applyFont="1" applyBorder="1"/>
    <xf numFmtId="44" fontId="43" fillId="0" borderId="0" xfId="45" applyFont="1" applyAlignment="1">
      <alignment vertical="top"/>
    </xf>
    <xf numFmtId="44" fontId="43" fillId="0" borderId="0" xfId="45" applyFont="1" applyBorder="1"/>
    <xf numFmtId="0" fontId="43" fillId="52" borderId="3" xfId="90" applyFont="1" applyFill="1" applyBorder="1" applyAlignment="1">
      <alignment horizontal="right"/>
    </xf>
    <xf numFmtId="44" fontId="8" fillId="41" borderId="0" xfId="45" applyFill="1"/>
    <xf numFmtId="44" fontId="43" fillId="52" borderId="3" xfId="45" applyFont="1" applyFill="1" applyBorder="1" applyAlignment="1">
      <alignment horizontal="right"/>
    </xf>
    <xf numFmtId="44" fontId="87" fillId="51" borderId="58" xfId="45" applyFont="1" applyFill="1" applyBorder="1"/>
    <xf numFmtId="44" fontId="89" fillId="51" borderId="62" xfId="45" applyFont="1" applyFill="1" applyBorder="1" applyAlignment="1">
      <alignment horizontal="center" wrapText="1"/>
    </xf>
    <xf numFmtId="44" fontId="89" fillId="0" borderId="60" xfId="45" applyFont="1" applyBorder="1" applyAlignment="1">
      <alignment horizontal="center" wrapText="1"/>
    </xf>
    <xf numFmtId="44" fontId="69" fillId="0" borderId="60" xfId="45" applyFont="1" applyBorder="1"/>
    <xf numFmtId="44" fontId="89" fillId="0" borderId="69" xfId="45" applyFont="1" applyBorder="1"/>
    <xf numFmtId="44" fontId="87" fillId="0" borderId="0" xfId="45" applyFont="1"/>
    <xf numFmtId="44" fontId="45" fillId="0" borderId="60" xfId="45" applyFont="1" applyFill="1" applyBorder="1"/>
    <xf numFmtId="44" fontId="47" fillId="0" borderId="60" xfId="45" applyFont="1" applyFill="1" applyBorder="1"/>
    <xf numFmtId="44" fontId="84" fillId="0" borderId="60" xfId="45" applyFont="1" applyBorder="1"/>
    <xf numFmtId="44" fontId="45" fillId="39" borderId="58" xfId="45" applyFont="1" applyFill="1" applyBorder="1" applyAlignment="1">
      <alignment vertical="center"/>
    </xf>
    <xf numFmtId="44" fontId="45" fillId="39" borderId="62" xfId="45" applyFont="1" applyFill="1" applyBorder="1" applyAlignment="1">
      <alignment horizontal="center" vertical="center" wrapText="1"/>
    </xf>
    <xf numFmtId="44" fontId="46" fillId="0" borderId="60" xfId="45" applyFont="1" applyBorder="1" applyAlignment="1">
      <alignment vertical="top"/>
    </xf>
    <xf numFmtId="44" fontId="47" fillId="0" borderId="3" xfId="0" applyNumberFormat="1" applyFont="1" applyBorder="1" applyAlignment="1">
      <alignment horizontal="right"/>
    </xf>
    <xf numFmtId="0" fontId="43" fillId="0" borderId="3" xfId="0" quotePrefix="1" applyFont="1" applyBorder="1" applyAlignment="1">
      <alignment horizontal="left"/>
    </xf>
    <xf numFmtId="44" fontId="43" fillId="0" borderId="0" xfId="45" applyFont="1" applyAlignment="1">
      <alignment horizontal="center"/>
    </xf>
    <xf numFmtId="44" fontId="9" fillId="0" borderId="11" xfId="45" applyFont="1" applyBorder="1"/>
    <xf numFmtId="44" fontId="43" fillId="0" borderId="0" xfId="45" applyFont="1" applyFill="1" applyAlignment="1">
      <alignment horizontal="center"/>
    </xf>
    <xf numFmtId="14" fontId="87" fillId="0" borderId="0" xfId="0" applyNumberFormat="1" applyFont="1"/>
    <xf numFmtId="14" fontId="87" fillId="51" borderId="57" xfId="0" applyNumberFormat="1" applyFont="1" applyFill="1" applyBorder="1"/>
    <xf numFmtId="14" fontId="89" fillId="51" borderId="8" xfId="0" applyNumberFormat="1" applyFont="1" applyFill="1" applyBorder="1" applyAlignment="1">
      <alignment horizontal="center" wrapText="1"/>
    </xf>
    <xf numFmtId="14" fontId="89" fillId="0" borderId="0" xfId="0" applyNumberFormat="1" applyFont="1" applyAlignment="1">
      <alignment horizontal="center" wrapText="1"/>
    </xf>
    <xf numFmtId="14" fontId="69" fillId="0" borderId="0" xfId="0" applyNumberFormat="1" applyFont="1" applyAlignment="1">
      <alignment horizontal="center"/>
    </xf>
    <xf numFmtId="14" fontId="87" fillId="0" borderId="63" xfId="0" applyNumberFormat="1" applyFont="1" applyBorder="1"/>
    <xf numFmtId="0" fontId="8" fillId="0" borderId="59" xfId="0" applyFont="1" applyBorder="1" applyAlignment="1">
      <alignment horizontal="center"/>
    </xf>
    <xf numFmtId="14" fontId="87" fillId="0" borderId="0" xfId="0" applyNumberFormat="1" applyFont="1" applyAlignment="1">
      <alignment horizontal="center" vertical="center"/>
    </xf>
    <xf numFmtId="44" fontId="8" fillId="0" borderId="60" xfId="45" applyFont="1" applyFill="1" applyBorder="1"/>
    <xf numFmtId="0" fontId="9" fillId="0" borderId="59" xfId="0" applyFont="1" applyBorder="1" applyAlignment="1">
      <alignment horizontal="center"/>
    </xf>
    <xf numFmtId="0" fontId="87" fillId="0" borderId="59" xfId="0" applyFont="1" applyBorder="1" applyAlignment="1">
      <alignment horizontal="center"/>
    </xf>
    <xf numFmtId="0" fontId="87" fillId="0" borderId="0" xfId="0" applyFont="1" applyAlignment="1">
      <alignment horizontal="left"/>
    </xf>
    <xf numFmtId="44" fontId="8" fillId="0" borderId="60" xfId="45" applyFont="1" applyFill="1" applyBorder="1" applyAlignment="1">
      <alignment vertical="center"/>
    </xf>
    <xf numFmtId="14" fontId="89" fillId="0" borderId="0" xfId="0" applyNumberFormat="1" applyFont="1" applyAlignment="1">
      <alignment horizontal="center" vertical="center"/>
    </xf>
    <xf numFmtId="44" fontId="47" fillId="0" borderId="60" xfId="45" applyFont="1" applyBorder="1" applyAlignment="1">
      <alignment vertical="top"/>
    </xf>
    <xf numFmtId="43" fontId="0" fillId="0" borderId="0" xfId="34" applyFont="1" applyFill="1" applyBorder="1" applyAlignment="1">
      <alignment horizontal="center"/>
    </xf>
    <xf numFmtId="43" fontId="43" fillId="0" borderId="0" xfId="34" applyFont="1" applyFill="1" applyBorder="1" applyAlignment="1">
      <alignment horizontal="left"/>
    </xf>
    <xf numFmtId="39" fontId="43" fillId="0" borderId="0" xfId="0" applyNumberFormat="1" applyFont="1" applyAlignment="1">
      <alignment horizontal="center" wrapText="1"/>
    </xf>
    <xf numFmtId="0" fontId="43" fillId="0" borderId="0" xfId="0" applyFont="1" applyAlignment="1">
      <alignment horizontal="center" vertical="top"/>
    </xf>
    <xf numFmtId="0" fontId="45" fillId="0" borderId="0" xfId="0" applyFont="1" applyAlignment="1">
      <alignment horizontal="center"/>
    </xf>
    <xf numFmtId="43" fontId="0" fillId="0" borderId="0" xfId="34" applyFont="1" applyBorder="1"/>
    <xf numFmtId="44" fontId="47" fillId="0" borderId="0" xfId="45" applyFont="1"/>
    <xf numFmtId="0" fontId="25" fillId="0" borderId="16" xfId="84" applyFont="1" applyBorder="1" applyAlignment="1">
      <alignment horizontal="center" vertical="center"/>
    </xf>
    <xf numFmtId="0" fontId="25" fillId="0" borderId="16" xfId="84" applyFont="1" applyBorder="1" applyAlignment="1">
      <alignment horizontal="left" vertical="center"/>
    </xf>
    <xf numFmtId="0" fontId="25" fillId="0" borderId="2" xfId="84" applyFont="1" applyBorder="1" applyAlignment="1">
      <alignment horizontal="center" vertical="center"/>
    </xf>
    <xf numFmtId="0" fontId="25" fillId="0" borderId="40" xfId="84" applyFont="1" applyBorder="1" applyAlignment="1">
      <alignment horizontal="center" vertical="center"/>
    </xf>
    <xf numFmtId="0" fontId="9" fillId="0" borderId="0" xfId="84" applyFont="1"/>
    <xf numFmtId="0" fontId="8" fillId="0" borderId="0" xfId="84"/>
    <xf numFmtId="43" fontId="8" fillId="0" borderId="0" xfId="84" applyNumberFormat="1"/>
    <xf numFmtId="183" fontId="70" fillId="0" borderId="0" xfId="191" applyNumberFormat="1" applyFont="1"/>
    <xf numFmtId="0" fontId="8" fillId="0" borderId="3" xfId="84" applyBorder="1"/>
    <xf numFmtId="43" fontId="8" fillId="0" borderId="3" xfId="84" applyNumberFormat="1" applyBorder="1"/>
    <xf numFmtId="0" fontId="9" fillId="0" borderId="3" xfId="84" applyFont="1" applyBorder="1"/>
    <xf numFmtId="43" fontId="0" fillId="0" borderId="3" xfId="34" applyFont="1" applyFill="1" applyBorder="1"/>
    <xf numFmtId="43" fontId="8" fillId="41" borderId="3" xfId="84" applyNumberFormat="1" applyFill="1" applyBorder="1"/>
    <xf numFmtId="43" fontId="0" fillId="41" borderId="3" xfId="34" applyFont="1" applyFill="1" applyBorder="1"/>
    <xf numFmtId="0" fontId="0" fillId="41" borderId="3" xfId="0" applyFill="1" applyBorder="1"/>
    <xf numFmtId="0" fontId="45" fillId="0" borderId="3" xfId="84" applyFont="1" applyBorder="1" applyAlignment="1">
      <alignment horizontal="center" vertical="center" wrapText="1"/>
    </xf>
    <xf numFmtId="0" fontId="45" fillId="39" borderId="3" xfId="84" applyFont="1" applyFill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left"/>
    </xf>
    <xf numFmtId="0" fontId="45" fillId="39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/>
    </xf>
    <xf numFmtId="4" fontId="0" fillId="41" borderId="0" xfId="0" applyNumberFormat="1" applyFill="1"/>
    <xf numFmtId="44" fontId="0" fillId="0" borderId="3" xfId="45" applyFont="1" applyBorder="1"/>
    <xf numFmtId="17" fontId="45" fillId="0" borderId="18" xfId="0" applyNumberFormat="1" applyFont="1" applyBorder="1" applyAlignment="1">
      <alignment horizontal="center"/>
    </xf>
    <xf numFmtId="44" fontId="9" fillId="0" borderId="18" xfId="45" applyFont="1" applyBorder="1"/>
    <xf numFmtId="17" fontId="45" fillId="0" borderId="3" xfId="0" applyNumberFormat="1" applyFont="1" applyBorder="1" applyAlignment="1">
      <alignment horizontal="right"/>
    </xf>
    <xf numFmtId="43" fontId="9" fillId="0" borderId="3" xfId="34" applyFont="1" applyBorder="1"/>
    <xf numFmtId="0" fontId="9" fillId="0" borderId="3" xfId="0" applyFont="1" applyBorder="1" applyAlignment="1">
      <alignment horizontal="right"/>
    </xf>
    <xf numFmtId="44" fontId="0" fillId="0" borderId="3" xfId="0" applyNumberFormat="1" applyBorder="1"/>
    <xf numFmtId="0" fontId="8" fillId="0" borderId="3" xfId="90" applyBorder="1"/>
    <xf numFmtId="44" fontId="8" fillId="0" borderId="3" xfId="45" applyBorder="1"/>
    <xf numFmtId="14" fontId="43" fillId="0" borderId="59" xfId="90" quotePrefix="1" applyNumberFormat="1" applyFont="1" applyBorder="1" applyAlignment="1">
      <alignment horizontal="center" vertical="top"/>
    </xf>
    <xf numFmtId="14" fontId="43" fillId="0" borderId="0" xfId="90" quotePrefix="1" applyNumberFormat="1" applyFont="1" applyAlignment="1">
      <alignment horizontal="center" vertical="top"/>
    </xf>
    <xf numFmtId="44" fontId="45" fillId="39" borderId="58" xfId="90" applyNumberFormat="1" applyFont="1" applyFill="1" applyBorder="1"/>
    <xf numFmtId="44" fontId="45" fillId="39" borderId="62" xfId="90" applyNumberFormat="1" applyFont="1" applyFill="1" applyBorder="1" applyAlignment="1">
      <alignment horizontal="center" wrapText="1"/>
    </xf>
    <xf numFmtId="44" fontId="43" fillId="0" borderId="60" xfId="90" applyNumberFormat="1" applyFont="1" applyBorder="1"/>
    <xf numFmtId="44" fontId="8" fillId="0" borderId="0" xfId="90" applyNumberFormat="1"/>
    <xf numFmtId="44" fontId="47" fillId="0" borderId="0" xfId="90" applyNumberFormat="1" applyFont="1"/>
    <xf numFmtId="44" fontId="47" fillId="0" borderId="60" xfId="34" applyNumberFormat="1" applyFont="1" applyBorder="1"/>
    <xf numFmtId="44" fontId="47" fillId="0" borderId="69" xfId="34" applyNumberFormat="1" applyFont="1" applyBorder="1"/>
    <xf numFmtId="44" fontId="47" fillId="0" borderId="69" xfId="45" applyFont="1" applyFill="1" applyBorder="1"/>
    <xf numFmtId="0" fontId="78" fillId="0" borderId="3" xfId="0" applyFont="1" applyBorder="1"/>
    <xf numFmtId="0" fontId="69" fillId="0" borderId="0" xfId="90" applyFont="1"/>
    <xf numFmtId="44" fontId="9" fillId="0" borderId="3" xfId="34" applyNumberFormat="1" applyFont="1" applyBorder="1"/>
    <xf numFmtId="0" fontId="0" fillId="0" borderId="0" xfId="90" applyFont="1"/>
    <xf numFmtId="0" fontId="0" fillId="0" borderId="3" xfId="90" applyFont="1" applyBorder="1"/>
    <xf numFmtId="43" fontId="0" fillId="41" borderId="0" xfId="34" applyFont="1" applyFill="1"/>
    <xf numFmtId="44" fontId="46" fillId="0" borderId="102" xfId="45" applyFont="1" applyBorder="1"/>
    <xf numFmtId="39" fontId="43" fillId="0" borderId="60" xfId="0" applyNumberFormat="1" applyFont="1" applyBorder="1" applyAlignment="1">
      <alignment vertical="justify" wrapText="1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8" fontId="43" fillId="0" borderId="0" xfId="90" applyNumberFormat="1" applyFont="1"/>
    <xf numFmtId="0" fontId="70" fillId="0" borderId="3" xfId="191" applyFont="1" applyBorder="1"/>
    <xf numFmtId="183" fontId="70" fillId="0" borderId="3" xfId="191" applyNumberFormat="1" applyFont="1" applyBorder="1"/>
    <xf numFmtId="0" fontId="14" fillId="0" borderId="3" xfId="84" applyFont="1" applyBorder="1"/>
    <xf numFmtId="0" fontId="8" fillId="0" borderId="3" xfId="0" applyFont="1" applyBorder="1" applyAlignment="1">
      <alignment horizontal="left" vertical="top" wrapText="1"/>
    </xf>
    <xf numFmtId="0" fontId="8" fillId="0" borderId="20" xfId="90" applyBorder="1"/>
    <xf numFmtId="0" fontId="8" fillId="0" borderId="21" xfId="90" applyBorder="1"/>
    <xf numFmtId="0" fontId="8" fillId="0" borderId="17" xfId="90" applyBorder="1"/>
    <xf numFmtId="0" fontId="8" fillId="0" borderId="22" xfId="90" applyBorder="1"/>
    <xf numFmtId="44" fontId="70" fillId="0" borderId="3" xfId="45" applyFont="1" applyBorder="1"/>
    <xf numFmtId="44" fontId="70" fillId="0" borderId="0" xfId="45" applyFont="1" applyBorder="1"/>
    <xf numFmtId="0" fontId="8" fillId="0" borderId="44" xfId="90" applyBorder="1"/>
    <xf numFmtId="0" fontId="8" fillId="0" borderId="72" xfId="90" applyBorder="1"/>
    <xf numFmtId="4" fontId="8" fillId="0" borderId="0" xfId="90" applyNumberFormat="1"/>
    <xf numFmtId="44" fontId="43" fillId="0" borderId="3" xfId="45" applyFont="1" applyFill="1" applyBorder="1" applyAlignment="1">
      <alignment horizontal="right"/>
    </xf>
    <xf numFmtId="4" fontId="8" fillId="0" borderId="0" xfId="84" applyNumberFormat="1"/>
    <xf numFmtId="0" fontId="8" fillId="0" borderId="44" xfId="0" applyFont="1" applyBorder="1" applyAlignment="1">
      <alignment horizontal="left" vertical="top" wrapText="1"/>
    </xf>
    <xf numFmtId="0" fontId="14" fillId="0" borderId="72" xfId="84" applyFont="1" applyBorder="1"/>
    <xf numFmtId="44" fontId="0" fillId="0" borderId="0" xfId="45" applyFont="1" applyBorder="1"/>
    <xf numFmtId="44" fontId="14" fillId="0" borderId="0" xfId="45" applyFont="1" applyFill="1" applyBorder="1"/>
    <xf numFmtId="0" fontId="77" fillId="0" borderId="0" xfId="229"/>
    <xf numFmtId="0" fontId="86" fillId="0" borderId="0" xfId="229" applyFont="1"/>
    <xf numFmtId="4" fontId="86" fillId="0" borderId="0" xfId="229" applyNumberFormat="1" applyFont="1"/>
    <xf numFmtId="0" fontId="77" fillId="0" borderId="0" xfId="230"/>
    <xf numFmtId="0" fontId="86" fillId="0" borderId="0" xfId="230" applyFont="1"/>
    <xf numFmtId="183" fontId="86" fillId="0" borderId="0" xfId="230" applyNumberFormat="1" applyFont="1"/>
    <xf numFmtId="10" fontId="86" fillId="0" borderId="0" xfId="230" applyNumberFormat="1" applyFont="1"/>
    <xf numFmtId="183" fontId="86" fillId="0" borderId="100" xfId="230" applyNumberFormat="1" applyFont="1" applyBorder="1"/>
    <xf numFmtId="10" fontId="86" fillId="0" borderId="100" xfId="230" applyNumberFormat="1" applyFont="1" applyBorder="1"/>
    <xf numFmtId="0" fontId="77" fillId="0" borderId="100" xfId="230" applyBorder="1"/>
    <xf numFmtId="183" fontId="86" fillId="0" borderId="101" xfId="230" applyNumberFormat="1" applyFont="1" applyBorder="1"/>
    <xf numFmtId="10" fontId="86" fillId="0" borderId="101" xfId="230" applyNumberFormat="1" applyFont="1" applyBorder="1"/>
    <xf numFmtId="3" fontId="8" fillId="0" borderId="3" xfId="94" applyBorder="1"/>
    <xf numFmtId="0" fontId="77" fillId="0" borderId="0" xfId="240"/>
    <xf numFmtId="4" fontId="86" fillId="0" borderId="0" xfId="240" applyNumberFormat="1" applyFont="1"/>
    <xf numFmtId="0" fontId="77" fillId="0" borderId="0" xfId="253"/>
    <xf numFmtId="0" fontId="91" fillId="0" borderId="0" xfId="253" applyFont="1"/>
    <xf numFmtId="0" fontId="43" fillId="0" borderId="67" xfId="0" applyFont="1" applyBorder="1"/>
    <xf numFmtId="0" fontId="43" fillId="0" borderId="63" xfId="0" applyFont="1" applyBorder="1"/>
    <xf numFmtId="44" fontId="43" fillId="0" borderId="69" xfId="45" applyFont="1" applyBorder="1"/>
    <xf numFmtId="4" fontId="8" fillId="0" borderId="0" xfId="0" applyNumberFormat="1" applyFont="1"/>
    <xf numFmtId="0" fontId="77" fillId="0" borderId="0" xfId="256"/>
    <xf numFmtId="0" fontId="86" fillId="0" borderId="0" xfId="256" applyFont="1"/>
    <xf numFmtId="0" fontId="43" fillId="0" borderId="7" xfId="0" applyFont="1" applyBorder="1"/>
    <xf numFmtId="0" fontId="77" fillId="0" borderId="0" xfId="261"/>
    <xf numFmtId="0" fontId="86" fillId="0" borderId="0" xfId="261" applyFont="1"/>
    <xf numFmtId="183" fontId="86" fillId="0" borderId="0" xfId="261" applyNumberFormat="1" applyFont="1"/>
    <xf numFmtId="10" fontId="86" fillId="0" borderId="0" xfId="261" applyNumberFormat="1" applyFont="1"/>
    <xf numFmtId="183" fontId="86" fillId="0" borderId="100" xfId="261" applyNumberFormat="1" applyFont="1" applyBorder="1"/>
    <xf numFmtId="10" fontId="86" fillId="0" borderId="100" xfId="261" applyNumberFormat="1" applyFont="1" applyBorder="1"/>
    <xf numFmtId="0" fontId="77" fillId="0" borderId="0" xfId="262"/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1" fillId="0" borderId="8" xfId="91" applyFont="1" applyBorder="1" applyAlignment="1">
      <alignment horizontal="center"/>
    </xf>
    <xf numFmtId="0" fontId="22" fillId="0" borderId="8" xfId="86" applyBorder="1"/>
    <xf numFmtId="0" fontId="11" fillId="25" borderId="0" xfId="86" applyFont="1" applyFill="1" applyAlignment="1">
      <alignment horizontal="center"/>
    </xf>
    <xf numFmtId="0" fontId="22" fillId="0" borderId="0" xfId="86" applyAlignment="1">
      <alignment horizontal="center"/>
    </xf>
    <xf numFmtId="0" fontId="38" fillId="25" borderId="0" xfId="86" applyFont="1" applyFill="1" applyAlignment="1">
      <alignment horizontal="center"/>
    </xf>
    <xf numFmtId="0" fontId="22" fillId="0" borderId="0" xfId="86"/>
    <xf numFmtId="0" fontId="37" fillId="25" borderId="0" xfId="86" applyFont="1" applyFill="1" applyAlignment="1">
      <alignment horizontal="center"/>
    </xf>
    <xf numFmtId="167" fontId="37" fillId="25" borderId="0" xfId="86" applyNumberFormat="1" applyFont="1" applyFill="1" applyAlignment="1">
      <alignment horizontal="center"/>
    </xf>
    <xf numFmtId="167" fontId="22" fillId="0" borderId="0" xfId="86" applyNumberFormat="1"/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8" fillId="0" borderId="0" xfId="0" quotePrefix="1" applyFont="1" applyAlignment="1">
      <alignment horizontal="center"/>
    </xf>
    <xf numFmtId="0" fontId="9" fillId="0" borderId="0" xfId="0" quotePrefix="1" applyFont="1" applyAlignment="1">
      <alignment horizontal="center"/>
    </xf>
    <xf numFmtId="0" fontId="15" fillId="0" borderId="0" xfId="0" applyFont="1" applyAlignment="1">
      <alignment horizontal="left"/>
    </xf>
    <xf numFmtId="14" fontId="8" fillId="0" borderId="0" xfId="0" applyNumberFormat="1" applyFont="1" applyAlignment="1">
      <alignment horizontal="center"/>
    </xf>
    <xf numFmtId="0" fontId="9" fillId="0" borderId="44" xfId="0" applyFont="1" applyBorder="1" applyAlignment="1">
      <alignment horizontal="center"/>
    </xf>
    <xf numFmtId="0" fontId="9" fillId="0" borderId="72" xfId="0" applyFont="1" applyBorder="1" applyAlignment="1">
      <alignment horizontal="center"/>
    </xf>
    <xf numFmtId="0" fontId="9" fillId="0" borderId="44" xfId="0" quotePrefix="1" applyFont="1" applyBorder="1" applyAlignment="1">
      <alignment horizontal="center"/>
    </xf>
    <xf numFmtId="0" fontId="42" fillId="40" borderId="56" xfId="96" quotePrefix="1" applyFont="1" applyFill="1" applyBorder="1" applyAlignment="1">
      <alignment horizontal="center"/>
    </xf>
    <xf numFmtId="0" fontId="42" fillId="40" borderId="57" xfId="96" quotePrefix="1" applyFont="1" applyFill="1" applyBorder="1" applyAlignment="1">
      <alignment horizontal="center"/>
    </xf>
    <xf numFmtId="0" fontId="42" fillId="40" borderId="58" xfId="96" quotePrefix="1" applyFont="1" applyFill="1" applyBorder="1" applyAlignment="1">
      <alignment horizontal="center"/>
    </xf>
    <xf numFmtId="0" fontId="42" fillId="40" borderId="59" xfId="90" applyFont="1" applyFill="1" applyBorder="1" applyAlignment="1">
      <alignment horizontal="center"/>
    </xf>
    <xf numFmtId="0" fontId="42" fillId="40" borderId="0" xfId="90" quotePrefix="1" applyFont="1" applyFill="1" applyAlignment="1">
      <alignment horizontal="center"/>
    </xf>
    <xf numFmtId="0" fontId="42" fillId="40" borderId="60" xfId="90" quotePrefix="1" applyFont="1" applyFill="1" applyBorder="1" applyAlignment="1">
      <alignment horizontal="center"/>
    </xf>
    <xf numFmtId="173" fontId="44" fillId="40" borderId="61" xfId="90" applyNumberFormat="1" applyFont="1" applyFill="1" applyBorder="1" applyAlignment="1">
      <alignment horizontal="center"/>
    </xf>
    <xf numFmtId="173" fontId="44" fillId="40" borderId="8" xfId="90" applyNumberFormat="1" applyFont="1" applyFill="1" applyBorder="1" applyAlignment="1">
      <alignment horizontal="center"/>
    </xf>
    <xf numFmtId="173" fontId="44" fillId="40" borderId="62" xfId="90" applyNumberFormat="1" applyFont="1" applyFill="1" applyBorder="1" applyAlignment="1">
      <alignment horizontal="center"/>
    </xf>
    <xf numFmtId="0" fontId="8" fillId="0" borderId="20" xfId="90" applyBorder="1" applyAlignment="1">
      <alignment horizontal="center"/>
    </xf>
    <xf numFmtId="0" fontId="8" fillId="0" borderId="18" xfId="90" applyBorder="1" applyAlignment="1">
      <alignment horizontal="center"/>
    </xf>
    <xf numFmtId="0" fontId="8" fillId="0" borderId="21" xfId="90" applyBorder="1" applyAlignment="1">
      <alignment horizontal="center"/>
    </xf>
    <xf numFmtId="0" fontId="8" fillId="0" borderId="44" xfId="90" applyBorder="1" applyAlignment="1">
      <alignment horizontal="center"/>
    </xf>
    <xf numFmtId="0" fontId="8" fillId="0" borderId="0" xfId="90" applyAlignment="1">
      <alignment horizontal="center"/>
    </xf>
    <xf numFmtId="0" fontId="8" fillId="0" borderId="72" xfId="90" applyBorder="1" applyAlignment="1">
      <alignment horizontal="center"/>
    </xf>
    <xf numFmtId="0" fontId="8" fillId="0" borderId="17" xfId="90" applyBorder="1" applyAlignment="1">
      <alignment horizontal="center"/>
    </xf>
    <xf numFmtId="0" fontId="8" fillId="0" borderId="7" xfId="90" applyBorder="1" applyAlignment="1">
      <alignment horizontal="center"/>
    </xf>
    <xf numFmtId="0" fontId="8" fillId="0" borderId="22" xfId="90" applyBorder="1" applyAlignment="1">
      <alignment horizontal="center"/>
    </xf>
    <xf numFmtId="0" fontId="42" fillId="40" borderId="59" xfId="0" applyFont="1" applyFill="1" applyBorder="1" applyAlignment="1">
      <alignment horizontal="center"/>
    </xf>
    <xf numFmtId="0" fontId="42" fillId="40" borderId="0" xfId="0" quotePrefix="1" applyFont="1" applyFill="1" applyAlignment="1">
      <alignment horizontal="center"/>
    </xf>
    <xf numFmtId="0" fontId="42" fillId="40" borderId="60" xfId="0" quotePrefix="1" applyFont="1" applyFill="1" applyBorder="1" applyAlignment="1">
      <alignment horizontal="center"/>
    </xf>
    <xf numFmtId="14" fontId="44" fillId="40" borderId="61" xfId="0" applyNumberFormat="1" applyFont="1" applyFill="1" applyBorder="1" applyAlignment="1">
      <alignment horizontal="center"/>
    </xf>
    <xf numFmtId="0" fontId="44" fillId="40" borderId="8" xfId="0" applyFont="1" applyFill="1" applyBorder="1" applyAlignment="1">
      <alignment horizontal="center"/>
    </xf>
    <xf numFmtId="0" fontId="44" fillId="40" borderId="62" xfId="0" applyFont="1" applyFill="1" applyBorder="1" applyAlignment="1">
      <alignment horizontal="center"/>
    </xf>
    <xf numFmtId="0" fontId="43" fillId="0" borderId="20" xfId="90" applyFont="1" applyBorder="1" applyAlignment="1">
      <alignment horizontal="center"/>
    </xf>
    <xf numFmtId="0" fontId="43" fillId="0" borderId="18" xfId="90" applyFont="1" applyBorder="1" applyAlignment="1">
      <alignment horizontal="center"/>
    </xf>
    <xf numFmtId="0" fontId="43" fillId="0" borderId="21" xfId="90" applyFont="1" applyBorder="1" applyAlignment="1">
      <alignment horizontal="center"/>
    </xf>
    <xf numFmtId="0" fontId="43" fillId="0" borderId="17" xfId="90" applyFont="1" applyBorder="1" applyAlignment="1">
      <alignment horizontal="center"/>
    </xf>
    <xf numFmtId="0" fontId="43" fillId="0" borderId="7" xfId="90" applyFont="1" applyBorder="1" applyAlignment="1">
      <alignment horizontal="center"/>
    </xf>
    <xf numFmtId="0" fontId="43" fillId="0" borderId="22" xfId="90" applyFont="1" applyBorder="1" applyAlignment="1">
      <alignment horizontal="center"/>
    </xf>
    <xf numFmtId="0" fontId="44" fillId="40" borderId="61" xfId="0" applyFont="1" applyFill="1" applyBorder="1" applyAlignment="1">
      <alignment horizontal="center"/>
    </xf>
    <xf numFmtId="0" fontId="44" fillId="40" borderId="56" xfId="90" applyFont="1" applyFill="1" applyBorder="1" applyAlignment="1">
      <alignment horizontal="center"/>
    </xf>
    <xf numFmtId="0" fontId="44" fillId="40" borderId="57" xfId="90" applyFont="1" applyFill="1" applyBorder="1" applyAlignment="1">
      <alignment horizontal="center"/>
    </xf>
    <xf numFmtId="0" fontId="44" fillId="40" borderId="58" xfId="90" applyFont="1" applyFill="1" applyBorder="1" applyAlignment="1">
      <alignment horizontal="center"/>
    </xf>
    <xf numFmtId="0" fontId="42" fillId="40" borderId="59" xfId="92" applyFont="1" applyFill="1" applyBorder="1" applyAlignment="1">
      <alignment horizontal="center"/>
    </xf>
    <xf numFmtId="0" fontId="42" fillId="40" borderId="0" xfId="92" applyFont="1" applyFill="1" applyAlignment="1">
      <alignment horizontal="center"/>
    </xf>
    <xf numFmtId="0" fontId="42" fillId="40" borderId="60" xfId="92" applyFont="1" applyFill="1" applyBorder="1" applyAlignment="1">
      <alignment horizontal="center"/>
    </xf>
    <xf numFmtId="173" fontId="44" fillId="40" borderId="61" xfId="92" applyNumberFormat="1" applyFont="1" applyFill="1" applyBorder="1" applyAlignment="1">
      <alignment horizontal="center"/>
    </xf>
    <xf numFmtId="173" fontId="44" fillId="40" borderId="8" xfId="92" applyNumberFormat="1" applyFont="1" applyFill="1" applyBorder="1" applyAlignment="1">
      <alignment horizontal="center"/>
    </xf>
    <xf numFmtId="173" fontId="44" fillId="40" borderId="62" xfId="92" applyNumberFormat="1" applyFont="1" applyFill="1" applyBorder="1" applyAlignment="1">
      <alignment horizontal="center"/>
    </xf>
    <xf numFmtId="0" fontId="60" fillId="0" borderId="20" xfId="93" applyBorder="1" applyAlignment="1">
      <alignment horizontal="center"/>
    </xf>
    <xf numFmtId="0" fontId="60" fillId="0" borderId="18" xfId="93" applyBorder="1" applyAlignment="1">
      <alignment horizontal="center"/>
    </xf>
    <xf numFmtId="0" fontId="60" fillId="0" borderId="21" xfId="93" applyBorder="1" applyAlignment="1">
      <alignment horizontal="center"/>
    </xf>
    <xf numFmtId="0" fontId="60" fillId="0" borderId="17" xfId="93" applyBorder="1" applyAlignment="1">
      <alignment horizontal="center"/>
    </xf>
    <xf numFmtId="0" fontId="60" fillId="0" borderId="7" xfId="93" applyBorder="1" applyAlignment="1">
      <alignment horizontal="center"/>
    </xf>
    <xf numFmtId="0" fontId="60" fillId="0" borderId="22" xfId="93" applyBorder="1" applyAlignment="1">
      <alignment horizontal="center"/>
    </xf>
    <xf numFmtId="0" fontId="43" fillId="0" borderId="20" xfId="0" applyFont="1" applyBorder="1" applyAlignment="1">
      <alignment horizontal="center"/>
    </xf>
    <xf numFmtId="0" fontId="43" fillId="0" borderId="21" xfId="0" applyFont="1" applyBorder="1" applyAlignment="1">
      <alignment horizontal="center"/>
    </xf>
    <xf numFmtId="0" fontId="43" fillId="0" borderId="17" xfId="0" applyFont="1" applyBorder="1" applyAlignment="1">
      <alignment horizontal="center"/>
    </xf>
    <xf numFmtId="0" fontId="43" fillId="0" borderId="22" xfId="0" applyFont="1" applyBorder="1" applyAlignment="1">
      <alignment horizontal="center"/>
    </xf>
    <xf numFmtId="0" fontId="46" fillId="0" borderId="13" xfId="0" applyFont="1" applyBorder="1" applyAlignment="1">
      <alignment horizontal="center"/>
    </xf>
    <xf numFmtId="0" fontId="46" fillId="0" borderId="1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2" xfId="0" applyBorder="1" applyAlignment="1">
      <alignment horizontal="center"/>
    </xf>
    <xf numFmtId="173" fontId="44" fillId="40" borderId="61" xfId="0" applyNumberFormat="1" applyFont="1" applyFill="1" applyBorder="1" applyAlignment="1">
      <alignment horizontal="center"/>
    </xf>
    <xf numFmtId="173" fontId="44" fillId="40" borderId="8" xfId="0" applyNumberFormat="1" applyFont="1" applyFill="1" applyBorder="1" applyAlignment="1">
      <alignment horizontal="center"/>
    </xf>
    <xf numFmtId="173" fontId="44" fillId="40" borderId="62" xfId="0" applyNumberFormat="1" applyFont="1" applyFill="1" applyBorder="1" applyAlignment="1">
      <alignment horizontal="center"/>
    </xf>
    <xf numFmtId="0" fontId="91" fillId="0" borderId="20" xfId="0" applyFont="1" applyBorder="1" applyAlignment="1">
      <alignment horizontal="center"/>
    </xf>
    <xf numFmtId="0" fontId="91" fillId="0" borderId="21" xfId="0" applyFont="1" applyBorder="1" applyAlignment="1">
      <alignment horizontal="center"/>
    </xf>
    <xf numFmtId="0" fontId="91" fillId="0" borderId="17" xfId="0" applyFont="1" applyBorder="1" applyAlignment="1">
      <alignment horizontal="center"/>
    </xf>
    <xf numFmtId="0" fontId="91" fillId="0" borderId="22" xfId="0" applyFont="1" applyBorder="1" applyAlignment="1">
      <alignment horizontal="center"/>
    </xf>
    <xf numFmtId="0" fontId="43" fillId="0" borderId="13" xfId="0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0" fontId="0" fillId="0" borderId="0" xfId="0"/>
    <xf numFmtId="0" fontId="87" fillId="0" borderId="0" xfId="0" applyFont="1"/>
    <xf numFmtId="0" fontId="69" fillId="0" borderId="0" xfId="0" applyFont="1"/>
    <xf numFmtId="0" fontId="89" fillId="0" borderId="0" xfId="0" applyFont="1"/>
    <xf numFmtId="0" fontId="88" fillId="50" borderId="59" xfId="0" applyFont="1" applyFill="1" applyBorder="1" applyAlignment="1">
      <alignment horizontal="center"/>
    </xf>
    <xf numFmtId="0" fontId="88" fillId="50" borderId="0" xfId="0" applyFont="1" applyFill="1" applyAlignment="1">
      <alignment horizontal="center"/>
    </xf>
    <xf numFmtId="173" fontId="88" fillId="50" borderId="61" xfId="0" applyNumberFormat="1" applyFont="1" applyFill="1" applyBorder="1" applyAlignment="1">
      <alignment horizontal="center"/>
    </xf>
    <xf numFmtId="173" fontId="88" fillId="50" borderId="8" xfId="0" applyNumberFormat="1" applyFont="1" applyFill="1" applyBorder="1" applyAlignment="1">
      <alignment horizontal="center"/>
    </xf>
    <xf numFmtId="0" fontId="44" fillId="50" borderId="56" xfId="0" applyFont="1" applyFill="1" applyBorder="1" applyAlignment="1">
      <alignment horizontal="center"/>
    </xf>
    <xf numFmtId="0" fontId="44" fillId="50" borderId="57" xfId="0" applyFont="1" applyFill="1" applyBorder="1" applyAlignment="1">
      <alignment horizontal="center"/>
    </xf>
    <xf numFmtId="0" fontId="63" fillId="40" borderId="59" xfId="90" applyFont="1" applyFill="1" applyBorder="1" applyAlignment="1">
      <alignment horizontal="center"/>
    </xf>
    <xf numFmtId="0" fontId="63" fillId="40" borderId="0" xfId="90" quotePrefix="1" applyFont="1" applyFill="1" applyAlignment="1">
      <alignment horizontal="center"/>
    </xf>
    <xf numFmtId="0" fontId="63" fillId="40" borderId="60" xfId="90" quotePrefix="1" applyFont="1" applyFill="1" applyBorder="1" applyAlignment="1">
      <alignment horizontal="center"/>
    </xf>
    <xf numFmtId="173" fontId="11" fillId="40" borderId="61" xfId="90" applyNumberFormat="1" applyFont="1" applyFill="1" applyBorder="1" applyAlignment="1">
      <alignment horizontal="center"/>
    </xf>
    <xf numFmtId="173" fontId="11" fillId="40" borderId="8" xfId="90" applyNumberFormat="1" applyFont="1" applyFill="1" applyBorder="1" applyAlignment="1">
      <alignment horizontal="center"/>
    </xf>
    <xf numFmtId="173" fontId="11" fillId="40" borderId="62" xfId="90" applyNumberFormat="1" applyFont="1" applyFill="1" applyBorder="1" applyAlignment="1">
      <alignment horizontal="center"/>
    </xf>
    <xf numFmtId="0" fontId="42" fillId="40" borderId="56" xfId="0" applyFont="1" applyFill="1" applyBorder="1" applyAlignment="1">
      <alignment horizontal="center"/>
    </xf>
    <xf numFmtId="0" fontId="42" fillId="40" borderId="57" xfId="0" applyFont="1" applyFill="1" applyBorder="1" applyAlignment="1">
      <alignment horizontal="center"/>
    </xf>
    <xf numFmtId="0" fontId="42" fillId="40" borderId="58" xfId="0" applyFont="1" applyFill="1" applyBorder="1" applyAlignment="1">
      <alignment horizontal="center"/>
    </xf>
    <xf numFmtId="0" fontId="42" fillId="40" borderId="61" xfId="0" applyFont="1" applyFill="1" applyBorder="1" applyAlignment="1">
      <alignment horizontal="center"/>
    </xf>
    <xf numFmtId="0" fontId="42" fillId="40" borderId="8" xfId="0" applyFont="1" applyFill="1" applyBorder="1" applyAlignment="1">
      <alignment horizontal="center"/>
    </xf>
    <xf numFmtId="0" fontId="42" fillId="40" borderId="62" xfId="0" applyFont="1" applyFill="1" applyBorder="1" applyAlignment="1">
      <alignment horizontal="center"/>
    </xf>
    <xf numFmtId="14" fontId="42" fillId="40" borderId="61" xfId="0" applyNumberFormat="1" applyFont="1" applyFill="1" applyBorder="1" applyAlignment="1">
      <alignment horizontal="center"/>
    </xf>
    <xf numFmtId="14" fontId="42" fillId="40" borderId="8" xfId="0" applyNumberFormat="1" applyFont="1" applyFill="1" applyBorder="1" applyAlignment="1">
      <alignment horizontal="center"/>
    </xf>
    <xf numFmtId="14" fontId="43" fillId="0" borderId="0" xfId="0" quotePrefix="1" applyNumberFormat="1" applyFont="1" applyBorder="1" applyAlignment="1">
      <alignment horizontal="right"/>
    </xf>
    <xf numFmtId="0" fontId="77" fillId="0" borderId="0" xfId="264"/>
    <xf numFmtId="0" fontId="86" fillId="0" borderId="0" xfId="264" applyFont="1"/>
    <xf numFmtId="4" fontId="86" fillId="0" borderId="0" xfId="264" applyNumberFormat="1" applyFont="1"/>
    <xf numFmtId="0" fontId="77" fillId="0" borderId="0" xfId="265"/>
    <xf numFmtId="0" fontId="86" fillId="0" borderId="0" xfId="265" applyFont="1"/>
    <xf numFmtId="0" fontId="91" fillId="0" borderId="0" xfId="265" applyFont="1"/>
    <xf numFmtId="14" fontId="86" fillId="0" borderId="0" xfId="265" applyNumberFormat="1" applyFont="1"/>
    <xf numFmtId="18" fontId="86" fillId="0" borderId="0" xfId="265" applyNumberFormat="1" applyFont="1"/>
    <xf numFmtId="4" fontId="86" fillId="0" borderId="0" xfId="265" applyNumberFormat="1" applyFont="1"/>
    <xf numFmtId="0" fontId="77" fillId="0" borderId="0" xfId="266"/>
    <xf numFmtId="0" fontId="86" fillId="0" borderId="0" xfId="266" applyFont="1"/>
    <xf numFmtId="0" fontId="91" fillId="0" borderId="0" xfId="266" applyFont="1"/>
    <xf numFmtId="14" fontId="86" fillId="0" borderId="0" xfId="266" applyNumberFormat="1" applyFont="1"/>
    <xf numFmtId="18" fontId="86" fillId="0" borderId="0" xfId="266" applyNumberFormat="1" applyFont="1"/>
    <xf numFmtId="189" fontId="86" fillId="0" borderId="0" xfId="266" applyNumberFormat="1" applyFont="1"/>
    <xf numFmtId="183" fontId="86" fillId="0" borderId="0" xfId="266" applyNumberFormat="1" applyFont="1"/>
    <xf numFmtId="10" fontId="86" fillId="0" borderId="0" xfId="266" applyNumberFormat="1" applyFont="1"/>
    <xf numFmtId="183" fontId="86" fillId="0" borderId="100" xfId="266" applyNumberFormat="1" applyFont="1" applyBorder="1"/>
    <xf numFmtId="10" fontId="86" fillId="0" borderId="100" xfId="266" applyNumberFormat="1" applyFont="1" applyBorder="1"/>
    <xf numFmtId="0" fontId="77" fillId="0" borderId="100" xfId="266" applyBorder="1"/>
    <xf numFmtId="183" fontId="86" fillId="0" borderId="101" xfId="266" applyNumberFormat="1" applyFont="1" applyBorder="1"/>
    <xf numFmtId="10" fontId="86" fillId="0" borderId="101" xfId="266" applyNumberFormat="1" applyFont="1" applyBorder="1"/>
    <xf numFmtId="0" fontId="77" fillId="0" borderId="0" xfId="267"/>
    <xf numFmtId="0" fontId="86" fillId="0" borderId="0" xfId="267" applyFont="1"/>
    <xf numFmtId="0" fontId="91" fillId="0" borderId="0" xfId="267" applyFont="1"/>
    <xf numFmtId="4" fontId="86" fillId="0" borderId="0" xfId="267" applyNumberFormat="1" applyFont="1"/>
    <xf numFmtId="3" fontId="91" fillId="0" borderId="0" xfId="267" applyNumberFormat="1" applyFont="1"/>
    <xf numFmtId="4" fontId="91" fillId="0" borderId="0" xfId="267" applyNumberFormat="1" applyFont="1"/>
    <xf numFmtId="0" fontId="77" fillId="0" borderId="0" xfId="265" applyFont="1"/>
    <xf numFmtId="43" fontId="8" fillId="41" borderId="0" xfId="34" applyFont="1" applyFill="1"/>
  </cellXfs>
  <cellStyles count="268">
    <cellStyle name="Accent1 - 20%" xfId="1" xr:uid="{00000000-0005-0000-0000-000000000000}"/>
    <cellStyle name="Accent1 - 40%" xfId="2" xr:uid="{00000000-0005-0000-0000-000001000000}"/>
    <cellStyle name="Accent1 - 60%" xfId="3" xr:uid="{00000000-0005-0000-0000-000002000000}"/>
    <cellStyle name="Accent2 - 20%" xfId="4" xr:uid="{00000000-0005-0000-0000-000003000000}"/>
    <cellStyle name="Accent2 - 40%" xfId="5" xr:uid="{00000000-0005-0000-0000-000004000000}"/>
    <cellStyle name="Accent2 - 60%" xfId="6" xr:uid="{00000000-0005-0000-0000-000005000000}"/>
    <cellStyle name="Accent3 - 20%" xfId="7" xr:uid="{00000000-0005-0000-0000-000006000000}"/>
    <cellStyle name="Accent3 - 40%" xfId="8" xr:uid="{00000000-0005-0000-0000-000007000000}"/>
    <cellStyle name="Accent3 - 60%" xfId="9" xr:uid="{00000000-0005-0000-0000-000008000000}"/>
    <cellStyle name="Accent4 - 20%" xfId="10" xr:uid="{00000000-0005-0000-0000-000009000000}"/>
    <cellStyle name="Accent4 - 40%" xfId="11" xr:uid="{00000000-0005-0000-0000-00000A000000}"/>
    <cellStyle name="Accent4 - 60%" xfId="12" xr:uid="{00000000-0005-0000-0000-00000B000000}"/>
    <cellStyle name="Accent5 - 20%" xfId="13" xr:uid="{00000000-0005-0000-0000-00000C000000}"/>
    <cellStyle name="Accent5 - 40%" xfId="14" xr:uid="{00000000-0005-0000-0000-00000D000000}"/>
    <cellStyle name="Accent5 - 60%" xfId="15" xr:uid="{00000000-0005-0000-0000-00000E000000}"/>
    <cellStyle name="Accent6 - 20%" xfId="16" xr:uid="{00000000-0005-0000-0000-00000F000000}"/>
    <cellStyle name="Accent6 - 40%" xfId="17" xr:uid="{00000000-0005-0000-0000-000010000000}"/>
    <cellStyle name="Accent6 - 60%" xfId="18" xr:uid="{00000000-0005-0000-0000-000011000000}"/>
    <cellStyle name="B10IT" xfId="19" xr:uid="{00000000-0005-0000-0000-000012000000}"/>
    <cellStyle name="B8DUND" xfId="20" xr:uid="{00000000-0005-0000-0000-000013000000}"/>
    <cellStyle name="B8SUND" xfId="21" xr:uid="{00000000-0005-0000-0000-000014000000}"/>
    <cellStyle name="Calc Currency (0)" xfId="22" xr:uid="{00000000-0005-0000-0000-000015000000}"/>
    <cellStyle name="Calc Currency (0) 2" xfId="23" xr:uid="{00000000-0005-0000-0000-000016000000}"/>
    <cellStyle name="Calc Currency (2)" xfId="24" xr:uid="{00000000-0005-0000-0000-000017000000}"/>
    <cellStyle name="Calc Currency (2) 2" xfId="25" xr:uid="{00000000-0005-0000-0000-000018000000}"/>
    <cellStyle name="Calc Percent (0)" xfId="26" xr:uid="{00000000-0005-0000-0000-000019000000}"/>
    <cellStyle name="Calc Percent (1)" xfId="27" xr:uid="{00000000-0005-0000-0000-00001A000000}"/>
    <cellStyle name="Calc Percent (2)" xfId="28" xr:uid="{00000000-0005-0000-0000-00001B000000}"/>
    <cellStyle name="Calc Units (0)" xfId="29" xr:uid="{00000000-0005-0000-0000-00001C000000}"/>
    <cellStyle name="Calc Units (0) 2" xfId="30" xr:uid="{00000000-0005-0000-0000-00001D000000}"/>
    <cellStyle name="Calc Units (1)" xfId="31" xr:uid="{00000000-0005-0000-0000-00001E000000}"/>
    <cellStyle name="Calc Units (2)" xfId="32" xr:uid="{00000000-0005-0000-0000-00001F000000}"/>
    <cellStyle name="Calc Units (2) 2" xfId="33" xr:uid="{00000000-0005-0000-0000-000020000000}"/>
    <cellStyle name="Comma" xfId="34" builtinId="3"/>
    <cellStyle name="Comma [0] 2" xfId="180" xr:uid="{14B4433E-F076-4DA7-B792-CA3202E9E729}"/>
    <cellStyle name="Comma [00]" xfId="35" xr:uid="{00000000-0005-0000-0000-000022000000}"/>
    <cellStyle name="Comma [00] 2" xfId="36" xr:uid="{00000000-0005-0000-0000-000023000000}"/>
    <cellStyle name="Comma [2]" xfId="37" xr:uid="{00000000-0005-0000-0000-000024000000}"/>
    <cellStyle name="Comma 2" xfId="38" xr:uid="{00000000-0005-0000-0000-000025000000}"/>
    <cellStyle name="Comma 2 2" xfId="39" xr:uid="{00000000-0005-0000-0000-000026000000}"/>
    <cellStyle name="Comma 3" xfId="40" xr:uid="{00000000-0005-0000-0000-000027000000}"/>
    <cellStyle name="Comma 3 2" xfId="41" xr:uid="{00000000-0005-0000-0000-000028000000}"/>
    <cellStyle name="Comma 4" xfId="42" xr:uid="{00000000-0005-0000-0000-000029000000}"/>
    <cellStyle name="Comma 4 2" xfId="43" xr:uid="{00000000-0005-0000-0000-00002A000000}"/>
    <cellStyle name="Comma 5" xfId="179" xr:uid="{A32069DB-4663-4932-988F-16B39342E048}"/>
    <cellStyle name="Comma 6" xfId="186" xr:uid="{F272843C-9C57-4824-B19A-843568BCDAD7}"/>
    <cellStyle name="Copied" xfId="44" xr:uid="{00000000-0005-0000-0000-00002B000000}"/>
    <cellStyle name="Currency" xfId="45" builtinId="4"/>
    <cellStyle name="Currency [0] 2" xfId="178" xr:uid="{84224CCD-E124-4F23-A1E9-D7DA7A442EE2}"/>
    <cellStyle name="Currency [00]" xfId="46" xr:uid="{00000000-0005-0000-0000-00002D000000}"/>
    <cellStyle name="Currency [00] 2" xfId="47" xr:uid="{00000000-0005-0000-0000-00002E000000}"/>
    <cellStyle name="Currency [2]" xfId="48" xr:uid="{00000000-0005-0000-0000-00002F000000}"/>
    <cellStyle name="Currency 2" xfId="49" xr:uid="{00000000-0005-0000-0000-000030000000}"/>
    <cellStyle name="Currency 2 2" xfId="50" xr:uid="{00000000-0005-0000-0000-000031000000}"/>
    <cellStyle name="Currency 3" xfId="51" xr:uid="{00000000-0005-0000-0000-000032000000}"/>
    <cellStyle name="Currency 3 2" xfId="52" xr:uid="{00000000-0005-0000-0000-000033000000}"/>
    <cellStyle name="Currency 4" xfId="177" xr:uid="{05B23030-1F87-4835-89B9-DC69BA13CF6A}"/>
    <cellStyle name="Currency 5" xfId="185" xr:uid="{774A2E0B-3B79-42C2-8E54-AEFE22CDDF04}"/>
    <cellStyle name="Date Short" xfId="53" xr:uid="{00000000-0005-0000-0000-000034000000}"/>
    <cellStyle name="Emphasis 1" xfId="54" xr:uid="{00000000-0005-0000-0000-000035000000}"/>
    <cellStyle name="Emphasis 2" xfId="55" xr:uid="{00000000-0005-0000-0000-000036000000}"/>
    <cellStyle name="Emphasis 3" xfId="56" xr:uid="{00000000-0005-0000-0000-000037000000}"/>
    <cellStyle name="Enter Currency (0)" xfId="57" xr:uid="{00000000-0005-0000-0000-000038000000}"/>
    <cellStyle name="Enter Currency (0) 2" xfId="58" xr:uid="{00000000-0005-0000-0000-000039000000}"/>
    <cellStyle name="Enter Currency (2)" xfId="59" xr:uid="{00000000-0005-0000-0000-00003A000000}"/>
    <cellStyle name="Enter Currency (2) 2" xfId="60" xr:uid="{00000000-0005-0000-0000-00003B000000}"/>
    <cellStyle name="Enter Units (0)" xfId="61" xr:uid="{00000000-0005-0000-0000-00003C000000}"/>
    <cellStyle name="Enter Units (0) 2" xfId="62" xr:uid="{00000000-0005-0000-0000-00003D000000}"/>
    <cellStyle name="Enter Units (1)" xfId="63" xr:uid="{00000000-0005-0000-0000-00003E000000}"/>
    <cellStyle name="Enter Units (2)" xfId="64" xr:uid="{00000000-0005-0000-0000-00003F000000}"/>
    <cellStyle name="Enter Units (2) 2" xfId="65" xr:uid="{00000000-0005-0000-0000-000040000000}"/>
    <cellStyle name="Entered" xfId="66" xr:uid="{00000000-0005-0000-0000-000041000000}"/>
    <cellStyle name="Grey" xfId="67" xr:uid="{00000000-0005-0000-0000-000042000000}"/>
    <cellStyle name="Header1" xfId="68" xr:uid="{00000000-0005-0000-0000-000043000000}"/>
    <cellStyle name="Header2" xfId="69" xr:uid="{00000000-0005-0000-0000-000044000000}"/>
    <cellStyle name="hman's" xfId="70" xr:uid="{00000000-0005-0000-0000-000045000000}"/>
    <cellStyle name="Input [yellow]" xfId="71" xr:uid="{00000000-0005-0000-0000-000046000000}"/>
    <cellStyle name="Link Currency (0)" xfId="72" xr:uid="{00000000-0005-0000-0000-000047000000}"/>
    <cellStyle name="Link Currency (0) 2" xfId="73" xr:uid="{00000000-0005-0000-0000-000048000000}"/>
    <cellStyle name="Link Currency (2)" xfId="74" xr:uid="{00000000-0005-0000-0000-000049000000}"/>
    <cellStyle name="Link Currency (2) 2" xfId="75" xr:uid="{00000000-0005-0000-0000-00004A000000}"/>
    <cellStyle name="Link Units (0)" xfId="76" xr:uid="{00000000-0005-0000-0000-00004B000000}"/>
    <cellStyle name="Link Units (0) 2" xfId="77" xr:uid="{00000000-0005-0000-0000-00004C000000}"/>
    <cellStyle name="Link Units (1)" xfId="78" xr:uid="{00000000-0005-0000-0000-00004D000000}"/>
    <cellStyle name="Link Units (2)" xfId="79" xr:uid="{00000000-0005-0000-0000-00004E000000}"/>
    <cellStyle name="Link Units (2) 2" xfId="80" xr:uid="{00000000-0005-0000-0000-00004F000000}"/>
    <cellStyle name="Lshade" xfId="81" xr:uid="{00000000-0005-0000-0000-000050000000}"/>
    <cellStyle name="Normal" xfId="0" builtinId="0"/>
    <cellStyle name="Normal - Style1" xfId="82" xr:uid="{00000000-0005-0000-0000-000052000000}"/>
    <cellStyle name="Normal 10" xfId="188" xr:uid="{D5CBCABB-4D2B-4B97-8FEE-FCC212D6F763}"/>
    <cellStyle name="Normal 11" xfId="189" xr:uid="{120E9929-C5F4-49DD-A14B-CB48E0A397EA}"/>
    <cellStyle name="Normal 12" xfId="192" xr:uid="{71D3D0C3-8F16-48E9-A015-FC105E003D74}"/>
    <cellStyle name="Normal 13" xfId="193" xr:uid="{9E83945B-E7B1-4F5E-ADBB-EA0865D4377C}"/>
    <cellStyle name="Normal 14" xfId="194" xr:uid="{EF8C4C39-CF5F-4B96-A74C-A0ADF806F738}"/>
    <cellStyle name="Normal 15" xfId="195" xr:uid="{A3D0B6CA-C386-4529-8C21-C699D4CD8FBF}"/>
    <cellStyle name="Normal 16" xfId="196" xr:uid="{55B35743-E809-4F4E-9908-60028562830F}"/>
    <cellStyle name="Normal 17" xfId="197" xr:uid="{0EA52AAB-90B1-4242-BDD0-5FD0E7E17589}"/>
    <cellStyle name="Normal 18" xfId="198" xr:uid="{642203C0-5BB6-419F-AA24-19ABEBEF5743}"/>
    <cellStyle name="Normal 19" xfId="199" xr:uid="{686713AD-B0EC-48DA-9A22-5A3966F40189}"/>
    <cellStyle name="Normal 2" xfId="83" xr:uid="{00000000-0005-0000-0000-000053000000}"/>
    <cellStyle name="Normal 2 2" xfId="84" xr:uid="{00000000-0005-0000-0000-000054000000}"/>
    <cellStyle name="Normal 2 2 2" xfId="85" xr:uid="{00000000-0005-0000-0000-000055000000}"/>
    <cellStyle name="Normal 2 2 2 2" xfId="190" xr:uid="{EA506232-0E7E-417F-8148-A08FF102ACD2}"/>
    <cellStyle name="Normal 2 3" xfId="181" xr:uid="{63557F44-BE21-43FD-A4DE-5ABDB53702E1}"/>
    <cellStyle name="Normal 20" xfId="200" xr:uid="{E0101FBD-E7AC-4312-A635-4E8F274DB96E}"/>
    <cellStyle name="Normal 21" xfId="201" xr:uid="{2F7FAC4B-539D-4797-8DCF-FEC2D3738103}"/>
    <cellStyle name="Normal 22" xfId="202" xr:uid="{5C659425-A093-475C-90CC-EA8314BF28D2}"/>
    <cellStyle name="Normal 23" xfId="203" xr:uid="{0DCD5811-C998-490E-9C98-47B538E1648D}"/>
    <cellStyle name="Normal 24" xfId="204" xr:uid="{19C06C40-DEFB-4D8D-8E7D-50F42818AEBE}"/>
    <cellStyle name="Normal 25" xfId="205" xr:uid="{1B8FC2A3-DDF4-4084-993A-377BB6151A32}"/>
    <cellStyle name="Normal 26" xfId="206" xr:uid="{4B036396-7599-4067-B19B-CB7DEAB6ACEF}"/>
    <cellStyle name="Normal 27" xfId="207" xr:uid="{F8656ADB-4312-4FA5-98B4-341939CD7FC5}"/>
    <cellStyle name="Normal 28" xfId="208" xr:uid="{793567B1-BB18-4BB5-88B5-41CC5174A11A}"/>
    <cellStyle name="Normal 29" xfId="209" xr:uid="{BC6DC906-966B-4D14-8B63-F7862FE54BE2}"/>
    <cellStyle name="Normal 3" xfId="86" xr:uid="{00000000-0005-0000-0000-000056000000}"/>
    <cellStyle name="Normal 3 2" xfId="182" xr:uid="{A5F5DD5C-AD18-4DB3-A8B2-F2FDD503C4F8}"/>
    <cellStyle name="Normal 30" xfId="210" xr:uid="{0C0B37F6-4BD3-4F84-9CD8-4BC77EE724F7}"/>
    <cellStyle name="Normal 31" xfId="211" xr:uid="{D60E8EAF-BEBD-42E0-80E1-FC83594863E0}"/>
    <cellStyle name="Normal 32" xfId="212" xr:uid="{C4D8D0DD-875E-426B-847E-103E9DEFB8E9}"/>
    <cellStyle name="Normal 33" xfId="213" xr:uid="{992C10D0-A72C-422D-9A38-73039223E977}"/>
    <cellStyle name="Normal 34" xfId="214" xr:uid="{67CE8B19-BFC6-42CA-A4E0-0451ECB32C92}"/>
    <cellStyle name="Normal 35" xfId="215" xr:uid="{E8A55286-6BED-4E67-891B-8C35EC76AAB5}"/>
    <cellStyle name="Normal 36" xfId="216" xr:uid="{06110BB0-0587-40D0-B9E1-A85AF9B59336}"/>
    <cellStyle name="Normal 37" xfId="217" xr:uid="{29DD75BE-7976-4EC1-A458-C3B2BECAE543}"/>
    <cellStyle name="Normal 38" xfId="218" xr:uid="{03C5EBA2-CB45-4512-A943-FC54E230B593}"/>
    <cellStyle name="Normal 39" xfId="219" xr:uid="{E5DA02AB-432B-46E2-89BC-69C837819D16}"/>
    <cellStyle name="Normal 4" xfId="87" xr:uid="{00000000-0005-0000-0000-000057000000}"/>
    <cellStyle name="Normal 4 2" xfId="88" xr:uid="{00000000-0005-0000-0000-000058000000}"/>
    <cellStyle name="Normal 4 2 2" xfId="170" xr:uid="{00000000-0005-0000-0000-000059000000}"/>
    <cellStyle name="Normal 4 2 3" xfId="173" xr:uid="{00000000-0005-0000-0000-00005A000000}"/>
    <cellStyle name="Normal 4 3" xfId="89" xr:uid="{00000000-0005-0000-0000-00005B000000}"/>
    <cellStyle name="Normal 4 4" xfId="169" xr:uid="{00000000-0005-0000-0000-00005C000000}"/>
    <cellStyle name="Normal 4 5" xfId="172" xr:uid="{00000000-0005-0000-0000-00005D000000}"/>
    <cellStyle name="Normal 40" xfId="220" xr:uid="{9BFEDF78-78A7-4D33-8543-4E124A68C5E4}"/>
    <cellStyle name="Normal 41" xfId="221" xr:uid="{7BE2F9D9-ADEB-4EA5-A3DB-8F04EE47F9C7}"/>
    <cellStyle name="Normal 42" xfId="222" xr:uid="{A2EC0EE6-8821-48BE-81DA-921756E86552}"/>
    <cellStyle name="Normal 43" xfId="223" xr:uid="{54DC7C56-5610-4CEB-A7BB-6E129BEC0309}"/>
    <cellStyle name="Normal 44" xfId="224" xr:uid="{444A2611-6DF3-4494-91D2-8A124B2E5BA3}"/>
    <cellStyle name="Normal 45" xfId="225" xr:uid="{0FEEA5B5-026C-4623-BDB1-D07337ECBC74}"/>
    <cellStyle name="Normal 46" xfId="226" xr:uid="{631C6D9F-8768-4E19-8479-6E0FFFAAEF33}"/>
    <cellStyle name="Normal 47" xfId="227" xr:uid="{FEA6F378-988C-4505-8BE8-E0D9E068A81B}"/>
    <cellStyle name="Normal 48" xfId="228" xr:uid="{CA039651-9E32-42FC-AA93-4B3A8E44901A}"/>
    <cellStyle name="Normal 49" xfId="229" xr:uid="{CAFA1EA5-F185-49E7-A17C-69C7DB664913}"/>
    <cellStyle name="Normal 5" xfId="90" xr:uid="{00000000-0005-0000-0000-00005E000000}"/>
    <cellStyle name="Normal 50" xfId="230" xr:uid="{9B6E06C5-9297-4426-8D38-0D790AA677E1}"/>
    <cellStyle name="Normal 51" xfId="231" xr:uid="{D217C5B0-47E7-41BB-A4EB-DED0764B166A}"/>
    <cellStyle name="Normal 52" xfId="232" xr:uid="{4A273728-F6CD-47C2-99D1-01E4BA878D30}"/>
    <cellStyle name="Normal 53" xfId="233" xr:uid="{AD42CED4-76C3-45CD-8A3A-2A8D79E77820}"/>
    <cellStyle name="Normal 54" xfId="234" xr:uid="{A0E84B5F-BAC5-4906-838F-9703F32A9AF2}"/>
    <cellStyle name="Normal 55" xfId="235" xr:uid="{671BB4E7-D52D-42A4-9D66-4C35EAC47912}"/>
    <cellStyle name="Normal 56" xfId="236" xr:uid="{E76ED6B5-7C56-4B6B-BF9D-6F35BF1A1B31}"/>
    <cellStyle name="Normal 57" xfId="237" xr:uid="{B59A6E80-15A6-436F-B980-7E3F4B1613D9}"/>
    <cellStyle name="Normal 58" xfId="238" xr:uid="{3AD871C9-FCD1-4FFA-B9CA-8F5E9FAEE1A9}"/>
    <cellStyle name="Normal 59" xfId="239" xr:uid="{E1FE275E-6D27-4515-AFCA-2C3DEEAE7E19}"/>
    <cellStyle name="Normal 6" xfId="171" xr:uid="{00000000-0005-0000-0000-00005F000000}"/>
    <cellStyle name="Normal 60" xfId="240" xr:uid="{AE148E85-1570-4B8D-BD97-3FB2D9ABA67C}"/>
    <cellStyle name="Normal 61" xfId="241" xr:uid="{19D5FC20-20F1-4871-AFB0-364BD8581004}"/>
    <cellStyle name="Normal 62" xfId="242" xr:uid="{AC7376F1-DEA4-4352-85CB-33BE18146ACE}"/>
    <cellStyle name="Normal 63" xfId="243" xr:uid="{9B20B53E-83E5-4D80-877F-B19910C485F9}"/>
    <cellStyle name="Normal 64" xfId="244" xr:uid="{2D697584-E9E2-4444-9094-93756462415A}"/>
    <cellStyle name="Normal 65" xfId="245" xr:uid="{8272EBC5-80F2-41BD-8A61-58F58044B453}"/>
    <cellStyle name="Normal 66" xfId="246" xr:uid="{D158EBE4-C808-4D87-ABBD-42EF1406EA23}"/>
    <cellStyle name="Normal 67" xfId="247" xr:uid="{13ECFD2E-E82A-4B1B-BAD9-40204FF19142}"/>
    <cellStyle name="Normal 68" xfId="248" xr:uid="{04A52D18-E54F-4E11-A5B8-00B9D1167AA5}"/>
    <cellStyle name="Normal 69" xfId="249" xr:uid="{6F58B73D-15D2-4EEC-A452-E1313B38247F}"/>
    <cellStyle name="Normal 7" xfId="174" xr:uid="{82EFB38A-4601-4C0E-A2FA-012C06E9CDF7}"/>
    <cellStyle name="Normal 70" xfId="250" xr:uid="{82B0792C-6E22-4CC7-96B5-8F51F66D4113}"/>
    <cellStyle name="Normal 71" xfId="251" xr:uid="{056D42EE-D823-4ACF-BC53-8CB2D94CECCB}"/>
    <cellStyle name="Normal 72" xfId="252" xr:uid="{6D0B75A4-0D2A-441E-860B-2DDAF67F8736}"/>
    <cellStyle name="Normal 73" xfId="253" xr:uid="{7A98EB98-91C0-4040-A576-8C2FD25BE3EB}"/>
    <cellStyle name="Normal 74" xfId="254" xr:uid="{8F7AA714-B8F2-40FB-8058-A7D44E52AC22}"/>
    <cellStyle name="Normal 75" xfId="255" xr:uid="{8BF119D4-1845-4138-8CBB-6BE4CB31A989}"/>
    <cellStyle name="Normal 76" xfId="256" xr:uid="{702034D6-08D6-46D3-B59C-3F36912F7D44}"/>
    <cellStyle name="Normal 77" xfId="257" xr:uid="{C55A48F5-FAEF-4920-AF30-2706CE2C5AAA}"/>
    <cellStyle name="Normal 78" xfId="258" xr:uid="{BCFDBA7C-F4D7-4DC4-B301-49A84A9E4D64}"/>
    <cellStyle name="Normal 79" xfId="259" xr:uid="{48AB7260-C951-4A11-B86D-F70E209D7C24}"/>
    <cellStyle name="Normal 8" xfId="175" xr:uid="{2ADE86CE-6FF9-461A-BC53-097286544C54}"/>
    <cellStyle name="Normal 80" xfId="260" xr:uid="{18F43F64-EBBF-4EBD-B61C-2CA11B843895}"/>
    <cellStyle name="Normal 81" xfId="261" xr:uid="{268A177A-866E-48B0-9587-5D9A74DC3691}"/>
    <cellStyle name="Normal 82" xfId="262" xr:uid="{EF699147-1FCB-43F7-8F24-9BF8F62DE0F6}"/>
    <cellStyle name="Normal 83" xfId="263" xr:uid="{28389F1C-4410-4A5D-B00B-511D3878F7D5}"/>
    <cellStyle name="Normal 84" xfId="264" xr:uid="{C43F5563-7DD3-4754-9935-D42046367F4F}"/>
    <cellStyle name="Normal 85" xfId="265" xr:uid="{1A9701F2-352E-4912-88C8-DD9F547D14C3}"/>
    <cellStyle name="Normal 86" xfId="266" xr:uid="{6FF3556A-1E32-43D9-B374-C3806479D59A}"/>
    <cellStyle name="Normal 87" xfId="267" xr:uid="{658759C0-25A8-452D-B524-4296FF45DF15}"/>
    <cellStyle name="Normal 9" xfId="183" xr:uid="{2201661A-6CD5-4638-9B40-944A0B816AE9}"/>
    <cellStyle name="Normal_2002 Bank Rec." xfId="91" xr:uid="{00000000-0005-0000-0000-000060000000}"/>
    <cellStyle name="Normal_Bad Debt Reserves" xfId="92" xr:uid="{00000000-0005-0000-0000-000061000000}"/>
    <cellStyle name="Normal_CR VAR" xfId="191" xr:uid="{6B4AB6E5-21AE-49CB-A5DE-5A73DBD1DB06}"/>
    <cellStyle name="Normal_FI Balance Sheet Schedule1.xls" xfId="93" xr:uid="{00000000-0005-0000-0000-000064000000}"/>
    <cellStyle name="Normal_FI BS Schedules" xfId="94" xr:uid="{00000000-0005-0000-0000-000065000000}"/>
    <cellStyle name="Normal_INCOME VAR" xfId="95" xr:uid="{00000000-0005-0000-0000-000066000000}"/>
    <cellStyle name="Normal_Receivable Schedule" xfId="96" xr:uid="{00000000-0005-0000-0000-000067000000}"/>
    <cellStyle name="Normal_Sheet3" xfId="187" xr:uid="{2717E726-F6D6-456C-B39B-C63E61811D79}"/>
    <cellStyle name="Percent [0]" xfId="97" xr:uid="{00000000-0005-0000-0000-000068000000}"/>
    <cellStyle name="Percent [00]" xfId="98" xr:uid="{00000000-0005-0000-0000-000069000000}"/>
    <cellStyle name="Percent [00] 2" xfId="99" xr:uid="{00000000-0005-0000-0000-00006A000000}"/>
    <cellStyle name="Percent [2]" xfId="100" xr:uid="{00000000-0005-0000-0000-00006B000000}"/>
    <cellStyle name="Percent 2" xfId="101" xr:uid="{00000000-0005-0000-0000-00006C000000}"/>
    <cellStyle name="Percent 3" xfId="176" xr:uid="{2C0654B2-BF18-4F18-9418-84F174FD74A6}"/>
    <cellStyle name="Percent 4" xfId="184" xr:uid="{8E3CD388-C6D0-4878-BED6-BF35A5AF88E4}"/>
    <cellStyle name="PrePop Currency (0)" xfId="102" xr:uid="{00000000-0005-0000-0000-00006D000000}"/>
    <cellStyle name="PrePop Currency (0) 2" xfId="103" xr:uid="{00000000-0005-0000-0000-00006E000000}"/>
    <cellStyle name="PrePop Currency (2)" xfId="104" xr:uid="{00000000-0005-0000-0000-00006F000000}"/>
    <cellStyle name="PrePop Currency (2) 2" xfId="105" xr:uid="{00000000-0005-0000-0000-000070000000}"/>
    <cellStyle name="PrePop Units (0)" xfId="106" xr:uid="{00000000-0005-0000-0000-000071000000}"/>
    <cellStyle name="PrePop Units (0) 2" xfId="107" xr:uid="{00000000-0005-0000-0000-000072000000}"/>
    <cellStyle name="PrePop Units (1)" xfId="108" xr:uid="{00000000-0005-0000-0000-000073000000}"/>
    <cellStyle name="PrePop Units (2)" xfId="109" xr:uid="{00000000-0005-0000-0000-000074000000}"/>
    <cellStyle name="PrePop Units (2) 2" xfId="110" xr:uid="{00000000-0005-0000-0000-000075000000}"/>
    <cellStyle name="RevList" xfId="111" xr:uid="{00000000-0005-0000-0000-000076000000}"/>
    <cellStyle name="SAPBEXaggData" xfId="112" xr:uid="{00000000-0005-0000-0000-000077000000}"/>
    <cellStyle name="SAPBEXaggDataEmph" xfId="113" xr:uid="{00000000-0005-0000-0000-000078000000}"/>
    <cellStyle name="SAPBEXaggItem" xfId="114" xr:uid="{00000000-0005-0000-0000-000079000000}"/>
    <cellStyle name="SAPBEXaggItemX" xfId="115" xr:uid="{00000000-0005-0000-0000-00007A000000}"/>
    <cellStyle name="SAPBEXchaText" xfId="116" xr:uid="{00000000-0005-0000-0000-00007B000000}"/>
    <cellStyle name="SAPBEXexcBad7" xfId="117" xr:uid="{00000000-0005-0000-0000-00007C000000}"/>
    <cellStyle name="SAPBEXexcBad8" xfId="118" xr:uid="{00000000-0005-0000-0000-00007D000000}"/>
    <cellStyle name="SAPBEXexcBad9" xfId="119" xr:uid="{00000000-0005-0000-0000-00007E000000}"/>
    <cellStyle name="SAPBEXexcCritical4" xfId="120" xr:uid="{00000000-0005-0000-0000-00007F000000}"/>
    <cellStyle name="SAPBEXexcCritical5" xfId="121" xr:uid="{00000000-0005-0000-0000-000080000000}"/>
    <cellStyle name="SAPBEXexcCritical6" xfId="122" xr:uid="{00000000-0005-0000-0000-000081000000}"/>
    <cellStyle name="SAPBEXexcGood1" xfId="123" xr:uid="{00000000-0005-0000-0000-000082000000}"/>
    <cellStyle name="SAPBEXexcGood2" xfId="124" xr:uid="{00000000-0005-0000-0000-000083000000}"/>
    <cellStyle name="SAPBEXexcGood3" xfId="125" xr:uid="{00000000-0005-0000-0000-000084000000}"/>
    <cellStyle name="SAPBEXfilterDrill" xfId="126" xr:uid="{00000000-0005-0000-0000-000085000000}"/>
    <cellStyle name="SAPBEXfilterItem" xfId="127" xr:uid="{00000000-0005-0000-0000-000086000000}"/>
    <cellStyle name="SAPBEXfilterText" xfId="128" xr:uid="{00000000-0005-0000-0000-000087000000}"/>
    <cellStyle name="SAPBEXformats" xfId="129" xr:uid="{00000000-0005-0000-0000-000088000000}"/>
    <cellStyle name="SAPBEXheaderItem" xfId="130" xr:uid="{00000000-0005-0000-0000-000089000000}"/>
    <cellStyle name="SAPBEXheaderText" xfId="131" xr:uid="{00000000-0005-0000-0000-00008A000000}"/>
    <cellStyle name="SAPBEXHLevel0" xfId="132" xr:uid="{00000000-0005-0000-0000-00008B000000}"/>
    <cellStyle name="SAPBEXHLevel0 2" xfId="133" xr:uid="{00000000-0005-0000-0000-00008C000000}"/>
    <cellStyle name="SAPBEXHLevel0X" xfId="134" xr:uid="{00000000-0005-0000-0000-00008D000000}"/>
    <cellStyle name="SAPBEXHLevel0X 2" xfId="135" xr:uid="{00000000-0005-0000-0000-00008E000000}"/>
    <cellStyle name="SAPBEXHLevel1" xfId="136" xr:uid="{00000000-0005-0000-0000-00008F000000}"/>
    <cellStyle name="SAPBEXHLevel1 2" xfId="137" xr:uid="{00000000-0005-0000-0000-000090000000}"/>
    <cellStyle name="SAPBEXHLevel1X" xfId="138" xr:uid="{00000000-0005-0000-0000-000091000000}"/>
    <cellStyle name="SAPBEXHLevel1X 2" xfId="139" xr:uid="{00000000-0005-0000-0000-000092000000}"/>
    <cellStyle name="SAPBEXHLevel2" xfId="140" xr:uid="{00000000-0005-0000-0000-000093000000}"/>
    <cellStyle name="SAPBEXHLevel2 2" xfId="141" xr:uid="{00000000-0005-0000-0000-000094000000}"/>
    <cellStyle name="SAPBEXHLevel2X" xfId="142" xr:uid="{00000000-0005-0000-0000-000095000000}"/>
    <cellStyle name="SAPBEXHLevel2X 2" xfId="143" xr:uid="{00000000-0005-0000-0000-000096000000}"/>
    <cellStyle name="SAPBEXHLevel3" xfId="144" xr:uid="{00000000-0005-0000-0000-000097000000}"/>
    <cellStyle name="SAPBEXHLevel3 2" xfId="145" xr:uid="{00000000-0005-0000-0000-000098000000}"/>
    <cellStyle name="SAPBEXHLevel3X" xfId="146" xr:uid="{00000000-0005-0000-0000-000099000000}"/>
    <cellStyle name="SAPBEXHLevel3X 2" xfId="147" xr:uid="{00000000-0005-0000-0000-00009A000000}"/>
    <cellStyle name="SAPBEXinputData" xfId="148" xr:uid="{00000000-0005-0000-0000-00009B000000}"/>
    <cellStyle name="SAPBEXinputData 2" xfId="149" xr:uid="{00000000-0005-0000-0000-00009C000000}"/>
    <cellStyle name="SAPBEXItemHeader" xfId="150" xr:uid="{00000000-0005-0000-0000-00009D000000}"/>
    <cellStyle name="SAPBEXresData" xfId="151" xr:uid="{00000000-0005-0000-0000-00009E000000}"/>
    <cellStyle name="SAPBEXresDataEmph" xfId="152" xr:uid="{00000000-0005-0000-0000-00009F000000}"/>
    <cellStyle name="SAPBEXresItem" xfId="153" xr:uid="{00000000-0005-0000-0000-0000A0000000}"/>
    <cellStyle name="SAPBEXresItemX" xfId="154" xr:uid="{00000000-0005-0000-0000-0000A1000000}"/>
    <cellStyle name="SAPBEXstdData" xfId="155" xr:uid="{00000000-0005-0000-0000-0000A2000000}"/>
    <cellStyle name="SAPBEXstdDataEmph" xfId="156" xr:uid="{00000000-0005-0000-0000-0000A3000000}"/>
    <cellStyle name="SAPBEXstdItem" xfId="157" xr:uid="{00000000-0005-0000-0000-0000A4000000}"/>
    <cellStyle name="SAPBEXstdItemX" xfId="158" xr:uid="{00000000-0005-0000-0000-0000A5000000}"/>
    <cellStyle name="SAPBEXtitle" xfId="159" xr:uid="{00000000-0005-0000-0000-0000A6000000}"/>
    <cellStyle name="SAPBEXunassignedItem" xfId="160" xr:uid="{00000000-0005-0000-0000-0000A7000000}"/>
    <cellStyle name="SAPBEXundefined" xfId="161" xr:uid="{00000000-0005-0000-0000-0000A8000000}"/>
    <cellStyle name="Sheet Title" xfId="162" xr:uid="{00000000-0005-0000-0000-0000A9000000}"/>
    <cellStyle name="Style 1" xfId="163" xr:uid="{00000000-0005-0000-0000-0000AA000000}"/>
    <cellStyle name="Style 1 2" xfId="164" xr:uid="{00000000-0005-0000-0000-0000AB000000}"/>
    <cellStyle name="Subtotal" xfId="165" xr:uid="{00000000-0005-0000-0000-0000AC000000}"/>
    <cellStyle name="Text Indent A" xfId="166" xr:uid="{00000000-0005-0000-0000-0000AD000000}"/>
    <cellStyle name="Text Indent B" xfId="167" xr:uid="{00000000-0005-0000-0000-0000AE000000}"/>
    <cellStyle name="Text Indent C" xfId="168" xr:uid="{00000000-0005-0000-0000-0000AF000000}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5B5B5B"/>
      <rgbColor rgb="00008080"/>
      <rgbColor rgb="00AAAAA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externalLink" Target="externalLinks/externalLink8.xml"/><Relationship Id="rId89" Type="http://schemas.openxmlformats.org/officeDocument/2006/relationships/externalLink" Target="externalLinks/externalLink13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externalLink" Target="externalLinks/externalLink3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14.xml"/><Relationship Id="rId95" Type="http://schemas.openxmlformats.org/officeDocument/2006/relationships/externalLink" Target="externalLinks/externalLink19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externalLink" Target="externalLinks/externalLink4.xml"/><Relationship Id="rId85" Type="http://schemas.openxmlformats.org/officeDocument/2006/relationships/externalLink" Target="externalLinks/externalLink9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externalLink" Target="externalLinks/externalLink7.xml"/><Relationship Id="rId88" Type="http://schemas.openxmlformats.org/officeDocument/2006/relationships/externalLink" Target="externalLinks/externalLink12.xml"/><Relationship Id="rId91" Type="http://schemas.openxmlformats.org/officeDocument/2006/relationships/externalLink" Target="externalLinks/externalLink15.xml"/><Relationship Id="rId96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externalLink" Target="externalLinks/externalLink2.xml"/><Relationship Id="rId81" Type="http://schemas.openxmlformats.org/officeDocument/2006/relationships/externalLink" Target="externalLinks/externalLink5.xml"/><Relationship Id="rId86" Type="http://schemas.openxmlformats.org/officeDocument/2006/relationships/externalLink" Target="externalLinks/externalLink10.xml"/><Relationship Id="rId94" Type="http://schemas.openxmlformats.org/officeDocument/2006/relationships/externalLink" Target="externalLinks/externalLink18.xml"/><Relationship Id="rId99" Type="http://schemas.openxmlformats.org/officeDocument/2006/relationships/styles" Target="styles.xml"/><Relationship Id="rId10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externalLink" Target="externalLinks/externalLink21.xml"/><Relationship Id="rId10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externalLink" Target="externalLinks/externalLink11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externalLink" Target="externalLinks/externalLink1.xml"/><Relationship Id="rId100" Type="http://schemas.openxmlformats.org/officeDocument/2006/relationships/sharedStrings" Target="sharedStrings.xml"/><Relationship Id="rId105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externalLink" Target="externalLinks/externalLink17.xml"/><Relationship Id="rId98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19050</xdr:rowOff>
    </xdr:from>
    <xdr:to>
      <xdr:col>6</xdr:col>
      <xdr:colOff>0</xdr:colOff>
      <xdr:row>2</xdr:row>
      <xdr:rowOff>0</xdr:rowOff>
    </xdr:to>
    <xdr:sp macro="" textlink="">
      <xdr:nvSpPr>
        <xdr:cNvPr id="122817" name="Rectangle 17">
          <a:extLst>
            <a:ext uri="{FF2B5EF4-FFF2-40B4-BE49-F238E27FC236}">
              <a16:creationId xmlns:a16="http://schemas.microsoft.com/office/drawing/2014/main" id="{F9C6CE3F-A2BE-466A-8449-EE7E6CDE36A4}"/>
            </a:ext>
          </a:extLst>
        </xdr:cNvPr>
        <xdr:cNvSpPr>
          <a:spLocks noChangeArrowheads="1"/>
        </xdr:cNvSpPr>
      </xdr:nvSpPr>
      <xdr:spPr bwMode="auto">
        <a:xfrm>
          <a:off x="0" y="266700"/>
          <a:ext cx="8534400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19050</xdr:rowOff>
    </xdr:from>
    <xdr:to>
      <xdr:col>7</xdr:col>
      <xdr:colOff>1095375</xdr:colOff>
      <xdr:row>2</xdr:row>
      <xdr:rowOff>19050</xdr:rowOff>
    </xdr:to>
    <xdr:sp macro="" textlink="">
      <xdr:nvSpPr>
        <xdr:cNvPr id="123841" name="Rectangle 14">
          <a:extLst>
            <a:ext uri="{FF2B5EF4-FFF2-40B4-BE49-F238E27FC236}">
              <a16:creationId xmlns:a16="http://schemas.microsoft.com/office/drawing/2014/main" id="{D42F4C1D-97C0-4147-AA73-B4A1F0AC63C5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782955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3</xdr:col>
      <xdr:colOff>2981325</xdr:colOff>
      <xdr:row>2</xdr:row>
      <xdr:rowOff>0</xdr:rowOff>
    </xdr:to>
    <xdr:sp macro="" textlink="">
      <xdr:nvSpPr>
        <xdr:cNvPr id="124865" name="Rectangle 17">
          <a:extLst>
            <a:ext uri="{FF2B5EF4-FFF2-40B4-BE49-F238E27FC236}">
              <a16:creationId xmlns:a16="http://schemas.microsoft.com/office/drawing/2014/main" id="{79C6BD0A-E6FE-41FF-895F-33C6AECE110B}"/>
            </a:ext>
          </a:extLst>
        </xdr:cNvPr>
        <xdr:cNvSpPr>
          <a:spLocks noChangeArrowheads="1"/>
        </xdr:cNvSpPr>
      </xdr:nvSpPr>
      <xdr:spPr bwMode="auto">
        <a:xfrm>
          <a:off x="9525" y="257175"/>
          <a:ext cx="5915025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3</xdr:col>
      <xdr:colOff>2733675</xdr:colOff>
      <xdr:row>2</xdr:row>
      <xdr:rowOff>0</xdr:rowOff>
    </xdr:to>
    <xdr:sp macro="" textlink="">
      <xdr:nvSpPr>
        <xdr:cNvPr id="125889" name="Rectangle 13">
          <a:extLst>
            <a:ext uri="{FF2B5EF4-FFF2-40B4-BE49-F238E27FC236}">
              <a16:creationId xmlns:a16="http://schemas.microsoft.com/office/drawing/2014/main" id="{83F835EC-556F-45F3-A5D7-E71CB598F052}"/>
            </a:ext>
          </a:extLst>
        </xdr:cNvPr>
        <xdr:cNvSpPr>
          <a:spLocks noChangeArrowheads="1"/>
        </xdr:cNvSpPr>
      </xdr:nvSpPr>
      <xdr:spPr bwMode="auto">
        <a:xfrm>
          <a:off x="9525" y="257175"/>
          <a:ext cx="7572375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19050</xdr:rowOff>
    </xdr:from>
    <xdr:to>
      <xdr:col>3</xdr:col>
      <xdr:colOff>3114675</xdr:colOff>
      <xdr:row>2</xdr:row>
      <xdr:rowOff>28575</xdr:rowOff>
    </xdr:to>
    <xdr:sp macro="" textlink="">
      <xdr:nvSpPr>
        <xdr:cNvPr id="126913" name="Rectangle 13">
          <a:extLst>
            <a:ext uri="{FF2B5EF4-FFF2-40B4-BE49-F238E27FC236}">
              <a16:creationId xmlns:a16="http://schemas.microsoft.com/office/drawing/2014/main" id="{C290BB05-A6D2-40BF-8753-5D1D515DB742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723900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0</xdr:rowOff>
    </xdr:from>
    <xdr:to>
      <xdr:col>8</xdr:col>
      <xdr:colOff>3276600</xdr:colOff>
      <xdr:row>2</xdr:row>
      <xdr:rowOff>28575</xdr:rowOff>
    </xdr:to>
    <xdr:sp macro="" textlink="">
      <xdr:nvSpPr>
        <xdr:cNvPr id="127937" name="Rectangle 17">
          <a:extLst>
            <a:ext uri="{FF2B5EF4-FFF2-40B4-BE49-F238E27FC236}">
              <a16:creationId xmlns:a16="http://schemas.microsoft.com/office/drawing/2014/main" id="{519C1ABD-8ECA-4181-9A3B-3CD5EE7B9203}"/>
            </a:ext>
          </a:extLst>
        </xdr:cNvPr>
        <xdr:cNvSpPr>
          <a:spLocks noChangeArrowheads="1"/>
        </xdr:cNvSpPr>
      </xdr:nvSpPr>
      <xdr:spPr bwMode="auto">
        <a:xfrm>
          <a:off x="9525" y="247650"/>
          <a:ext cx="1033462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0</xdr:rowOff>
    </xdr:from>
    <xdr:to>
      <xdr:col>3</xdr:col>
      <xdr:colOff>3276600</xdr:colOff>
      <xdr:row>2</xdr:row>
      <xdr:rowOff>28575</xdr:rowOff>
    </xdr:to>
    <xdr:sp macro="" textlink="">
      <xdr:nvSpPr>
        <xdr:cNvPr id="128961" name="Rectangle 17">
          <a:extLst>
            <a:ext uri="{FF2B5EF4-FFF2-40B4-BE49-F238E27FC236}">
              <a16:creationId xmlns:a16="http://schemas.microsoft.com/office/drawing/2014/main" id="{BD119977-EBD5-42FC-B700-1D30B3382519}"/>
            </a:ext>
          </a:extLst>
        </xdr:cNvPr>
        <xdr:cNvSpPr>
          <a:spLocks noChangeArrowheads="1"/>
        </xdr:cNvSpPr>
      </xdr:nvSpPr>
      <xdr:spPr bwMode="auto">
        <a:xfrm>
          <a:off x="9525" y="247650"/>
          <a:ext cx="741045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19050</xdr:rowOff>
    </xdr:from>
    <xdr:to>
      <xdr:col>4</xdr:col>
      <xdr:colOff>1447800</xdr:colOff>
      <xdr:row>2</xdr:row>
      <xdr:rowOff>0</xdr:rowOff>
    </xdr:to>
    <xdr:sp macro="" textlink="">
      <xdr:nvSpPr>
        <xdr:cNvPr id="129985" name="Rectangle 13">
          <a:extLst>
            <a:ext uri="{FF2B5EF4-FFF2-40B4-BE49-F238E27FC236}">
              <a16:creationId xmlns:a16="http://schemas.microsoft.com/office/drawing/2014/main" id="{F77C9DB8-7088-46F6-A733-739F606D65EA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814387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19050</xdr:rowOff>
    </xdr:from>
    <xdr:to>
      <xdr:col>4</xdr:col>
      <xdr:colOff>1447800</xdr:colOff>
      <xdr:row>2</xdr:row>
      <xdr:rowOff>0</xdr:rowOff>
    </xdr:to>
    <xdr:sp macro="" textlink="">
      <xdr:nvSpPr>
        <xdr:cNvPr id="131009" name="Rectangle 13">
          <a:extLst>
            <a:ext uri="{FF2B5EF4-FFF2-40B4-BE49-F238E27FC236}">
              <a16:creationId xmlns:a16="http://schemas.microsoft.com/office/drawing/2014/main" id="{E4CE5952-4DB0-4D00-A4F5-BCCF97300E3B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814387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19050</xdr:rowOff>
    </xdr:from>
    <xdr:to>
      <xdr:col>10</xdr:col>
      <xdr:colOff>695325</xdr:colOff>
      <xdr:row>1</xdr:row>
      <xdr:rowOff>104775</xdr:rowOff>
    </xdr:to>
    <xdr:sp macro="" textlink="">
      <xdr:nvSpPr>
        <xdr:cNvPr id="132033" name="Rectangle 12">
          <a:extLst>
            <a:ext uri="{FF2B5EF4-FFF2-40B4-BE49-F238E27FC236}">
              <a16:creationId xmlns:a16="http://schemas.microsoft.com/office/drawing/2014/main" id="{B7785E61-B5A1-422D-8E6E-12B597910E75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8143875" cy="85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19050</xdr:rowOff>
    </xdr:from>
    <xdr:to>
      <xdr:col>11</xdr:col>
      <xdr:colOff>9525</xdr:colOff>
      <xdr:row>2</xdr:row>
      <xdr:rowOff>0</xdr:rowOff>
    </xdr:to>
    <xdr:sp macro="" textlink="">
      <xdr:nvSpPr>
        <xdr:cNvPr id="133057" name="Rectangle 12">
          <a:extLst>
            <a:ext uri="{FF2B5EF4-FFF2-40B4-BE49-F238E27FC236}">
              <a16:creationId xmlns:a16="http://schemas.microsoft.com/office/drawing/2014/main" id="{794FE8EF-E218-4C98-9703-1E76446CE41C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7981950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19050</xdr:rowOff>
    </xdr:from>
    <xdr:to>
      <xdr:col>11</xdr:col>
      <xdr:colOff>9525</xdr:colOff>
      <xdr:row>2</xdr:row>
      <xdr:rowOff>0</xdr:rowOff>
    </xdr:to>
    <xdr:sp macro="" textlink="">
      <xdr:nvSpPr>
        <xdr:cNvPr id="134081" name="Rectangle 12">
          <a:extLst>
            <a:ext uri="{FF2B5EF4-FFF2-40B4-BE49-F238E27FC236}">
              <a16:creationId xmlns:a16="http://schemas.microsoft.com/office/drawing/2014/main" id="{E33542D4-0524-4173-94AC-EC709A1EEADF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701992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10</xdr:row>
      <xdr:rowOff>76200</xdr:rowOff>
    </xdr:from>
    <xdr:to>
      <xdr:col>2</xdr:col>
      <xdr:colOff>533400</xdr:colOff>
      <xdr:row>12</xdr:row>
      <xdr:rowOff>114300</xdr:rowOff>
    </xdr:to>
    <xdr:grpSp>
      <xdr:nvGrpSpPr>
        <xdr:cNvPr id="189850" name="Group 39">
          <a:extLst>
            <a:ext uri="{FF2B5EF4-FFF2-40B4-BE49-F238E27FC236}">
              <a16:creationId xmlns:a16="http://schemas.microsoft.com/office/drawing/2014/main" id="{D70E6553-D9F6-4351-B5AA-4FA6994E38A3}"/>
            </a:ext>
          </a:extLst>
        </xdr:cNvPr>
        <xdr:cNvGrpSpPr>
          <a:grpSpLocks/>
        </xdr:cNvGrpSpPr>
      </xdr:nvGrpSpPr>
      <xdr:grpSpPr bwMode="auto">
        <a:xfrm>
          <a:off x="2566035" y="1805940"/>
          <a:ext cx="1045845" cy="403860"/>
          <a:chOff x="261" y="125"/>
          <a:chExt cx="102" cy="42"/>
        </a:xfrm>
      </xdr:grpSpPr>
      <xdr:sp macro="" textlink="">
        <xdr:nvSpPr>
          <xdr:cNvPr id="14349" name="Text Box 13">
            <a:extLst>
              <a:ext uri="{FF2B5EF4-FFF2-40B4-BE49-F238E27FC236}">
                <a16:creationId xmlns:a16="http://schemas.microsoft.com/office/drawing/2014/main" id="{3A76D16B-1D91-4ABB-BE02-6CF5098B31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2" y="125"/>
            <a:ext cx="101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Lease Terms</a:t>
            </a:r>
          </a:p>
        </xdr:txBody>
      </xdr:sp>
      <xdr:sp macro="" textlink="">
        <xdr:nvSpPr>
          <xdr:cNvPr id="189872" name="Line 14">
            <a:extLst>
              <a:ext uri="{FF2B5EF4-FFF2-40B4-BE49-F238E27FC236}">
                <a16:creationId xmlns:a16="http://schemas.microsoft.com/office/drawing/2014/main" id="{9E72C2C5-7DE6-4457-96FF-E899782D9C6E}"/>
              </a:ext>
            </a:extLst>
          </xdr:cNvPr>
          <xdr:cNvSpPr>
            <a:spLocks noChangeShapeType="1"/>
          </xdr:cNvSpPr>
        </xdr:nvSpPr>
        <xdr:spPr bwMode="auto">
          <a:xfrm flipV="1">
            <a:off x="261" y="154"/>
            <a:ext cx="9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873" name="Line 15">
            <a:extLst>
              <a:ext uri="{FF2B5EF4-FFF2-40B4-BE49-F238E27FC236}">
                <a16:creationId xmlns:a16="http://schemas.microsoft.com/office/drawing/2014/main" id="{B5733ABC-BFE0-44F3-97C9-7DD1E4892509}"/>
              </a:ext>
            </a:extLst>
          </xdr:cNvPr>
          <xdr:cNvSpPr>
            <a:spLocks noChangeShapeType="1"/>
          </xdr:cNvSpPr>
        </xdr:nvSpPr>
        <xdr:spPr bwMode="auto">
          <a:xfrm>
            <a:off x="311" y="142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874" name="Line 16">
            <a:extLst>
              <a:ext uri="{FF2B5EF4-FFF2-40B4-BE49-F238E27FC236}">
                <a16:creationId xmlns:a16="http://schemas.microsoft.com/office/drawing/2014/main" id="{1A5D7AAB-1F9C-4A5C-AF56-D739130ECFA9}"/>
              </a:ext>
            </a:extLst>
          </xdr:cNvPr>
          <xdr:cNvSpPr>
            <a:spLocks noChangeShapeType="1"/>
          </xdr:cNvSpPr>
        </xdr:nvSpPr>
        <xdr:spPr bwMode="auto">
          <a:xfrm>
            <a:off x="261" y="155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875" name="Line 17">
            <a:extLst>
              <a:ext uri="{FF2B5EF4-FFF2-40B4-BE49-F238E27FC236}">
                <a16:creationId xmlns:a16="http://schemas.microsoft.com/office/drawing/2014/main" id="{694F4CB4-6918-4931-87AE-38A5C6D774CD}"/>
              </a:ext>
            </a:extLst>
          </xdr:cNvPr>
          <xdr:cNvSpPr>
            <a:spLocks noChangeShapeType="1"/>
          </xdr:cNvSpPr>
        </xdr:nvSpPr>
        <xdr:spPr bwMode="auto">
          <a:xfrm>
            <a:off x="360" y="154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3</xdr:col>
      <xdr:colOff>447675</xdr:colOff>
      <xdr:row>10</xdr:row>
      <xdr:rowOff>66675</xdr:rowOff>
    </xdr:from>
    <xdr:to>
      <xdr:col>4</xdr:col>
      <xdr:colOff>447675</xdr:colOff>
      <xdr:row>12</xdr:row>
      <xdr:rowOff>114300</xdr:rowOff>
    </xdr:to>
    <xdr:grpSp>
      <xdr:nvGrpSpPr>
        <xdr:cNvPr id="189851" name="Group 26">
          <a:extLst>
            <a:ext uri="{FF2B5EF4-FFF2-40B4-BE49-F238E27FC236}">
              <a16:creationId xmlns:a16="http://schemas.microsoft.com/office/drawing/2014/main" id="{AEDF9EFD-798F-40E3-BF9C-A2F2DA45BA47}"/>
            </a:ext>
          </a:extLst>
        </xdr:cNvPr>
        <xdr:cNvGrpSpPr>
          <a:grpSpLocks/>
        </xdr:cNvGrpSpPr>
      </xdr:nvGrpSpPr>
      <xdr:grpSpPr bwMode="auto">
        <a:xfrm>
          <a:off x="4448175" y="1796415"/>
          <a:ext cx="922020" cy="413385"/>
          <a:chOff x="548" y="156"/>
          <a:chExt cx="110" cy="43"/>
        </a:xfrm>
      </xdr:grpSpPr>
      <xdr:sp macro="" textlink="">
        <xdr:nvSpPr>
          <xdr:cNvPr id="14356" name="Text Box 20">
            <a:extLst>
              <a:ext uri="{FF2B5EF4-FFF2-40B4-BE49-F238E27FC236}">
                <a16:creationId xmlns:a16="http://schemas.microsoft.com/office/drawing/2014/main" id="{6DE04DFF-FD24-4B1C-9C40-8DB0DF3D57F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8" y="156"/>
            <a:ext cx="84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Free Rent</a:t>
            </a:r>
          </a:p>
        </xdr:txBody>
      </xdr:sp>
      <xdr:sp macro="" textlink="">
        <xdr:nvSpPr>
          <xdr:cNvPr id="189867" name="Line 21">
            <a:extLst>
              <a:ext uri="{FF2B5EF4-FFF2-40B4-BE49-F238E27FC236}">
                <a16:creationId xmlns:a16="http://schemas.microsoft.com/office/drawing/2014/main" id="{6138FAEE-3C2C-4AF0-97FC-1B7973093890}"/>
              </a:ext>
            </a:extLst>
          </xdr:cNvPr>
          <xdr:cNvSpPr>
            <a:spLocks noChangeShapeType="1"/>
          </xdr:cNvSpPr>
        </xdr:nvSpPr>
        <xdr:spPr bwMode="auto">
          <a:xfrm flipV="1">
            <a:off x="548" y="186"/>
            <a:ext cx="1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868" name="Line 22">
            <a:extLst>
              <a:ext uri="{FF2B5EF4-FFF2-40B4-BE49-F238E27FC236}">
                <a16:creationId xmlns:a16="http://schemas.microsoft.com/office/drawing/2014/main" id="{55833D7E-FC55-4B1B-9551-0923357DE0C3}"/>
              </a:ext>
            </a:extLst>
          </xdr:cNvPr>
          <xdr:cNvSpPr>
            <a:spLocks noChangeShapeType="1"/>
          </xdr:cNvSpPr>
        </xdr:nvSpPr>
        <xdr:spPr bwMode="auto">
          <a:xfrm>
            <a:off x="604" y="174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869" name="Line 23">
            <a:extLst>
              <a:ext uri="{FF2B5EF4-FFF2-40B4-BE49-F238E27FC236}">
                <a16:creationId xmlns:a16="http://schemas.microsoft.com/office/drawing/2014/main" id="{54F84788-37AB-40A7-926A-3FBD9F66AECA}"/>
              </a:ext>
            </a:extLst>
          </xdr:cNvPr>
          <xdr:cNvSpPr>
            <a:spLocks noChangeShapeType="1"/>
          </xdr:cNvSpPr>
        </xdr:nvSpPr>
        <xdr:spPr bwMode="auto">
          <a:xfrm>
            <a:off x="548" y="187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870" name="Line 24">
            <a:extLst>
              <a:ext uri="{FF2B5EF4-FFF2-40B4-BE49-F238E27FC236}">
                <a16:creationId xmlns:a16="http://schemas.microsoft.com/office/drawing/2014/main" id="{98393578-6A27-4076-8740-A887EAC42FC7}"/>
              </a:ext>
            </a:extLst>
          </xdr:cNvPr>
          <xdr:cNvSpPr>
            <a:spLocks noChangeShapeType="1"/>
          </xdr:cNvSpPr>
        </xdr:nvSpPr>
        <xdr:spPr bwMode="auto">
          <a:xfrm>
            <a:off x="658" y="186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9525</xdr:colOff>
      <xdr:row>1</xdr:row>
      <xdr:rowOff>19050</xdr:rowOff>
    </xdr:from>
    <xdr:to>
      <xdr:col>6</xdr:col>
      <xdr:colOff>895350</xdr:colOff>
      <xdr:row>2</xdr:row>
      <xdr:rowOff>0</xdr:rowOff>
    </xdr:to>
    <xdr:sp macro="" textlink="">
      <xdr:nvSpPr>
        <xdr:cNvPr id="189852" name="Rectangle 40">
          <a:extLst>
            <a:ext uri="{FF2B5EF4-FFF2-40B4-BE49-F238E27FC236}">
              <a16:creationId xmlns:a16="http://schemas.microsoft.com/office/drawing/2014/main" id="{0FC94ACA-EB18-49F2-9B90-4FB8D1AC1F95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8134350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  <xdr:twoCellAnchor editAs="oneCell">
    <xdr:from>
      <xdr:col>1</xdr:col>
      <xdr:colOff>409575</xdr:colOff>
      <xdr:row>10</xdr:row>
      <xdr:rowOff>76200</xdr:rowOff>
    </xdr:from>
    <xdr:to>
      <xdr:col>2</xdr:col>
      <xdr:colOff>533400</xdr:colOff>
      <xdr:row>12</xdr:row>
      <xdr:rowOff>114300</xdr:rowOff>
    </xdr:to>
    <xdr:grpSp>
      <xdr:nvGrpSpPr>
        <xdr:cNvPr id="189853" name="Group 39">
          <a:extLst>
            <a:ext uri="{FF2B5EF4-FFF2-40B4-BE49-F238E27FC236}">
              <a16:creationId xmlns:a16="http://schemas.microsoft.com/office/drawing/2014/main" id="{203DCB51-6DFB-4359-83B4-E8FEEC61BFA2}"/>
            </a:ext>
          </a:extLst>
        </xdr:cNvPr>
        <xdr:cNvGrpSpPr>
          <a:grpSpLocks/>
        </xdr:cNvGrpSpPr>
      </xdr:nvGrpSpPr>
      <xdr:grpSpPr bwMode="auto">
        <a:xfrm>
          <a:off x="2566035" y="1805940"/>
          <a:ext cx="1045845" cy="403860"/>
          <a:chOff x="261" y="125"/>
          <a:chExt cx="102" cy="42"/>
        </a:xfrm>
      </xdr:grpSpPr>
      <xdr:sp macro="" textlink="">
        <xdr:nvSpPr>
          <xdr:cNvPr id="16" name="Text Box 13">
            <a:extLst>
              <a:ext uri="{FF2B5EF4-FFF2-40B4-BE49-F238E27FC236}">
                <a16:creationId xmlns:a16="http://schemas.microsoft.com/office/drawing/2014/main" id="{5A4EA1E6-AE10-49F9-8783-A6F90A3F9C1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2" y="125"/>
            <a:ext cx="101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Lease Terms</a:t>
            </a:r>
          </a:p>
        </xdr:txBody>
      </xdr:sp>
      <xdr:sp macro="" textlink="">
        <xdr:nvSpPr>
          <xdr:cNvPr id="189862" name="Line 14">
            <a:extLst>
              <a:ext uri="{FF2B5EF4-FFF2-40B4-BE49-F238E27FC236}">
                <a16:creationId xmlns:a16="http://schemas.microsoft.com/office/drawing/2014/main" id="{47398C9B-3EA2-4CC5-9AF1-5D5A07462367}"/>
              </a:ext>
            </a:extLst>
          </xdr:cNvPr>
          <xdr:cNvSpPr>
            <a:spLocks noChangeShapeType="1"/>
          </xdr:cNvSpPr>
        </xdr:nvSpPr>
        <xdr:spPr bwMode="auto">
          <a:xfrm flipV="1">
            <a:off x="261" y="154"/>
            <a:ext cx="9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863" name="Line 15">
            <a:extLst>
              <a:ext uri="{FF2B5EF4-FFF2-40B4-BE49-F238E27FC236}">
                <a16:creationId xmlns:a16="http://schemas.microsoft.com/office/drawing/2014/main" id="{DCAB8E05-A9F0-4A19-8346-973A5AD7A012}"/>
              </a:ext>
            </a:extLst>
          </xdr:cNvPr>
          <xdr:cNvSpPr>
            <a:spLocks noChangeShapeType="1"/>
          </xdr:cNvSpPr>
        </xdr:nvSpPr>
        <xdr:spPr bwMode="auto">
          <a:xfrm>
            <a:off x="311" y="142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864" name="Line 16">
            <a:extLst>
              <a:ext uri="{FF2B5EF4-FFF2-40B4-BE49-F238E27FC236}">
                <a16:creationId xmlns:a16="http://schemas.microsoft.com/office/drawing/2014/main" id="{0A5F2DD1-A157-44E4-A44D-283E514259B9}"/>
              </a:ext>
            </a:extLst>
          </xdr:cNvPr>
          <xdr:cNvSpPr>
            <a:spLocks noChangeShapeType="1"/>
          </xdr:cNvSpPr>
        </xdr:nvSpPr>
        <xdr:spPr bwMode="auto">
          <a:xfrm>
            <a:off x="261" y="155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865" name="Line 17">
            <a:extLst>
              <a:ext uri="{FF2B5EF4-FFF2-40B4-BE49-F238E27FC236}">
                <a16:creationId xmlns:a16="http://schemas.microsoft.com/office/drawing/2014/main" id="{2B5C87BF-AD4C-49F4-9FA2-7EFCEB4454E7}"/>
              </a:ext>
            </a:extLst>
          </xdr:cNvPr>
          <xdr:cNvSpPr>
            <a:spLocks noChangeShapeType="1"/>
          </xdr:cNvSpPr>
        </xdr:nvSpPr>
        <xdr:spPr bwMode="auto">
          <a:xfrm>
            <a:off x="360" y="154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3</xdr:col>
      <xdr:colOff>447675</xdr:colOff>
      <xdr:row>10</xdr:row>
      <xdr:rowOff>66675</xdr:rowOff>
    </xdr:from>
    <xdr:to>
      <xdr:col>4</xdr:col>
      <xdr:colOff>447675</xdr:colOff>
      <xdr:row>12</xdr:row>
      <xdr:rowOff>114300</xdr:rowOff>
    </xdr:to>
    <xdr:grpSp>
      <xdr:nvGrpSpPr>
        <xdr:cNvPr id="189854" name="Group 26">
          <a:extLst>
            <a:ext uri="{FF2B5EF4-FFF2-40B4-BE49-F238E27FC236}">
              <a16:creationId xmlns:a16="http://schemas.microsoft.com/office/drawing/2014/main" id="{4D0EE3E5-F539-48D1-A6C6-1A43ED41EEAC}"/>
            </a:ext>
          </a:extLst>
        </xdr:cNvPr>
        <xdr:cNvGrpSpPr>
          <a:grpSpLocks/>
        </xdr:cNvGrpSpPr>
      </xdr:nvGrpSpPr>
      <xdr:grpSpPr bwMode="auto">
        <a:xfrm>
          <a:off x="4448175" y="1796415"/>
          <a:ext cx="922020" cy="413385"/>
          <a:chOff x="548" y="156"/>
          <a:chExt cx="110" cy="43"/>
        </a:xfrm>
      </xdr:grpSpPr>
      <xdr:sp macro="" textlink="">
        <xdr:nvSpPr>
          <xdr:cNvPr id="22" name="Text Box 20">
            <a:extLst>
              <a:ext uri="{FF2B5EF4-FFF2-40B4-BE49-F238E27FC236}">
                <a16:creationId xmlns:a16="http://schemas.microsoft.com/office/drawing/2014/main" id="{C19EB052-8A83-4568-9C6A-1C2A3AD3050E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8" y="156"/>
            <a:ext cx="84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Free Rent</a:t>
            </a:r>
          </a:p>
        </xdr:txBody>
      </xdr:sp>
      <xdr:sp macro="" textlink="">
        <xdr:nvSpPr>
          <xdr:cNvPr id="189857" name="Line 21">
            <a:extLst>
              <a:ext uri="{FF2B5EF4-FFF2-40B4-BE49-F238E27FC236}">
                <a16:creationId xmlns:a16="http://schemas.microsoft.com/office/drawing/2014/main" id="{39A9F65F-593F-4716-B67D-5D021DFBAB56}"/>
              </a:ext>
            </a:extLst>
          </xdr:cNvPr>
          <xdr:cNvSpPr>
            <a:spLocks noChangeShapeType="1"/>
          </xdr:cNvSpPr>
        </xdr:nvSpPr>
        <xdr:spPr bwMode="auto">
          <a:xfrm flipV="1">
            <a:off x="548" y="186"/>
            <a:ext cx="1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858" name="Line 22">
            <a:extLst>
              <a:ext uri="{FF2B5EF4-FFF2-40B4-BE49-F238E27FC236}">
                <a16:creationId xmlns:a16="http://schemas.microsoft.com/office/drawing/2014/main" id="{9C66FA93-5FD2-4FFA-99CC-400085CB7E92}"/>
              </a:ext>
            </a:extLst>
          </xdr:cNvPr>
          <xdr:cNvSpPr>
            <a:spLocks noChangeShapeType="1"/>
          </xdr:cNvSpPr>
        </xdr:nvSpPr>
        <xdr:spPr bwMode="auto">
          <a:xfrm>
            <a:off x="604" y="174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859" name="Line 23">
            <a:extLst>
              <a:ext uri="{FF2B5EF4-FFF2-40B4-BE49-F238E27FC236}">
                <a16:creationId xmlns:a16="http://schemas.microsoft.com/office/drawing/2014/main" id="{EA30ECD3-F70A-45B5-9E29-D5D3235D9E44}"/>
              </a:ext>
            </a:extLst>
          </xdr:cNvPr>
          <xdr:cNvSpPr>
            <a:spLocks noChangeShapeType="1"/>
          </xdr:cNvSpPr>
        </xdr:nvSpPr>
        <xdr:spPr bwMode="auto">
          <a:xfrm>
            <a:off x="548" y="187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860" name="Line 24">
            <a:extLst>
              <a:ext uri="{FF2B5EF4-FFF2-40B4-BE49-F238E27FC236}">
                <a16:creationId xmlns:a16="http://schemas.microsoft.com/office/drawing/2014/main" id="{65FAD491-4941-4DB0-AD49-9010BCEB84FE}"/>
              </a:ext>
            </a:extLst>
          </xdr:cNvPr>
          <xdr:cNvSpPr>
            <a:spLocks noChangeShapeType="1"/>
          </xdr:cNvSpPr>
        </xdr:nvSpPr>
        <xdr:spPr bwMode="auto">
          <a:xfrm>
            <a:off x="658" y="186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9525</xdr:colOff>
      <xdr:row>1</xdr:row>
      <xdr:rowOff>19050</xdr:rowOff>
    </xdr:from>
    <xdr:to>
      <xdr:col>6</xdr:col>
      <xdr:colOff>895350</xdr:colOff>
      <xdr:row>2</xdr:row>
      <xdr:rowOff>0</xdr:rowOff>
    </xdr:to>
    <xdr:sp macro="" textlink="">
      <xdr:nvSpPr>
        <xdr:cNvPr id="189855" name="Rectangle 40">
          <a:extLst>
            <a:ext uri="{FF2B5EF4-FFF2-40B4-BE49-F238E27FC236}">
              <a16:creationId xmlns:a16="http://schemas.microsoft.com/office/drawing/2014/main" id="{3D9ED2EF-D280-4A0D-8668-C0E9411DE8D2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8134350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19050</xdr:rowOff>
    </xdr:from>
    <xdr:to>
      <xdr:col>2</xdr:col>
      <xdr:colOff>2590800</xdr:colOff>
      <xdr:row>2</xdr:row>
      <xdr:rowOff>9525</xdr:rowOff>
    </xdr:to>
    <xdr:sp macro="" textlink="">
      <xdr:nvSpPr>
        <xdr:cNvPr id="136129" name="Rectangle 8">
          <a:extLst>
            <a:ext uri="{FF2B5EF4-FFF2-40B4-BE49-F238E27FC236}">
              <a16:creationId xmlns:a16="http://schemas.microsoft.com/office/drawing/2014/main" id="{57AB7A2B-AB48-440B-8AF3-CF13846D6F95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7991475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5</xdr:col>
      <xdr:colOff>1171575</xdr:colOff>
      <xdr:row>2</xdr:row>
      <xdr:rowOff>0</xdr:rowOff>
    </xdr:to>
    <xdr:sp macro="" textlink="">
      <xdr:nvSpPr>
        <xdr:cNvPr id="137153" name="Rectangle 12">
          <a:extLst>
            <a:ext uri="{FF2B5EF4-FFF2-40B4-BE49-F238E27FC236}">
              <a16:creationId xmlns:a16="http://schemas.microsoft.com/office/drawing/2014/main" id="{CB523801-E2FB-46BA-A75B-C2965924730A}"/>
            </a:ext>
          </a:extLst>
        </xdr:cNvPr>
        <xdr:cNvSpPr>
          <a:spLocks noChangeArrowheads="1"/>
        </xdr:cNvSpPr>
      </xdr:nvSpPr>
      <xdr:spPr bwMode="auto">
        <a:xfrm>
          <a:off x="9525" y="257175"/>
          <a:ext cx="81534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19050</xdr:rowOff>
    </xdr:from>
    <xdr:to>
      <xdr:col>5</xdr:col>
      <xdr:colOff>1009650</xdr:colOff>
      <xdr:row>2</xdr:row>
      <xdr:rowOff>0</xdr:rowOff>
    </xdr:to>
    <xdr:sp macro="" textlink="">
      <xdr:nvSpPr>
        <xdr:cNvPr id="138177" name="Rectangle 10">
          <a:extLst>
            <a:ext uri="{FF2B5EF4-FFF2-40B4-BE49-F238E27FC236}">
              <a16:creationId xmlns:a16="http://schemas.microsoft.com/office/drawing/2014/main" id="{69250DDA-28D6-423E-B4F6-6804F139C5E9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785812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19050</xdr:rowOff>
    </xdr:from>
    <xdr:to>
      <xdr:col>8</xdr:col>
      <xdr:colOff>904875</xdr:colOff>
      <xdr:row>2</xdr:row>
      <xdr:rowOff>85725</xdr:rowOff>
    </xdr:to>
    <xdr:sp macro="" textlink="">
      <xdr:nvSpPr>
        <xdr:cNvPr id="178050" name="Rectangle 13">
          <a:extLst>
            <a:ext uri="{FF2B5EF4-FFF2-40B4-BE49-F238E27FC236}">
              <a16:creationId xmlns:a16="http://schemas.microsoft.com/office/drawing/2014/main" id="{0D284704-A5FE-472C-805E-A877C5E8D52A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83915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  <xdr:twoCellAnchor>
    <xdr:from>
      <xdr:col>0</xdr:col>
      <xdr:colOff>9525</xdr:colOff>
      <xdr:row>1</xdr:row>
      <xdr:rowOff>19050</xdr:rowOff>
    </xdr:from>
    <xdr:to>
      <xdr:col>8</xdr:col>
      <xdr:colOff>904875</xdr:colOff>
      <xdr:row>2</xdr:row>
      <xdr:rowOff>85725</xdr:rowOff>
    </xdr:to>
    <xdr:sp macro="" textlink="">
      <xdr:nvSpPr>
        <xdr:cNvPr id="178051" name="Rectangle 14">
          <a:extLst>
            <a:ext uri="{FF2B5EF4-FFF2-40B4-BE49-F238E27FC236}">
              <a16:creationId xmlns:a16="http://schemas.microsoft.com/office/drawing/2014/main" id="{F50C4140-F1EC-45F7-8443-7C49287AE5C5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83915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19050</xdr:rowOff>
    </xdr:from>
    <xdr:to>
      <xdr:col>2</xdr:col>
      <xdr:colOff>3448050</xdr:colOff>
      <xdr:row>2</xdr:row>
      <xdr:rowOff>19050</xdr:rowOff>
    </xdr:to>
    <xdr:sp macro="" textlink="">
      <xdr:nvSpPr>
        <xdr:cNvPr id="140225" name="Rectangle 8">
          <a:extLst>
            <a:ext uri="{FF2B5EF4-FFF2-40B4-BE49-F238E27FC236}">
              <a16:creationId xmlns:a16="http://schemas.microsoft.com/office/drawing/2014/main" id="{965954BC-C0F8-4B06-B8D2-01FE1C1298D0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79724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19050</xdr:rowOff>
    </xdr:from>
    <xdr:to>
      <xdr:col>8</xdr:col>
      <xdr:colOff>771525</xdr:colOff>
      <xdr:row>2</xdr:row>
      <xdr:rowOff>0</xdr:rowOff>
    </xdr:to>
    <xdr:sp macro="" textlink="">
      <xdr:nvSpPr>
        <xdr:cNvPr id="141249" name="Rectangle 12">
          <a:extLst>
            <a:ext uri="{FF2B5EF4-FFF2-40B4-BE49-F238E27FC236}">
              <a16:creationId xmlns:a16="http://schemas.microsoft.com/office/drawing/2014/main" id="{4B715E87-D4F8-4BD2-83BA-7FE03B491198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766762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19050</xdr:rowOff>
    </xdr:from>
    <xdr:to>
      <xdr:col>10</xdr:col>
      <xdr:colOff>695325</xdr:colOff>
      <xdr:row>1</xdr:row>
      <xdr:rowOff>104775</xdr:rowOff>
    </xdr:to>
    <xdr:sp macro="" textlink="">
      <xdr:nvSpPr>
        <xdr:cNvPr id="142273" name="Rectangle 1">
          <a:extLst>
            <a:ext uri="{FF2B5EF4-FFF2-40B4-BE49-F238E27FC236}">
              <a16:creationId xmlns:a16="http://schemas.microsoft.com/office/drawing/2014/main" id="{812EECA0-79F4-49AD-B8CA-5E15F9E80232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8124825" cy="85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19050</xdr:rowOff>
    </xdr:from>
    <xdr:to>
      <xdr:col>8</xdr:col>
      <xdr:colOff>771525</xdr:colOff>
      <xdr:row>2</xdr:row>
      <xdr:rowOff>0</xdr:rowOff>
    </xdr:to>
    <xdr:sp macro="" textlink="">
      <xdr:nvSpPr>
        <xdr:cNvPr id="143297" name="Rectangle 1">
          <a:extLst>
            <a:ext uri="{FF2B5EF4-FFF2-40B4-BE49-F238E27FC236}">
              <a16:creationId xmlns:a16="http://schemas.microsoft.com/office/drawing/2014/main" id="{10615089-DE35-4EBD-9344-F1F942AC6926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766762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38100</xdr:rowOff>
    </xdr:from>
    <xdr:to>
      <xdr:col>8</xdr:col>
      <xdr:colOff>828675</xdr:colOff>
      <xdr:row>2</xdr:row>
      <xdr:rowOff>38100</xdr:rowOff>
    </xdr:to>
    <xdr:sp macro="" textlink="">
      <xdr:nvSpPr>
        <xdr:cNvPr id="144321" name="Rectangle 5">
          <a:extLst>
            <a:ext uri="{FF2B5EF4-FFF2-40B4-BE49-F238E27FC236}">
              <a16:creationId xmlns:a16="http://schemas.microsoft.com/office/drawing/2014/main" id="{D33565BE-772E-453F-A301-363E20427B78}"/>
            </a:ext>
          </a:extLst>
        </xdr:cNvPr>
        <xdr:cNvSpPr>
          <a:spLocks noChangeArrowheads="1"/>
        </xdr:cNvSpPr>
      </xdr:nvSpPr>
      <xdr:spPr bwMode="auto">
        <a:xfrm>
          <a:off x="19050" y="285750"/>
          <a:ext cx="69056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19050</xdr:rowOff>
    </xdr:from>
    <xdr:to>
      <xdr:col>13</xdr:col>
      <xdr:colOff>409575</xdr:colOff>
      <xdr:row>2</xdr:row>
      <xdr:rowOff>19050</xdr:rowOff>
    </xdr:to>
    <xdr:sp macro="" textlink="">
      <xdr:nvSpPr>
        <xdr:cNvPr id="145345" name="Rectangle 1">
          <a:extLst>
            <a:ext uri="{FF2B5EF4-FFF2-40B4-BE49-F238E27FC236}">
              <a16:creationId xmlns:a16="http://schemas.microsoft.com/office/drawing/2014/main" id="{649E9F91-B0B1-4D79-890F-F1DEB745B091}"/>
            </a:ext>
          </a:extLst>
        </xdr:cNvPr>
        <xdr:cNvSpPr>
          <a:spLocks noChangeArrowheads="1"/>
        </xdr:cNvSpPr>
      </xdr:nvSpPr>
      <xdr:spPr bwMode="auto">
        <a:xfrm>
          <a:off x="9525" y="266700"/>
          <a:ext cx="80867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2381250</xdr:colOff>
      <xdr:row>0</xdr:row>
      <xdr:rowOff>142875</xdr:rowOff>
    </xdr:from>
    <xdr:to>
      <xdr:col>1</xdr:col>
      <xdr:colOff>3857625</xdr:colOff>
      <xdr:row>5</xdr:row>
      <xdr:rowOff>47625</xdr:rowOff>
    </xdr:to>
    <xdr:pic>
      <xdr:nvPicPr>
        <xdr:cNvPr id="146394" name="Picture 193" descr="Athena Logo JPG all#2.jpg">
          <a:extLst>
            <a:ext uri="{FF2B5EF4-FFF2-40B4-BE49-F238E27FC236}">
              <a16:creationId xmlns:a16="http://schemas.microsoft.com/office/drawing/2014/main" id="{7CF0BEEA-419D-4AB9-95B5-6935DD09B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142875"/>
          <a:ext cx="14763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449580</xdr:colOff>
      <xdr:row>21</xdr:row>
      <xdr:rowOff>152400</xdr:rowOff>
    </xdr:from>
    <xdr:to>
      <xdr:col>10</xdr:col>
      <xdr:colOff>350878</xdr:colOff>
      <xdr:row>34</xdr:row>
      <xdr:rowOff>76383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B21F8B-83BB-2BB5-5B28-4BCACEEBB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5060" y="4023360"/>
          <a:ext cx="4130398" cy="211092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600363</xdr:colOff>
      <xdr:row>40</xdr:row>
      <xdr:rowOff>30788</xdr:rowOff>
    </xdr:from>
    <xdr:to>
      <xdr:col>12</xdr:col>
      <xdr:colOff>366580</xdr:colOff>
      <xdr:row>52</xdr:row>
      <xdr:rowOff>102014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A8692F-7C59-4730-B8E7-B308CE2FB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5818" y="7158182"/>
          <a:ext cx="4130398" cy="211092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577272</xdr:colOff>
      <xdr:row>20</xdr:row>
      <xdr:rowOff>130849</xdr:rowOff>
    </xdr:from>
    <xdr:to>
      <xdr:col>12</xdr:col>
      <xdr:colOff>343489</xdr:colOff>
      <xdr:row>33</xdr:row>
      <xdr:rowOff>32741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C3A920-5E78-4524-B4F7-56C6A5B2E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2727" y="3871576"/>
          <a:ext cx="4130398" cy="211092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617220</xdr:colOff>
      <xdr:row>19</xdr:row>
      <xdr:rowOff>30480</xdr:rowOff>
    </xdr:from>
    <xdr:to>
      <xdr:col>12</xdr:col>
      <xdr:colOff>244198</xdr:colOff>
      <xdr:row>31</xdr:row>
      <xdr:rowOff>122103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836D33-A633-4149-AC4D-59DE9E5A7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7560" y="3566160"/>
          <a:ext cx="4130398" cy="21109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Vivien/Combo%20Varnotes-NC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Vivien/Combo%20Varnotes-NC.xls" TargetMode="External"/><Relationship Id="rId1" Type="http://schemas.openxmlformats.org/officeDocument/2006/relationships/externalLinkPath" Target="/Vivien/Combo%20Varnotes-N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1\users\vlynn\Combo%20Varnotes-Vann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PG\Retail%20Properties\Integration\Accounting\ACCTG\Monthly%20Reporting\TIC%20Monthly%20Financials\New%20Varnotes%20Files\MRI%20VARNOTES%20-%20Baysid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M\Data\GATEWAY%20VILLAGE%20VALENCIA\MONTHLY%20REPORTS\2014\7-14\7-14%20Property%20Monthly%20Schedules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159/06.25/151%20-%20Redlands%20Monthly%20Schedule%20-%2004.2025%20(1)%20-%20Review.xlsx" TargetMode="External"/><Relationship Id="rId2" Type="http://schemas.openxmlformats.org/officeDocument/2006/relationships/externalLinkPath" Target="file:///C:\Users\KK146362\Downloads\151%20-%20Redlands%20Monthly%20Schedule%20-%2004.2025%20(1)%20-%20Review.xlsx" TargetMode="External"/><Relationship Id="rId1" Type="http://schemas.openxmlformats.org/officeDocument/2006/relationships/externalLinkPath" Target="/personal/kaliraj_mariappan_nmrk_com/Documents/Athena/Work%20Book/159/06.25/151%20-%20Redlands%20Monthly%20Schedule%20-%2004.2025%20(1)%20-%20Review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M\Data\GATEWAY%20VILLAGE%20VALENCIA\MONTHLY%20REPORTS\2014\3-14\3-14%20Property%20Monthly%20Schedul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Amy%20B\Variance%20Budget%20NOI-Harbor%20Vie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TIC%20Financials%20-%20Nc\2004%2005%20Financials\Juliana\Combo%20Varnotes%200605-Julia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Kim's%20Properties\variance%20budget-ki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1\users\amozaffar\variance%20budget%20TMP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variance%20budget%20TMP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variance%20budget%20TMP.xls" TargetMode="External"/><Relationship Id="rId1" Type="http://schemas.openxmlformats.org/officeDocument/2006/relationships/externalLinkPath" Target="/variance%20budget%20TM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variance%20budget-Origina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variance%20budget-Origina.xls" TargetMode="External"/><Relationship Id="rId1" Type="http://schemas.openxmlformats.org/officeDocument/2006/relationships/externalLinkPath" Target="/variance%20budget-Origin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Amy%20B\NOI%20Budget-Forecast%20Upload\variance%20budget-Am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Documents%20and%20Settings/ABustos/My%20Documents/Variance%20Forecast%20NOI-Harbor%20View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ABustos/My%20Documents/Variance%20Forecast%20NOI-Harbor%20View.xls" TargetMode="External"/><Relationship Id="rId1" Type="http://schemas.openxmlformats.org/officeDocument/2006/relationships/externalLinkPath" Target="/Documents%20and%20Settings/ABustos/My%20Documents/Variance%20Forecast%20NOI-Harbor%20View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Amy%20B\variance%20budget-Amy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Documents%20and%20Settings/ABustos/My%20Documents/Variance%20Budget%20NOI-Harbor%20View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ABustos/My%20Documents/Variance%20Budget%20NOI-Harbor%20View.xls" TargetMode="External"/><Relationship Id="rId1" Type="http://schemas.openxmlformats.org/officeDocument/2006/relationships/externalLinkPath" Target="/Documents%20and%20Settings/ABustos/My%20Documents/Variance%20Budget%20NOI-Harbor%20Vi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quare (The)"/>
      <sheetName val="Bayside"/>
      <sheetName val="Bluffs"/>
      <sheetName val="Newport North"/>
      <sheetName val="data"/>
      <sheetName val="#REF"/>
      <sheetName val="JE"/>
      <sheetName val="variance"/>
      <sheetName val="Combo Varnotes-NC"/>
      <sheetName val="Westcliff"/>
      <sheetName val="Eastbluff"/>
    </sheetNames>
    <sheetDataSet>
      <sheetData sheetId="0">
        <row r="18">
          <cell r="D18" t="str">
            <v>Other Income</v>
          </cell>
        </row>
        <row r="19">
          <cell r="D19" t="str">
            <v>Rental Income - Vacancy</v>
          </cell>
        </row>
        <row r="20">
          <cell r="D20" t="str">
            <v>Late Fees</v>
          </cell>
        </row>
        <row r="21">
          <cell r="D21" t="str">
            <v>TOTAL REVENUE</v>
          </cell>
        </row>
      </sheetData>
      <sheetData sheetId="1"/>
      <sheetData sheetId="2">
        <row r="2">
          <cell r="C2" t="str">
            <v>Statement of Operations</v>
          </cell>
        </row>
        <row r="3">
          <cell r="C3" t="str">
            <v>Year-To-Date Variance Analysis</v>
          </cell>
        </row>
        <row r="4">
          <cell r="C4" t="str">
            <v>For the Ten Months Ended April 2005</v>
          </cell>
        </row>
        <row r="7">
          <cell r="G7" t="str">
            <v>Budget</v>
          </cell>
        </row>
        <row r="8">
          <cell r="F8" t="str">
            <v>Actual</v>
          </cell>
          <cell r="G8" t="str">
            <v>YTD</v>
          </cell>
          <cell r="H8" t="str">
            <v>Variance</v>
          </cell>
          <cell r="I8" t="str">
            <v>% Var.</v>
          </cell>
          <cell r="J8" t="str">
            <v>Budget Variance Comments</v>
          </cell>
        </row>
        <row r="10">
          <cell r="B10">
            <v>62145</v>
          </cell>
          <cell r="C10" t="str">
            <v>Bluffs</v>
          </cell>
        </row>
        <row r="12">
          <cell r="D12" t="str">
            <v>REVENUE</v>
          </cell>
        </row>
        <row r="13">
          <cell r="A13" t="str">
            <v>6214541050</v>
          </cell>
          <cell r="B13">
            <v>41050</v>
          </cell>
          <cell r="D13" t="str">
            <v>Rental Income - Fixed</v>
          </cell>
          <cell r="F13">
            <v>1923003.65</v>
          </cell>
          <cell r="G13">
            <v>1931406.42</v>
          </cell>
          <cell r="H13">
            <v>-8402.7700000000186</v>
          </cell>
          <cell r="I13">
            <v>-4.3505964943411643E-3</v>
          </cell>
        </row>
        <row r="14">
          <cell r="A14" t="str">
            <v>6214541074</v>
          </cell>
          <cell r="B14">
            <v>41074</v>
          </cell>
          <cell r="D14" t="str">
            <v>Rental Income - Percentage</v>
          </cell>
          <cell r="F14">
            <v>0</v>
          </cell>
          <cell r="G14">
            <v>0</v>
          </cell>
          <cell r="H14">
            <v>0</v>
          </cell>
          <cell r="I14" t="str">
            <v>N/A</v>
          </cell>
        </row>
        <row r="15">
          <cell r="A15" t="str">
            <v>6214541082</v>
          </cell>
          <cell r="B15">
            <v>41082</v>
          </cell>
          <cell r="D15" t="str">
            <v>Rental Income - Operating Expense Recoveries</v>
          </cell>
          <cell r="F15">
            <v>725544.49</v>
          </cell>
          <cell r="G15">
            <v>651468.48</v>
          </cell>
          <cell r="H15">
            <v>74076.010000000009</v>
          </cell>
          <cell r="I15">
            <v>0.11370620724428604</v>
          </cell>
        </row>
        <row r="16">
          <cell r="A16" t="str">
            <v>6214545071</v>
          </cell>
          <cell r="B16">
            <v>45071</v>
          </cell>
          <cell r="D16" t="str">
            <v>Termination Fee</v>
          </cell>
          <cell r="F16">
            <v>0</v>
          </cell>
          <cell r="G16">
            <v>0</v>
          </cell>
          <cell r="H16">
            <v>0</v>
          </cell>
          <cell r="I16" t="str">
            <v>N/A</v>
          </cell>
        </row>
        <row r="17">
          <cell r="A17" t="str">
            <v>6214545070</v>
          </cell>
          <cell r="B17">
            <v>45070</v>
          </cell>
          <cell r="D17" t="str">
            <v>Other Income</v>
          </cell>
          <cell r="F17">
            <v>-0.01</v>
          </cell>
          <cell r="G17">
            <v>106.09</v>
          </cell>
          <cell r="H17">
            <v>-106.10000000000001</v>
          </cell>
          <cell r="I17">
            <v>-1.0000942595909135</v>
          </cell>
        </row>
        <row r="18">
          <cell r="A18" t="str">
            <v>6214541060</v>
          </cell>
          <cell r="B18">
            <v>41060</v>
          </cell>
          <cell r="D18" t="str">
            <v>Rental Income - Vacancy</v>
          </cell>
          <cell r="F18">
            <v>0</v>
          </cell>
          <cell r="G18">
            <v>-25829</v>
          </cell>
          <cell r="H18">
            <v>25829</v>
          </cell>
          <cell r="I18">
            <v>-1</v>
          </cell>
        </row>
        <row r="19">
          <cell r="A19" t="str">
            <v>6214544870</v>
          </cell>
          <cell r="B19">
            <v>44870</v>
          </cell>
          <cell r="D19" t="str">
            <v>Late Fees</v>
          </cell>
          <cell r="F19">
            <v>4000</v>
          </cell>
          <cell r="G19">
            <v>0</v>
          </cell>
          <cell r="H19">
            <v>4000</v>
          </cell>
          <cell r="I19" t="str">
            <v>N/A</v>
          </cell>
        </row>
        <row r="20">
          <cell r="D20" t="str">
            <v>TOTAL REVENUE</v>
          </cell>
          <cell r="F20">
            <v>2652548.13</v>
          </cell>
          <cell r="G20">
            <v>2557151.9899999998</v>
          </cell>
          <cell r="H20">
            <v>95396.139999999985</v>
          </cell>
          <cell r="I20">
            <v>3.7305619835291834E-2</v>
          </cell>
        </row>
        <row r="22">
          <cell r="D22" t="str">
            <v>Exclusion to CAM True Up</v>
          </cell>
          <cell r="F22">
            <v>68855</v>
          </cell>
        </row>
        <row r="23">
          <cell r="D23" t="str">
            <v>CAM Rev Excluding PY, HVAC</v>
          </cell>
          <cell r="F23">
            <v>656689.49</v>
          </cell>
          <cell r="G23">
            <v>651468.48</v>
          </cell>
        </row>
        <row r="24">
          <cell r="D24" t="str">
            <v>CAM Recovery Ratio</v>
          </cell>
          <cell r="F24">
            <v>1.0670856982813779</v>
          </cell>
          <cell r="G24">
            <v>0.98300006610486046</v>
          </cell>
          <cell r="H24">
            <v>8.4085632176517433E-2</v>
          </cell>
          <cell r="I24">
            <v>8.5539803175911172E-2</v>
          </cell>
        </row>
        <row r="26">
          <cell r="D26" t="str">
            <v>REIMBURSABLE EXPENSES</v>
          </cell>
        </row>
        <row r="27">
          <cell r="A27" t="str">
            <v>6214572710</v>
          </cell>
          <cell r="B27">
            <v>72710</v>
          </cell>
          <cell r="D27" t="str">
            <v>Utilities - Electricity</v>
          </cell>
          <cell r="F27">
            <v>31712.44</v>
          </cell>
          <cell r="G27">
            <v>40804</v>
          </cell>
          <cell r="H27">
            <v>9091.5600000000013</v>
          </cell>
          <cell r="I27">
            <v>0.22281050877364966</v>
          </cell>
          <cell r="J27" t="str">
            <v>High budget in October and January based on historical data.</v>
          </cell>
        </row>
        <row r="28">
          <cell r="A28" t="str">
            <v>6214572770</v>
          </cell>
          <cell r="B28">
            <v>72770</v>
          </cell>
          <cell r="D28" t="str">
            <v>Utilities - Water</v>
          </cell>
          <cell r="F28">
            <v>8959.8799999999992</v>
          </cell>
          <cell r="G28">
            <v>6078.12</v>
          </cell>
          <cell r="H28">
            <v>-2881.7599999999993</v>
          </cell>
          <cell r="I28">
            <v>-0.47412028719406646</v>
          </cell>
          <cell r="J28" t="str">
            <v>Account is underbudgeted. Adjusted in forecast.</v>
          </cell>
        </row>
        <row r="29">
          <cell r="A29" t="str">
            <v>6214576000</v>
          </cell>
          <cell r="B29">
            <v>76000</v>
          </cell>
          <cell r="D29" t="str">
            <v>Bldg Maintenance &amp; Repair</v>
          </cell>
          <cell r="F29">
            <v>89102.080000000002</v>
          </cell>
          <cell r="G29">
            <v>44478.65</v>
          </cell>
          <cell r="H29">
            <v>-44623.43</v>
          </cell>
          <cell r="I29">
            <v>-1.0032550448361179</v>
          </cell>
          <cell r="J29" t="str">
            <v>Plumbing rprs to move pipes underground ($8,263K) not anticipated in the budget. Window/Awning cleaning of $2K will be used in 05/05. Add'tl grease removal svcs not anticipated ($5K). Backflow repairs not anticipated ($1,332)</v>
          </cell>
        </row>
        <row r="30">
          <cell r="A30" t="str">
            <v>6214576020</v>
          </cell>
          <cell r="B30">
            <v>76020</v>
          </cell>
          <cell r="D30" t="str">
            <v>Food Court Expenses</v>
          </cell>
          <cell r="F30">
            <v>0</v>
          </cell>
          <cell r="G30">
            <v>0</v>
          </cell>
          <cell r="H30">
            <v>0</v>
          </cell>
          <cell r="I30" t="str">
            <v>N/A</v>
          </cell>
          <cell r="J30">
            <v>1</v>
          </cell>
        </row>
        <row r="31">
          <cell r="A31" t="str">
            <v>6214576050</v>
          </cell>
          <cell r="B31">
            <v>76050</v>
          </cell>
          <cell r="D31" t="str">
            <v>Cleaning Expense</v>
          </cell>
          <cell r="F31">
            <v>86092.2</v>
          </cell>
          <cell r="G31">
            <v>94059.72</v>
          </cell>
          <cell r="H31">
            <v>7967.5200000000041</v>
          </cell>
          <cell r="I31">
            <v>8.4707035062405081E-2</v>
          </cell>
        </row>
        <row r="32">
          <cell r="A32" t="str">
            <v>6214576091</v>
          </cell>
          <cell r="B32">
            <v>76091</v>
          </cell>
          <cell r="D32" t="str">
            <v>Parking Maintenance</v>
          </cell>
          <cell r="F32">
            <v>100818.8</v>
          </cell>
          <cell r="G32">
            <v>40012.32</v>
          </cell>
          <cell r="H32">
            <v>-60806.48</v>
          </cell>
          <cell r="I32">
            <v>-1.5196939342682454</v>
          </cell>
          <cell r="J32" t="str">
            <v>Valet parking program started, not accounted for in the budget.</v>
          </cell>
        </row>
        <row r="33">
          <cell r="A33" t="str">
            <v>6214577000</v>
          </cell>
          <cell r="B33">
            <v>77000</v>
          </cell>
          <cell r="D33" t="str">
            <v>Grounds Maintenance</v>
          </cell>
          <cell r="F33">
            <v>36689.050000000003</v>
          </cell>
          <cell r="G33">
            <v>39821.07</v>
          </cell>
          <cell r="H33">
            <v>3132.0199999999968</v>
          </cell>
          <cell r="I33">
            <v>7.8652331542070492E-2</v>
          </cell>
          <cell r="J33" t="str">
            <v>Misc Rpr and Common Area Seating Account has budget, but no expenses. (PERM).</v>
          </cell>
        </row>
        <row r="34">
          <cell r="A34" t="str">
            <v>6214577053</v>
          </cell>
          <cell r="B34">
            <v>77053</v>
          </cell>
          <cell r="D34" t="str">
            <v>Landscaping</v>
          </cell>
          <cell r="F34">
            <v>70737</v>
          </cell>
          <cell r="G34">
            <v>50163.77</v>
          </cell>
          <cell r="H34">
            <v>-20573.230000000003</v>
          </cell>
          <cell r="I34">
            <v>-0.41012128873089093</v>
          </cell>
          <cell r="J34" t="str">
            <v>Canary Palm expensed (instead of amortizing it). ($16,500).</v>
          </cell>
        </row>
        <row r="35">
          <cell r="A35" t="str">
            <v>6214578020</v>
          </cell>
          <cell r="B35">
            <v>78020</v>
          </cell>
          <cell r="D35" t="str">
            <v>Amortized CAM Exp</v>
          </cell>
          <cell r="F35">
            <v>28417.56</v>
          </cell>
          <cell r="G35">
            <v>1</v>
          </cell>
          <cell r="H35">
            <v>-28416.560000000001</v>
          </cell>
          <cell r="I35">
            <v>-28416.560000000001</v>
          </cell>
        </row>
        <row r="36">
          <cell r="A36" t="str">
            <v>6214585584</v>
          </cell>
          <cell r="B36">
            <v>85584</v>
          </cell>
          <cell r="D36" t="str">
            <v>Bldg Admin-Office Costs</v>
          </cell>
          <cell r="F36">
            <v>4055.24</v>
          </cell>
          <cell r="G36">
            <v>6106</v>
          </cell>
          <cell r="H36">
            <v>2050.7600000000002</v>
          </cell>
          <cell r="I36">
            <v>0.33585981002292831</v>
          </cell>
          <cell r="J36" t="str">
            <v>Actual expenses are lower than anticipated in budget.</v>
          </cell>
        </row>
        <row r="37">
          <cell r="A37" t="str">
            <v>6214585582</v>
          </cell>
          <cell r="B37">
            <v>85582</v>
          </cell>
          <cell r="D37" t="str">
            <v>Bldg Admin-Salaries</v>
          </cell>
          <cell r="F37">
            <v>23098.51</v>
          </cell>
          <cell r="G37">
            <v>36631.300000000003</v>
          </cell>
          <cell r="H37">
            <v>13532.790000000005</v>
          </cell>
          <cell r="I37">
            <v>0.36943242527565234</v>
          </cell>
          <cell r="J37" t="str">
            <v>Actual expenses are lower than anticipated in budget.</v>
          </cell>
        </row>
        <row r="38">
          <cell r="A38" t="str">
            <v>6214586564</v>
          </cell>
          <cell r="B38">
            <v>86564</v>
          </cell>
          <cell r="D38" t="str">
            <v>Insurance</v>
          </cell>
          <cell r="F38">
            <v>27405</v>
          </cell>
          <cell r="G38">
            <v>23005</v>
          </cell>
          <cell r="H38">
            <v>-4400</v>
          </cell>
          <cell r="I38">
            <v>-0.19126276896326885</v>
          </cell>
          <cell r="J38" t="str">
            <v>Actual expenses are higher than anticipated in budget.</v>
          </cell>
        </row>
        <row r="39">
          <cell r="A39" t="str">
            <v>6214588890</v>
          </cell>
          <cell r="B39">
            <v>88890</v>
          </cell>
          <cell r="D39" t="str">
            <v>Security/Safety</v>
          </cell>
          <cell r="F39">
            <v>29399.58</v>
          </cell>
          <cell r="G39">
            <v>57415.98</v>
          </cell>
          <cell r="H39">
            <v>28016.400000000001</v>
          </cell>
          <cell r="I39">
            <v>0.4879547470930567</v>
          </cell>
          <cell r="J39" t="str">
            <v>Bills have been reduced. Budget is higher than expenses (Perm).</v>
          </cell>
        </row>
        <row r="40">
          <cell r="A40" t="str">
            <v>6214589786</v>
          </cell>
          <cell r="B40">
            <v>89786</v>
          </cell>
          <cell r="D40" t="str">
            <v>Property Tax Exp</v>
          </cell>
          <cell r="F40">
            <v>78917.3</v>
          </cell>
          <cell r="G40">
            <v>224158</v>
          </cell>
          <cell r="H40">
            <v>145240.70000000001</v>
          </cell>
          <cell r="I40">
            <v>0.6479389537736775</v>
          </cell>
          <cell r="J40" t="str">
            <v>New center. Tax bill estimates are a lot higher than actual.</v>
          </cell>
        </row>
        <row r="41">
          <cell r="D41" t="str">
            <v>Total Reimbursable</v>
          </cell>
          <cell r="F41">
            <v>615404.64</v>
          </cell>
          <cell r="G41">
            <v>662734.92999999993</v>
          </cell>
          <cell r="H41">
            <v>47330.290000000008</v>
          </cell>
          <cell r="I41">
            <v>7.1416622027150448E-2</v>
          </cell>
        </row>
        <row r="43">
          <cell r="D43" t="str">
            <v>NON-REIMBURSABLE EXPENSES</v>
          </cell>
        </row>
        <row r="44">
          <cell r="A44" t="str">
            <v>6214572701</v>
          </cell>
          <cell r="B44">
            <v>72701</v>
          </cell>
          <cell r="D44" t="str">
            <v>Utilities</v>
          </cell>
          <cell r="F44">
            <v>0</v>
          </cell>
          <cell r="G44">
            <v>0</v>
          </cell>
          <cell r="H44">
            <v>0</v>
          </cell>
          <cell r="I44" t="str">
            <v>N/A</v>
          </cell>
        </row>
        <row r="45">
          <cell r="A45" t="str">
            <v>6214576010</v>
          </cell>
          <cell r="B45">
            <v>76010</v>
          </cell>
          <cell r="D45" t="str">
            <v>Tenant Alterations</v>
          </cell>
          <cell r="F45">
            <v>2.11</v>
          </cell>
          <cell r="G45">
            <v>0</v>
          </cell>
          <cell r="H45">
            <v>-2.11</v>
          </cell>
          <cell r="I45" t="str">
            <v>N/A</v>
          </cell>
        </row>
        <row r="46">
          <cell r="A46" t="str">
            <v>6214576054</v>
          </cell>
          <cell r="B46">
            <v>76054</v>
          </cell>
          <cell r="D46" t="str">
            <v>Bldg Maintenance &amp; Repair</v>
          </cell>
          <cell r="F46">
            <v>27450.81</v>
          </cell>
          <cell r="G46">
            <v>776.64</v>
          </cell>
          <cell r="H46">
            <v>-26674.170000000002</v>
          </cell>
          <cell r="I46">
            <v>-34.345604140914709</v>
          </cell>
          <cell r="J46" t="str">
            <v xml:space="preserve">Variance due to add'tl grease services and grease trap pump to control odor. </v>
          </cell>
        </row>
        <row r="47">
          <cell r="A47" t="str">
            <v>6214584240</v>
          </cell>
          <cell r="B47">
            <v>84240</v>
          </cell>
          <cell r="D47" t="str">
            <v>Marketing Leasing</v>
          </cell>
          <cell r="F47">
            <v>60.52</v>
          </cell>
          <cell r="G47">
            <v>1456</v>
          </cell>
          <cell r="H47">
            <v>1395.48</v>
          </cell>
          <cell r="I47">
            <v>0.95843406593406599</v>
          </cell>
        </row>
        <row r="48">
          <cell r="A48" t="str">
            <v>6214584242</v>
          </cell>
          <cell r="B48">
            <v>84242</v>
          </cell>
          <cell r="D48" t="str">
            <v>Marketing-Subsidy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6214585016</v>
          </cell>
          <cell r="B49">
            <v>85016</v>
          </cell>
          <cell r="D49" t="str">
            <v>Prof Svc-Attorney Outside</v>
          </cell>
          <cell r="F49">
            <v>-1000</v>
          </cell>
          <cell r="G49">
            <v>717.91</v>
          </cell>
          <cell r="H49">
            <v>1717.9099999999999</v>
          </cell>
          <cell r="I49">
            <v>2.3929322617041131</v>
          </cell>
        </row>
        <row r="50">
          <cell r="A50" t="str">
            <v>6214585022</v>
          </cell>
          <cell r="B50">
            <v>85022</v>
          </cell>
          <cell r="D50" t="str">
            <v>Prof Svc-Audit/Acctng</v>
          </cell>
          <cell r="F50">
            <v>1950</v>
          </cell>
          <cell r="G50">
            <v>642.04999999999995</v>
          </cell>
          <cell r="H50">
            <v>-1307.95</v>
          </cell>
          <cell r="I50">
            <v>-2.0371466396698077</v>
          </cell>
        </row>
        <row r="51">
          <cell r="A51" t="str">
            <v>6214585500</v>
          </cell>
          <cell r="B51">
            <v>85500</v>
          </cell>
          <cell r="D51" t="str">
            <v>Consulting Services</v>
          </cell>
          <cell r="F51">
            <v>4063.38</v>
          </cell>
          <cell r="G51">
            <v>1565</v>
          </cell>
          <cell r="H51">
            <v>-2498.38</v>
          </cell>
          <cell r="I51">
            <v>-1.5964089456869011</v>
          </cell>
        </row>
        <row r="52">
          <cell r="A52" t="str">
            <v>6214585566</v>
          </cell>
          <cell r="B52">
            <v>85566</v>
          </cell>
          <cell r="D52" t="str">
            <v>Management Fee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6214585581</v>
          </cell>
          <cell r="B53">
            <v>85581</v>
          </cell>
          <cell r="D53" t="str">
            <v>Bldg Admin- Salaries</v>
          </cell>
          <cell r="F53">
            <v>16600.330000000002</v>
          </cell>
          <cell r="G53">
            <v>37456.800000000003</v>
          </cell>
          <cell r="H53">
            <v>20856.47</v>
          </cell>
          <cell r="I53">
            <v>0.55681398304179752</v>
          </cell>
        </row>
        <row r="54">
          <cell r="A54" t="str">
            <v>6214585583</v>
          </cell>
          <cell r="B54">
            <v>85583</v>
          </cell>
          <cell r="D54" t="str">
            <v>Bldg Admin - Office Exp</v>
          </cell>
          <cell r="F54">
            <v>2273.6</v>
          </cell>
          <cell r="G54">
            <v>0</v>
          </cell>
          <cell r="H54">
            <v>-2273.6</v>
          </cell>
          <cell r="I54" t="str">
            <v>N/A</v>
          </cell>
        </row>
        <row r="55">
          <cell r="A55" t="str">
            <v>6214586985</v>
          </cell>
          <cell r="B55">
            <v>86985</v>
          </cell>
          <cell r="D55" t="str">
            <v>Purchased Svcs-Other</v>
          </cell>
          <cell r="F55">
            <v>0</v>
          </cell>
          <cell r="G55">
            <v>0</v>
          </cell>
          <cell r="H55">
            <v>0</v>
          </cell>
          <cell r="I55" t="str">
            <v>N/A</v>
          </cell>
        </row>
        <row r="56">
          <cell r="A56" t="str">
            <v>6214588710</v>
          </cell>
          <cell r="B56">
            <v>88710</v>
          </cell>
          <cell r="D56" t="str">
            <v>Losses-Bad Debts</v>
          </cell>
          <cell r="F56">
            <v>0</v>
          </cell>
          <cell r="G56">
            <v>25828</v>
          </cell>
          <cell r="H56">
            <v>25828</v>
          </cell>
          <cell r="I56">
            <v>1</v>
          </cell>
        </row>
        <row r="57">
          <cell r="D57" t="str">
            <v>Total Non-Reimbursable</v>
          </cell>
          <cell r="F57">
            <v>51400.750000000007</v>
          </cell>
          <cell r="G57">
            <v>68442.399999999994</v>
          </cell>
          <cell r="H57">
            <v>17041.649999999994</v>
          </cell>
          <cell r="I57">
            <v>0.24899258354470322</v>
          </cell>
        </row>
        <row r="59">
          <cell r="D59" t="str">
            <v>TOTAL OPERATING EXPENSES</v>
          </cell>
          <cell r="F59">
            <v>666805.39</v>
          </cell>
          <cell r="G59">
            <v>731177.33</v>
          </cell>
          <cell r="H59">
            <v>64371.94</v>
          </cell>
          <cell r="I59">
            <v>8.8038752514386628E-2</v>
          </cell>
        </row>
        <row r="61">
          <cell r="D61" t="str">
            <v>NET INCOME (Excluding NRO)</v>
          </cell>
          <cell r="F61">
            <v>1985742.7399999998</v>
          </cell>
          <cell r="G61">
            <v>1825974.6599999997</v>
          </cell>
          <cell r="H61">
            <v>159768.07999999999</v>
          </cell>
          <cell r="I61">
            <v>8.7497424526143217E-2</v>
          </cell>
        </row>
        <row r="62">
          <cell r="A62" t="str">
            <v>6214576071</v>
          </cell>
          <cell r="B62">
            <v>76071</v>
          </cell>
          <cell r="D62" t="str">
            <v>Reimaging Maintenance</v>
          </cell>
          <cell r="F62">
            <v>0</v>
          </cell>
          <cell r="G62">
            <v>0</v>
          </cell>
          <cell r="H62">
            <v>0</v>
          </cell>
          <cell r="I62" t="str">
            <v>N/A</v>
          </cell>
        </row>
        <row r="63">
          <cell r="D63" t="str">
            <v xml:space="preserve">NET INCOME </v>
          </cell>
          <cell r="F63">
            <v>1985742.7399999998</v>
          </cell>
          <cell r="G63">
            <v>1825974.6599999997</v>
          </cell>
          <cell r="H63">
            <v>159768.07999999999</v>
          </cell>
          <cell r="I63">
            <v>8.7497424526143217E-2</v>
          </cell>
        </row>
        <row r="66">
          <cell r="C66" t="str">
            <v>Forecasted Variances:</v>
          </cell>
        </row>
        <row r="67">
          <cell r="C67" t="str">
            <v xml:space="preserve">l  </v>
          </cell>
          <cell r="D67" t="str">
            <v>Rental Income - Operating Exp Recoveries:  Although we are trying to save tenants some money, we did not adjust the budget numbers. Therefore forecast reflects original budget numbers.</v>
          </cell>
        </row>
        <row r="68">
          <cell r="C68" t="str">
            <v xml:space="preserve">l  </v>
          </cell>
          <cell r="D68" t="str">
            <v>Utilities - Electricity:  Actuals are just a bit lower than forecast.</v>
          </cell>
        </row>
        <row r="69">
          <cell r="C69" t="str">
            <v xml:space="preserve">l  </v>
          </cell>
          <cell r="D69" t="str">
            <v>Bldg Maintenance &amp; Repair:  Window/Awning Cleaning and Gutter/Downspouts service expense will occur in 03/05.</v>
          </cell>
        </row>
        <row r="70">
          <cell r="C70" t="str">
            <v xml:space="preserve">l  </v>
          </cell>
          <cell r="D70" t="str">
            <v>Parking Maintenance:  Parking lot strip/seal expense $2,800 scheduled for 03/05.Valet Parking has a positive variance due to a high accrual in 03/04. Budget of $2K for Parking Maint-Reimb will not be expensed (PERM).</v>
          </cell>
        </row>
        <row r="71">
          <cell r="C71" t="str">
            <v xml:space="preserve">l  </v>
          </cell>
          <cell r="D71" t="str">
            <v>Landscaping:  Canary Palm Tree has been expensed (instead of amortizing it $16,500).</v>
          </cell>
        </row>
        <row r="72">
          <cell r="C72" t="str">
            <v xml:space="preserve">l  </v>
          </cell>
          <cell r="D72" t="str">
            <v>Bldg Admin - Office Costs:  To be updated.</v>
          </cell>
        </row>
        <row r="73">
          <cell r="C73" t="str">
            <v xml:space="preserve">l  </v>
          </cell>
          <cell r="D73" t="str">
            <v>Bldg Admin - Salaries:  To be updated.</v>
          </cell>
        </row>
        <row r="74">
          <cell r="C74" t="str">
            <v xml:space="preserve">l  </v>
          </cell>
          <cell r="D74" t="str">
            <v>Bldg Maintenance &amp; Repair:  Forecast of $49,410. Will check with G.M.</v>
          </cell>
        </row>
        <row r="77">
          <cell r="C77" t="str">
            <v>Prior Year Variances:</v>
          </cell>
        </row>
        <row r="78">
          <cell r="C78" t="str">
            <v xml:space="preserve">l  </v>
          </cell>
          <cell r="D78" t="str">
            <v>Rental Income - Fixed:  Due to occupancy percentage increase in current year.</v>
          </cell>
        </row>
        <row r="79">
          <cell r="C79" t="str">
            <v xml:space="preserve">l  </v>
          </cell>
          <cell r="D79" t="str">
            <v>Utilities - Electricity:  High budget in current year based on historical data.</v>
          </cell>
        </row>
        <row r="80">
          <cell r="C80" t="str">
            <v xml:space="preserve">l  </v>
          </cell>
          <cell r="D80" t="str">
            <v>Utilities - Water:  Timing variance, low budget for July, high budget for October.</v>
          </cell>
        </row>
        <row r="81">
          <cell r="C81" t="str">
            <v xml:space="preserve">l  </v>
          </cell>
          <cell r="D81" t="str">
            <v>Parking Maintenance:  Valet parking program started in current year.</v>
          </cell>
        </row>
        <row r="82">
          <cell r="C82" t="str">
            <v xml:space="preserve">l  </v>
          </cell>
          <cell r="D82" t="str">
            <v>Grounds Maintenance:  Last year was the center's first X-mas.  PY expense is higher than current year's due to new lightline and extension cords ($9k)_. In Common Area Seating, umbrellas and bases, trash receptacles had to be purchased, accounting for $6K</v>
          </cell>
        </row>
        <row r="83">
          <cell r="C83" t="str">
            <v xml:space="preserve">l  </v>
          </cell>
          <cell r="D83" t="str">
            <v>Landscaping:  Canary Palm tree was expensed this year $18k  .Negative budget for Landscaping Contractor due to warranty period in August.</v>
          </cell>
        </row>
        <row r="84">
          <cell r="C84" t="str">
            <v xml:space="preserve">l  </v>
          </cell>
          <cell r="D84" t="str">
            <v>Security/Safety:  Bills have been reduced. Budget is higher than expenses (Perm).</v>
          </cell>
        </row>
        <row r="85">
          <cell r="C85" t="str">
            <v xml:space="preserve">l  </v>
          </cell>
          <cell r="D85" t="str">
            <v>Bldg Maintenance &amp; Repair:  Due to odor remediation (grease) in the center in the current year.</v>
          </cell>
        </row>
        <row r="86">
          <cell r="C86" t="str">
            <v xml:space="preserve">l  </v>
          </cell>
          <cell r="D86" t="str">
            <v>Consulting Services:  Due to mitigation monitoring expense in current year.</v>
          </cell>
        </row>
        <row r="87">
          <cell r="C87" t="str">
            <v xml:space="preserve">l  </v>
          </cell>
          <cell r="D87" t="str">
            <v>Management Fee:  3rd Party Management Company not used in the current year.</v>
          </cell>
        </row>
      </sheetData>
      <sheetData sheetId="3">
        <row r="2">
          <cell r="C2" t="str">
            <v>Statement of Operations</v>
          </cell>
        </row>
        <row r="3">
          <cell r="C3" t="str">
            <v>Year-To-Date Variance Analysis</v>
          </cell>
        </row>
        <row r="4">
          <cell r="C4" t="str">
            <v>For the Ten Months Ended April 2005</v>
          </cell>
        </row>
        <row r="7">
          <cell r="G7" t="str">
            <v>Budget</v>
          </cell>
          <cell r="K7" t="str">
            <v>Forecast</v>
          </cell>
          <cell r="N7" t="str">
            <v>Prior Year</v>
          </cell>
          <cell r="Q7" t="str">
            <v>Annual</v>
          </cell>
        </row>
        <row r="8">
          <cell r="F8" t="str">
            <v>Actual</v>
          </cell>
          <cell r="G8" t="str">
            <v>YTD</v>
          </cell>
          <cell r="H8" t="str">
            <v>Variance</v>
          </cell>
          <cell r="I8" t="str">
            <v>% Var.</v>
          </cell>
          <cell r="J8" t="str">
            <v>Budget Variance Comments</v>
          </cell>
          <cell r="K8" t="str">
            <v>YTD</v>
          </cell>
          <cell r="L8" t="str">
            <v>Variance</v>
          </cell>
          <cell r="M8" t="str">
            <v>% Var.</v>
          </cell>
          <cell r="N8" t="str">
            <v>YTD</v>
          </cell>
          <cell r="O8" t="str">
            <v>Variance</v>
          </cell>
          <cell r="P8" t="str">
            <v>% Var.</v>
          </cell>
          <cell r="Q8" t="str">
            <v>B2005</v>
          </cell>
          <cell r="R8" t="str">
            <v>Forecast</v>
          </cell>
          <cell r="S8" t="str">
            <v>Prior Year</v>
          </cell>
        </row>
        <row r="10">
          <cell r="B10">
            <v>62230</v>
          </cell>
          <cell r="C10" t="str">
            <v>Newport North</v>
          </cell>
        </row>
        <row r="12">
          <cell r="D12" t="str">
            <v>REVENUE</v>
          </cell>
        </row>
        <row r="13">
          <cell r="A13" t="str">
            <v>6223041050</v>
          </cell>
          <cell r="B13">
            <v>41050</v>
          </cell>
          <cell r="D13" t="str">
            <v>Rental Income - Fixed</v>
          </cell>
          <cell r="F13">
            <v>1846821.82</v>
          </cell>
          <cell r="G13">
            <v>1827501.54</v>
          </cell>
          <cell r="H13">
            <v>19320.280000000028</v>
          </cell>
          <cell r="I13">
            <v>1.0571963731423191E-2</v>
          </cell>
          <cell r="J13" t="str">
            <v>Please see Minimum Rent Schedule.</v>
          </cell>
          <cell r="K13">
            <v>1825284.11</v>
          </cell>
          <cell r="L13">
            <v>21537.709999999963</v>
          </cell>
          <cell r="M13">
            <v>1.179964800109938E-2</v>
          </cell>
          <cell r="N13">
            <v>1853643.07</v>
          </cell>
          <cell r="O13">
            <v>-6821.25</v>
          </cell>
          <cell r="P13">
            <v>-3.6799155729587141E-3</v>
          </cell>
          <cell r="Q13">
            <v>1827501.54</v>
          </cell>
          <cell r="R13">
            <v>1825284.11</v>
          </cell>
          <cell r="S13">
            <v>1853643.07</v>
          </cell>
        </row>
        <row r="14">
          <cell r="A14" t="str">
            <v>6223041074</v>
          </cell>
          <cell r="B14">
            <v>41074</v>
          </cell>
          <cell r="D14" t="str">
            <v>Rental Income - Percentage</v>
          </cell>
          <cell r="F14">
            <v>21930.95</v>
          </cell>
          <cell r="G14">
            <v>30296</v>
          </cell>
          <cell r="H14">
            <v>-8365.0499999999993</v>
          </cell>
          <cell r="I14">
            <v>-0.27611070768418272</v>
          </cell>
          <cell r="K14">
            <v>21925.25</v>
          </cell>
          <cell r="L14">
            <v>5.7000000000007276</v>
          </cell>
          <cell r="M14">
            <v>2.5997423062454144E-4</v>
          </cell>
          <cell r="N14">
            <v>33910.71</v>
          </cell>
          <cell r="O14">
            <v>-11979.759999999998</v>
          </cell>
          <cell r="P14">
            <v>-0.35327364127734273</v>
          </cell>
          <cell r="Q14">
            <v>30296</v>
          </cell>
          <cell r="R14">
            <v>21925.25</v>
          </cell>
          <cell r="S14">
            <v>33910.71</v>
          </cell>
        </row>
        <row r="15">
          <cell r="A15" t="str">
            <v>6223041082</v>
          </cell>
          <cell r="B15">
            <v>41082</v>
          </cell>
          <cell r="D15" t="str">
            <v>Rental Income - Operating Expense Recoveries</v>
          </cell>
          <cell r="F15">
            <v>381133.83</v>
          </cell>
          <cell r="G15">
            <v>439840.92</v>
          </cell>
          <cell r="H15">
            <v>-58707.089999999967</v>
          </cell>
          <cell r="I15">
            <v>-0.13347346126867862</v>
          </cell>
          <cell r="J15" t="str">
            <v>Revenue reflects a budgeted recovery ratio of 111.5%. Variance reflects timing of expenses.</v>
          </cell>
          <cell r="K15">
            <v>390460.07</v>
          </cell>
          <cell r="L15">
            <v>-9326.2399999999907</v>
          </cell>
          <cell r="M15">
            <v>-2.3885259253270098E-2</v>
          </cell>
          <cell r="N15">
            <v>465373.39</v>
          </cell>
          <cell r="O15">
            <v>-84239.56</v>
          </cell>
          <cell r="P15">
            <v>-0.18101499099465054</v>
          </cell>
          <cell r="Q15">
            <v>439840.92</v>
          </cell>
          <cell r="R15">
            <v>390460.07</v>
          </cell>
          <cell r="S15">
            <v>465373.39</v>
          </cell>
        </row>
        <row r="16">
          <cell r="A16" t="str">
            <v>6223045071</v>
          </cell>
          <cell r="B16">
            <v>45071</v>
          </cell>
          <cell r="D16" t="str">
            <v>Termination Fee</v>
          </cell>
          <cell r="F16">
            <v>0</v>
          </cell>
          <cell r="G16">
            <v>0</v>
          </cell>
          <cell r="H16">
            <v>0</v>
          </cell>
          <cell r="I16" t="str">
            <v>N/A</v>
          </cell>
          <cell r="K16">
            <v>0</v>
          </cell>
          <cell r="L16">
            <v>0</v>
          </cell>
          <cell r="M16" t="str">
            <v>N/A</v>
          </cell>
          <cell r="N16">
            <v>0</v>
          </cell>
          <cell r="O16">
            <v>0</v>
          </cell>
          <cell r="P16" t="str">
            <v>N/A</v>
          </cell>
          <cell r="Q16">
            <v>0</v>
          </cell>
          <cell r="R16">
            <v>0</v>
          </cell>
          <cell r="S16">
            <v>0</v>
          </cell>
        </row>
        <row r="17">
          <cell r="A17" t="str">
            <v>6223045070</v>
          </cell>
          <cell r="B17">
            <v>45070</v>
          </cell>
          <cell r="D17" t="str">
            <v>Other Income</v>
          </cell>
          <cell r="F17">
            <v>343.58</v>
          </cell>
          <cell r="G17">
            <v>864.91</v>
          </cell>
          <cell r="H17">
            <v>-521.32999999999993</v>
          </cell>
          <cell r="I17">
            <v>-0.60275635615266321</v>
          </cell>
          <cell r="K17">
            <v>523.36</v>
          </cell>
          <cell r="L17">
            <v>-179.78000000000003</v>
          </cell>
          <cell r="M17">
            <v>-0.34351115866707432</v>
          </cell>
          <cell r="N17">
            <v>788.34</v>
          </cell>
          <cell r="O17">
            <v>-444.76000000000005</v>
          </cell>
          <cell r="P17">
            <v>-0.56417281883451309</v>
          </cell>
          <cell r="Q17">
            <v>864.91</v>
          </cell>
          <cell r="R17">
            <v>523.36</v>
          </cell>
          <cell r="S17">
            <v>788.34</v>
          </cell>
        </row>
        <row r="18">
          <cell r="A18" t="str">
            <v>6223041060</v>
          </cell>
          <cell r="B18">
            <v>41060</v>
          </cell>
          <cell r="D18" t="str">
            <v>Rental Income - Vacancy</v>
          </cell>
          <cell r="F18">
            <v>0</v>
          </cell>
          <cell r="G18">
            <v>-22975</v>
          </cell>
          <cell r="H18">
            <v>22975</v>
          </cell>
          <cell r="I18">
            <v>-1</v>
          </cell>
          <cell r="K18">
            <v>-7658.36</v>
          </cell>
          <cell r="L18">
            <v>7658.36</v>
          </cell>
          <cell r="M18">
            <v>-1</v>
          </cell>
          <cell r="N18">
            <v>0</v>
          </cell>
          <cell r="O18">
            <v>0</v>
          </cell>
          <cell r="P18" t="str">
            <v>N/A</v>
          </cell>
          <cell r="Q18">
            <v>-22975</v>
          </cell>
          <cell r="R18">
            <v>-7658.36</v>
          </cell>
          <cell r="S18">
            <v>0</v>
          </cell>
        </row>
        <row r="19">
          <cell r="A19" t="str">
            <v>6223044870</v>
          </cell>
          <cell r="B19">
            <v>44870</v>
          </cell>
          <cell r="D19" t="str">
            <v>Late Fees</v>
          </cell>
          <cell r="F19">
            <v>3025</v>
          </cell>
          <cell r="G19">
            <v>0</v>
          </cell>
          <cell r="H19">
            <v>3025</v>
          </cell>
          <cell r="I19" t="str">
            <v>N/A</v>
          </cell>
          <cell r="K19">
            <v>750</v>
          </cell>
          <cell r="L19">
            <v>2275</v>
          </cell>
          <cell r="M19">
            <v>3.0333333333333332</v>
          </cell>
          <cell r="N19">
            <v>0</v>
          </cell>
          <cell r="O19">
            <v>3025</v>
          </cell>
          <cell r="P19" t="str">
            <v>N/A</v>
          </cell>
          <cell r="Q19">
            <v>0</v>
          </cell>
          <cell r="R19">
            <v>750</v>
          </cell>
          <cell r="S19">
            <v>0</v>
          </cell>
        </row>
        <row r="20">
          <cell r="D20" t="str">
            <v>TOTAL REVENUE</v>
          </cell>
          <cell r="F20">
            <v>2253255.1800000002</v>
          </cell>
          <cell r="G20">
            <v>2275528.37</v>
          </cell>
          <cell r="H20">
            <v>-22273.189999999944</v>
          </cell>
          <cell r="I20">
            <v>-9.7881398859465518E-3</v>
          </cell>
          <cell r="K20">
            <v>2231284.4300000002</v>
          </cell>
          <cell r="L20">
            <v>21970.749999999971</v>
          </cell>
          <cell r="M20">
            <v>9.8466827915793635E-3</v>
          </cell>
          <cell r="N20">
            <v>2353715.5099999998</v>
          </cell>
          <cell r="O20">
            <v>-100460.32999999999</v>
          </cell>
          <cell r="P20">
            <v>-4.2681594089508293E-2</v>
          </cell>
          <cell r="Q20">
            <v>2275528.37</v>
          </cell>
          <cell r="R20">
            <v>2231284.4300000002</v>
          </cell>
          <cell r="S20">
            <v>2353715.5099999998</v>
          </cell>
        </row>
        <row r="22">
          <cell r="D22" t="str">
            <v>Exclusion to CAM True Up</v>
          </cell>
          <cell r="F22">
            <v>-59421</v>
          </cell>
        </row>
        <row r="23">
          <cell r="D23" t="str">
            <v>CAM Rev Excluding PY, HVAC</v>
          </cell>
          <cell r="F23">
            <v>440554.83</v>
          </cell>
          <cell r="G23">
            <v>439840.92</v>
          </cell>
          <cell r="K23">
            <v>390460.07</v>
          </cell>
          <cell r="L23">
            <v>-9326.2399999999907</v>
          </cell>
          <cell r="N23">
            <v>465373.39</v>
          </cell>
          <cell r="O23">
            <v>-84239.56</v>
          </cell>
          <cell r="Q23">
            <v>439840.92</v>
          </cell>
          <cell r="R23">
            <v>390460.07</v>
          </cell>
          <cell r="S23">
            <v>465373.39</v>
          </cell>
        </row>
        <row r="24">
          <cell r="D24" t="str">
            <v>CAM Recovery Ratio</v>
          </cell>
          <cell r="F24">
            <v>1.2928632208847635</v>
          </cell>
          <cell r="G24">
            <v>1.1149998909946912</v>
          </cell>
          <cell r="H24">
            <v>0.17786332989007225</v>
          </cell>
          <cell r="I24">
            <v>0.15951869711072383</v>
          </cell>
          <cell r="K24">
            <v>1.0378150432972606</v>
          </cell>
          <cell r="L24">
            <v>0.25504817758750287</v>
          </cell>
          <cell r="M24">
            <v>0.24575494374911427</v>
          </cell>
          <cell r="N24">
            <v>1.1126048458122186</v>
          </cell>
          <cell r="O24">
            <v>0.18025837507254483</v>
          </cell>
          <cell r="P24">
            <v>0.16201473124175855</v>
          </cell>
          <cell r="Q24">
            <v>1.1149998909946912</v>
          </cell>
          <cell r="R24">
            <v>1.0378150432972606</v>
          </cell>
          <cell r="S24">
            <v>1.1126048458122186</v>
          </cell>
        </row>
        <row r="26">
          <cell r="D26" t="str">
            <v>REIMBURSABLE EXPENSES</v>
          </cell>
        </row>
        <row r="27">
          <cell r="A27" t="str">
            <v>6223072710</v>
          </cell>
          <cell r="B27">
            <v>72710</v>
          </cell>
          <cell r="D27" t="str">
            <v>Utilities - Electricity</v>
          </cell>
          <cell r="F27">
            <v>7506.4</v>
          </cell>
          <cell r="G27">
            <v>8128.52</v>
          </cell>
          <cell r="H27">
            <v>622.1200000000008</v>
          </cell>
          <cell r="I27">
            <v>7.6535457869329318E-2</v>
          </cell>
          <cell r="J27" t="str">
            <v>Budget is low. Expenses are significantly higher this year. Monthly budget numbers are distributed based on last year's history.</v>
          </cell>
          <cell r="K27">
            <v>9915.33</v>
          </cell>
          <cell r="L27">
            <v>2408.9300000000003</v>
          </cell>
          <cell r="M27">
            <v>0.24295005814229081</v>
          </cell>
          <cell r="N27">
            <v>4903.8100000000004</v>
          </cell>
          <cell r="O27">
            <v>-2602.5899999999992</v>
          </cell>
          <cell r="P27">
            <v>-0.53072814811340552</v>
          </cell>
          <cell r="Q27">
            <v>8128.52</v>
          </cell>
          <cell r="R27">
            <v>9915.33</v>
          </cell>
          <cell r="S27">
            <v>4903.8100000000004</v>
          </cell>
        </row>
        <row r="28">
          <cell r="A28" t="str">
            <v>6223072770</v>
          </cell>
          <cell r="B28">
            <v>72770</v>
          </cell>
          <cell r="D28" t="str">
            <v>Utilities - Water</v>
          </cell>
          <cell r="F28">
            <v>38724.5</v>
          </cell>
          <cell r="G28">
            <v>39877.550000000003</v>
          </cell>
          <cell r="H28">
            <v>1153.0500000000029</v>
          </cell>
          <cell r="I28">
            <v>2.8914765325352306E-2</v>
          </cell>
          <cell r="K28">
            <v>42553.87</v>
          </cell>
          <cell r="L28">
            <v>3829.3700000000026</v>
          </cell>
          <cell r="M28">
            <v>8.9988760129219802E-2</v>
          </cell>
          <cell r="N28">
            <v>41812.81</v>
          </cell>
          <cell r="O28">
            <v>3088.3099999999977</v>
          </cell>
          <cell r="P28">
            <v>7.3860379151747937E-2</v>
          </cell>
          <cell r="Q28">
            <v>39877.550000000003</v>
          </cell>
          <cell r="R28">
            <v>42553.87</v>
          </cell>
          <cell r="S28">
            <v>41812.81</v>
          </cell>
        </row>
        <row r="29">
          <cell r="A29" t="str">
            <v>6223076000</v>
          </cell>
          <cell r="B29">
            <v>76000</v>
          </cell>
          <cell r="D29" t="str">
            <v>Bldg Maintenance &amp; Repair</v>
          </cell>
          <cell r="F29">
            <v>34189.120000000003</v>
          </cell>
          <cell r="G29">
            <v>54134.04</v>
          </cell>
          <cell r="H29">
            <v>19944.919999999998</v>
          </cell>
          <cell r="I29">
            <v>0.36843583076378555</v>
          </cell>
          <cell r="J29" t="str">
            <v>Window/Awning cleaning of $3K to be expensed in 03/05. Unexpected fire sprinkler repair ($1,300), Sewer/Drain account overbudgeted by $5800 based on last yr history. Roof Inspection ($2,300) not budgeted for.</v>
          </cell>
          <cell r="K29">
            <v>40478.050000000003</v>
          </cell>
          <cell r="L29">
            <v>6288.93</v>
          </cell>
          <cell r="M29">
            <v>0.15536642698944242</v>
          </cell>
          <cell r="N29">
            <v>100508.03</v>
          </cell>
          <cell r="O29">
            <v>66318.91</v>
          </cell>
          <cell r="P29">
            <v>0.65983693044227421</v>
          </cell>
          <cell r="Q29">
            <v>54134.04</v>
          </cell>
          <cell r="R29">
            <v>40478.050000000003</v>
          </cell>
          <cell r="S29">
            <v>100508.03</v>
          </cell>
        </row>
        <row r="30">
          <cell r="A30" t="str">
            <v>6223076050</v>
          </cell>
          <cell r="B30">
            <v>76050</v>
          </cell>
          <cell r="D30" t="str">
            <v>Cleaning Expense</v>
          </cell>
          <cell r="F30">
            <v>25073.26</v>
          </cell>
          <cell r="G30">
            <v>26313.119999999999</v>
          </cell>
          <cell r="H30">
            <v>1239.8600000000006</v>
          </cell>
          <cell r="I30">
            <v>4.7119459798001931E-2</v>
          </cell>
          <cell r="K30">
            <v>26523.64</v>
          </cell>
          <cell r="L30">
            <v>1450.380000000001</v>
          </cell>
          <cell r="M30">
            <v>5.4682539802229299E-2</v>
          </cell>
          <cell r="N30">
            <v>24524.12</v>
          </cell>
          <cell r="O30">
            <v>-549.13999999999942</v>
          </cell>
          <cell r="P30">
            <v>-2.2391833019900387E-2</v>
          </cell>
          <cell r="Q30">
            <v>26313.119999999999</v>
          </cell>
          <cell r="R30">
            <v>26523.64</v>
          </cell>
          <cell r="S30">
            <v>24524.12</v>
          </cell>
        </row>
        <row r="31">
          <cell r="A31" t="str">
            <v>6223076091</v>
          </cell>
          <cell r="B31">
            <v>76091</v>
          </cell>
          <cell r="D31" t="str">
            <v>Parking Maintenance</v>
          </cell>
          <cell r="F31">
            <v>28879.38</v>
          </cell>
          <cell r="G31">
            <v>41314.99</v>
          </cell>
          <cell r="H31">
            <v>12435.609999999997</v>
          </cell>
          <cell r="I31">
            <v>0.30099511097545945</v>
          </cell>
          <cell r="J31" t="str">
            <v>Timing variance. Pkg Lot Strip Seal ($2k) /Curb painting scheduled for 03/05.</v>
          </cell>
          <cell r="K31">
            <v>40791.58</v>
          </cell>
          <cell r="L31">
            <v>11912.2</v>
          </cell>
          <cell r="M31">
            <v>0.29202595241468948</v>
          </cell>
          <cell r="N31">
            <v>28156.02</v>
          </cell>
          <cell r="O31">
            <v>-723.36000000000058</v>
          </cell>
          <cell r="P31">
            <v>-2.569113106184754E-2</v>
          </cell>
          <cell r="Q31">
            <v>41314.99</v>
          </cell>
          <cell r="R31">
            <v>40791.58</v>
          </cell>
          <cell r="S31">
            <v>28156.02</v>
          </cell>
        </row>
        <row r="32">
          <cell r="A32" t="str">
            <v>6223077000</v>
          </cell>
          <cell r="B32">
            <v>77000</v>
          </cell>
          <cell r="D32" t="str">
            <v>Grounds Maintenance</v>
          </cell>
          <cell r="F32">
            <v>32496.74</v>
          </cell>
          <cell r="G32">
            <v>35406.46</v>
          </cell>
          <cell r="H32">
            <v>2909.7199999999975</v>
          </cell>
          <cell r="I32">
            <v>8.2180483448500569E-2</v>
          </cell>
          <cell r="J32" t="str">
            <v>$2500 over budget for Misc Rprs due to allocation costs.</v>
          </cell>
          <cell r="K32">
            <v>32583.58</v>
          </cell>
          <cell r="L32">
            <v>86.840000000000146</v>
          </cell>
          <cell r="M32">
            <v>2.6651460643673944E-3</v>
          </cell>
          <cell r="N32">
            <v>24408.77</v>
          </cell>
          <cell r="O32">
            <v>-8087.9700000000012</v>
          </cell>
          <cell r="P32">
            <v>-0.33135508261989444</v>
          </cell>
          <cell r="Q32">
            <v>35406.46</v>
          </cell>
          <cell r="R32">
            <v>32583.58</v>
          </cell>
          <cell r="S32">
            <v>24408.77</v>
          </cell>
        </row>
        <row r="33">
          <cell r="A33" t="str">
            <v>6223077053</v>
          </cell>
          <cell r="B33">
            <v>77053</v>
          </cell>
          <cell r="D33" t="str">
            <v>Landscaping</v>
          </cell>
          <cell r="F33">
            <v>42811</v>
          </cell>
          <cell r="G33">
            <v>40007.22</v>
          </cell>
          <cell r="H33">
            <v>-2803.7799999999988</v>
          </cell>
          <cell r="I33">
            <v>-7.0081850226034165E-2</v>
          </cell>
          <cell r="K33">
            <v>40205.1</v>
          </cell>
          <cell r="L33">
            <v>-2605.9000000000015</v>
          </cell>
          <cell r="M33">
            <v>-6.481516026573747E-2</v>
          </cell>
          <cell r="N33">
            <v>35073.910000000003</v>
          </cell>
          <cell r="O33">
            <v>-7737.0899999999965</v>
          </cell>
          <cell r="P33">
            <v>-0.22059388303157521</v>
          </cell>
          <cell r="Q33">
            <v>40007.22</v>
          </cell>
          <cell r="R33">
            <v>40205.1</v>
          </cell>
          <cell r="S33">
            <v>35073.910000000003</v>
          </cell>
        </row>
        <row r="34">
          <cell r="A34" t="str">
            <v>6223078020</v>
          </cell>
          <cell r="B34">
            <v>78020</v>
          </cell>
          <cell r="D34" t="str">
            <v>Amortized CAM Exp</v>
          </cell>
          <cell r="F34">
            <v>12841.9</v>
          </cell>
          <cell r="G34">
            <v>24000</v>
          </cell>
          <cell r="H34">
            <v>11158.1</v>
          </cell>
          <cell r="I34">
            <v>0.46492083333333334</v>
          </cell>
          <cell r="K34">
            <v>23400</v>
          </cell>
          <cell r="L34">
            <v>10558.1</v>
          </cell>
          <cell r="M34">
            <v>0.45120085470085469</v>
          </cell>
          <cell r="N34">
            <v>26871.599999999999</v>
          </cell>
          <cell r="O34">
            <v>14029.699999999999</v>
          </cell>
          <cell r="P34">
            <v>0.52210140073534883</v>
          </cell>
          <cell r="Q34">
            <v>24000</v>
          </cell>
          <cell r="R34">
            <v>23400</v>
          </cell>
          <cell r="S34">
            <v>26871.599999999999</v>
          </cell>
        </row>
        <row r="35">
          <cell r="A35" t="str">
            <v>6223085584</v>
          </cell>
          <cell r="B35">
            <v>85584</v>
          </cell>
          <cell r="D35" t="str">
            <v>Bldg Admin-Office Costs</v>
          </cell>
          <cell r="F35">
            <v>3631.75</v>
          </cell>
          <cell r="G35">
            <v>5408</v>
          </cell>
          <cell r="H35">
            <v>1776.25</v>
          </cell>
          <cell r="I35">
            <v>0.32844859467455623</v>
          </cell>
          <cell r="J35" t="str">
            <v>Actual expenses are lower than anticipated in budget.</v>
          </cell>
          <cell r="K35">
            <v>3453.56</v>
          </cell>
          <cell r="L35">
            <v>-178.19000000000005</v>
          </cell>
          <cell r="M35">
            <v>-5.1596034237135033E-2</v>
          </cell>
          <cell r="N35">
            <v>7133.15</v>
          </cell>
          <cell r="O35">
            <v>3501.3999999999996</v>
          </cell>
          <cell r="P35">
            <v>0.49086308292970143</v>
          </cell>
          <cell r="Q35">
            <v>5408</v>
          </cell>
          <cell r="R35">
            <v>3453.56</v>
          </cell>
          <cell r="S35">
            <v>7133.15</v>
          </cell>
        </row>
        <row r="36">
          <cell r="A36" t="str">
            <v>6223085582</v>
          </cell>
          <cell r="B36">
            <v>85582</v>
          </cell>
          <cell r="D36" t="str">
            <v>Bldg Admin-Salaries</v>
          </cell>
          <cell r="F36">
            <v>20582.599999999999</v>
          </cell>
          <cell r="G36">
            <v>32449.3</v>
          </cell>
          <cell r="H36">
            <v>11866.7</v>
          </cell>
          <cell r="I36">
            <v>0.36569972233607506</v>
          </cell>
          <cell r="J36" t="str">
            <v>Actual expenses are lower than anticipated in budget.</v>
          </cell>
          <cell r="K36">
            <v>22383.01</v>
          </cell>
          <cell r="L36">
            <v>1800.4099999999999</v>
          </cell>
          <cell r="M36">
            <v>8.0436456044115603E-2</v>
          </cell>
          <cell r="N36">
            <v>29042.799999999999</v>
          </cell>
          <cell r="O36">
            <v>8460.2000000000007</v>
          </cell>
          <cell r="P36">
            <v>0.29130111421763744</v>
          </cell>
          <cell r="Q36">
            <v>32449.3</v>
          </cell>
          <cell r="R36">
            <v>22383.01</v>
          </cell>
          <cell r="S36">
            <v>29042.799999999999</v>
          </cell>
        </row>
        <row r="37">
          <cell r="A37" t="str">
            <v>6223086564</v>
          </cell>
          <cell r="B37">
            <v>86564</v>
          </cell>
          <cell r="D37" t="str">
            <v>Insurance</v>
          </cell>
          <cell r="F37">
            <v>19389</v>
          </cell>
          <cell r="G37">
            <v>19658</v>
          </cell>
          <cell r="H37">
            <v>269</v>
          </cell>
          <cell r="I37">
            <v>1.368399633736901E-2</v>
          </cell>
          <cell r="K37">
            <v>20028</v>
          </cell>
          <cell r="L37">
            <v>639</v>
          </cell>
          <cell r="M37">
            <v>3.1905332534451769E-2</v>
          </cell>
          <cell r="N37">
            <v>19658</v>
          </cell>
          <cell r="O37">
            <v>269</v>
          </cell>
          <cell r="P37">
            <v>1.368399633736901E-2</v>
          </cell>
          <cell r="Q37">
            <v>19658</v>
          </cell>
          <cell r="R37">
            <v>20028</v>
          </cell>
          <cell r="S37">
            <v>19658</v>
          </cell>
        </row>
        <row r="38">
          <cell r="A38" t="str">
            <v>6223088890</v>
          </cell>
          <cell r="B38">
            <v>88890</v>
          </cell>
          <cell r="D38" t="str">
            <v>Security/Safety</v>
          </cell>
          <cell r="F38">
            <v>12073.08</v>
          </cell>
          <cell r="G38">
            <v>6394</v>
          </cell>
          <cell r="H38">
            <v>-5679.08</v>
          </cell>
          <cell r="I38">
            <v>-0.88818892711917419</v>
          </cell>
          <cell r="J38" t="str">
            <v>Increased security due to construction. Expenses tripled budget starting in 10/04.</v>
          </cell>
          <cell r="K38">
            <v>11586.45</v>
          </cell>
          <cell r="L38">
            <v>-486.6299999999992</v>
          </cell>
          <cell r="M38">
            <v>-4.1999922323058325E-2</v>
          </cell>
          <cell r="N38">
            <v>15851.34</v>
          </cell>
          <cell r="O38">
            <v>3778.26</v>
          </cell>
          <cell r="P38">
            <v>0.23835587401443664</v>
          </cell>
          <cell r="Q38">
            <v>6394</v>
          </cell>
          <cell r="R38">
            <v>11586.45</v>
          </cell>
          <cell r="S38">
            <v>15851.34</v>
          </cell>
        </row>
        <row r="39">
          <cell r="A39" t="str">
            <v>6223089786</v>
          </cell>
          <cell r="B39">
            <v>89786</v>
          </cell>
          <cell r="D39" t="str">
            <v>Property Tax Exp</v>
          </cell>
          <cell r="F39">
            <v>62560.31</v>
          </cell>
          <cell r="G39">
            <v>61385</v>
          </cell>
          <cell r="H39">
            <v>-1175.3099999999977</v>
          </cell>
          <cell r="I39">
            <v>-1.9146534169585366E-2</v>
          </cell>
          <cell r="K39">
            <v>62330.64</v>
          </cell>
          <cell r="L39">
            <v>-229.66999999999825</v>
          </cell>
          <cell r="M39">
            <v>-3.6847046653138531E-3</v>
          </cell>
          <cell r="N39">
            <v>60329.38</v>
          </cell>
          <cell r="O39">
            <v>-2230.9300000000003</v>
          </cell>
          <cell r="P39">
            <v>-3.6979163386064974E-2</v>
          </cell>
          <cell r="Q39">
            <v>61385</v>
          </cell>
          <cell r="R39">
            <v>62330.64</v>
          </cell>
          <cell r="S39">
            <v>60329.38</v>
          </cell>
        </row>
        <row r="40">
          <cell r="D40" t="str">
            <v>Total Reimbursable</v>
          </cell>
          <cell r="F40">
            <v>340759.04000000004</v>
          </cell>
          <cell r="G40">
            <v>394476.2</v>
          </cell>
          <cell r="H40">
            <v>53717.16</v>
          </cell>
          <cell r="I40">
            <v>0.13617338637920362</v>
          </cell>
          <cell r="K40">
            <v>376232.81</v>
          </cell>
          <cell r="L40">
            <v>35473.770000000011</v>
          </cell>
          <cell r="M40">
            <v>9.4286752928326514E-2</v>
          </cell>
          <cell r="N40">
            <v>418273.74</v>
          </cell>
          <cell r="O40">
            <v>77514.699999999983</v>
          </cell>
          <cell r="P40">
            <v>0.1853205032665928</v>
          </cell>
          <cell r="Q40">
            <v>394476.2</v>
          </cell>
          <cell r="R40">
            <v>376232.81</v>
          </cell>
          <cell r="S40">
            <v>418273.74</v>
          </cell>
        </row>
        <row r="42">
          <cell r="D42" t="str">
            <v>NON-REIMBURSABLE EXPENSES</v>
          </cell>
        </row>
        <row r="43">
          <cell r="A43" t="str">
            <v>6223072701</v>
          </cell>
          <cell r="B43">
            <v>72701</v>
          </cell>
          <cell r="D43" t="str">
            <v>Utilities</v>
          </cell>
          <cell r="F43">
            <v>0.51</v>
          </cell>
          <cell r="G43">
            <v>51.5</v>
          </cell>
          <cell r="H43">
            <v>50.99</v>
          </cell>
          <cell r="I43">
            <v>0.99009708737864077</v>
          </cell>
          <cell r="K43">
            <v>51.5</v>
          </cell>
          <cell r="L43">
            <v>50.99</v>
          </cell>
          <cell r="M43">
            <v>0.99009708737864077</v>
          </cell>
          <cell r="N43">
            <v>10.96</v>
          </cell>
          <cell r="O43">
            <v>10.450000000000001</v>
          </cell>
          <cell r="P43">
            <v>0.95346715328467158</v>
          </cell>
          <cell r="Q43">
            <v>51.5</v>
          </cell>
          <cell r="R43">
            <v>51.5</v>
          </cell>
          <cell r="S43">
            <v>10.96</v>
          </cell>
        </row>
        <row r="44">
          <cell r="A44" t="str">
            <v>6223076010</v>
          </cell>
          <cell r="B44">
            <v>76010</v>
          </cell>
          <cell r="D44" t="str">
            <v>Tenant Alterations</v>
          </cell>
          <cell r="F44">
            <v>1.85</v>
          </cell>
          <cell r="G44">
            <v>0</v>
          </cell>
          <cell r="H44">
            <v>-1.85</v>
          </cell>
          <cell r="I44" t="str">
            <v>N/A</v>
          </cell>
          <cell r="K44">
            <v>1.85</v>
          </cell>
          <cell r="L44">
            <v>0</v>
          </cell>
          <cell r="M44">
            <v>0</v>
          </cell>
          <cell r="N44">
            <v>0</v>
          </cell>
          <cell r="O44">
            <v>-1.85</v>
          </cell>
          <cell r="P44" t="str">
            <v>N/A</v>
          </cell>
          <cell r="Q44">
            <v>0</v>
          </cell>
          <cell r="R44">
            <v>1.85</v>
          </cell>
          <cell r="S44">
            <v>0</v>
          </cell>
        </row>
        <row r="45">
          <cell r="A45" t="str">
            <v>6223076051</v>
          </cell>
          <cell r="B45">
            <v>76051</v>
          </cell>
          <cell r="D45" t="str">
            <v>Cleaning-Nonreimbursable</v>
          </cell>
          <cell r="F45">
            <v>95</v>
          </cell>
          <cell r="G45">
            <v>0</v>
          </cell>
          <cell r="H45">
            <v>-95</v>
          </cell>
          <cell r="I45" t="str">
            <v>N/A</v>
          </cell>
          <cell r="K45">
            <v>95</v>
          </cell>
          <cell r="L45">
            <v>0</v>
          </cell>
          <cell r="M45">
            <v>0</v>
          </cell>
          <cell r="N45">
            <v>0</v>
          </cell>
          <cell r="O45">
            <v>-95</v>
          </cell>
          <cell r="P45" t="str">
            <v>N/A</v>
          </cell>
          <cell r="Q45">
            <v>0</v>
          </cell>
          <cell r="R45">
            <v>95</v>
          </cell>
          <cell r="S45">
            <v>0</v>
          </cell>
        </row>
        <row r="46">
          <cell r="A46" t="str">
            <v>6223076054</v>
          </cell>
          <cell r="B46">
            <v>76054</v>
          </cell>
          <cell r="D46" t="str">
            <v>Bldg Maintenance &amp; Repair</v>
          </cell>
          <cell r="F46">
            <v>1272.73</v>
          </cell>
          <cell r="G46">
            <v>1376.05</v>
          </cell>
          <cell r="H46">
            <v>103.31999999999994</v>
          </cell>
          <cell r="I46">
            <v>7.5084480941826195E-2</v>
          </cell>
          <cell r="J46" t="str">
            <v>Budget in 11/04 based on PY history. Non-recurring expense from '03.</v>
          </cell>
          <cell r="K46">
            <v>1263.5999999999999</v>
          </cell>
          <cell r="L46">
            <v>-9.1300000000001091</v>
          </cell>
          <cell r="M46">
            <v>-7.2253877809434234E-3</v>
          </cell>
          <cell r="N46">
            <v>168334.72</v>
          </cell>
          <cell r="O46">
            <v>167061.99</v>
          </cell>
          <cell r="P46">
            <v>0.99243929000505648</v>
          </cell>
          <cell r="Q46">
            <v>1376.05</v>
          </cell>
          <cell r="R46">
            <v>1263.5999999999999</v>
          </cell>
          <cell r="S46">
            <v>168334.72</v>
          </cell>
        </row>
        <row r="47">
          <cell r="A47" t="str">
            <v>6223084240</v>
          </cell>
          <cell r="B47">
            <v>84240</v>
          </cell>
          <cell r="D47" t="str">
            <v>Marketing Leasing</v>
          </cell>
          <cell r="F47">
            <v>578.09</v>
          </cell>
          <cell r="G47">
            <v>1290</v>
          </cell>
          <cell r="H47">
            <v>711.91</v>
          </cell>
          <cell r="I47">
            <v>0.55186821705426359</v>
          </cell>
          <cell r="K47">
            <v>728.74</v>
          </cell>
          <cell r="L47">
            <v>150.64999999999998</v>
          </cell>
          <cell r="M47">
            <v>0.20672667892526825</v>
          </cell>
          <cell r="N47">
            <v>423.72</v>
          </cell>
          <cell r="O47">
            <v>-154.37</v>
          </cell>
          <cell r="P47">
            <v>-0.3643207778721797</v>
          </cell>
          <cell r="Q47">
            <v>1290</v>
          </cell>
          <cell r="R47">
            <v>728.74</v>
          </cell>
          <cell r="S47">
            <v>423.72</v>
          </cell>
        </row>
        <row r="48">
          <cell r="A48" t="str">
            <v>6223085016</v>
          </cell>
          <cell r="B48">
            <v>85016</v>
          </cell>
          <cell r="D48" t="str">
            <v>Prof Svc-Attorney Outside</v>
          </cell>
          <cell r="F48">
            <v>1133.31</v>
          </cell>
          <cell r="G48">
            <v>566.5</v>
          </cell>
          <cell r="H48">
            <v>-566.80999999999995</v>
          </cell>
          <cell r="I48">
            <v>-1.0005472197705207</v>
          </cell>
          <cell r="K48">
            <v>565</v>
          </cell>
          <cell r="L48">
            <v>-568.30999999999995</v>
          </cell>
          <cell r="M48">
            <v>-1.0058584070796459</v>
          </cell>
          <cell r="N48">
            <v>100</v>
          </cell>
          <cell r="O48">
            <v>-1033.31</v>
          </cell>
          <cell r="P48">
            <v>-10.3331</v>
          </cell>
          <cell r="Q48">
            <v>566.5</v>
          </cell>
          <cell r="R48">
            <v>565</v>
          </cell>
          <cell r="S48">
            <v>100</v>
          </cell>
        </row>
        <row r="49">
          <cell r="A49" t="str">
            <v>6223085022</v>
          </cell>
          <cell r="B49">
            <v>85022</v>
          </cell>
          <cell r="D49" t="str">
            <v>Prof Svc-Audit/Acctng</v>
          </cell>
          <cell r="F49">
            <v>1425</v>
          </cell>
          <cell r="G49">
            <v>1930.58</v>
          </cell>
          <cell r="H49">
            <v>505.57999999999993</v>
          </cell>
          <cell r="I49">
            <v>0.26187984957888299</v>
          </cell>
          <cell r="K49">
            <v>1725.25</v>
          </cell>
          <cell r="L49">
            <v>300.25</v>
          </cell>
          <cell r="M49">
            <v>0.17403274887697434</v>
          </cell>
          <cell r="N49">
            <v>3846.93</v>
          </cell>
          <cell r="O49">
            <v>2421.9299999999998</v>
          </cell>
          <cell r="P49">
            <v>0.62957475181508371</v>
          </cell>
          <cell r="Q49">
            <v>1930.58</v>
          </cell>
          <cell r="R49">
            <v>1725.25</v>
          </cell>
          <cell r="S49">
            <v>3846.93</v>
          </cell>
        </row>
        <row r="50">
          <cell r="A50" t="str">
            <v>6223085500</v>
          </cell>
          <cell r="B50">
            <v>85500</v>
          </cell>
          <cell r="D50" t="str">
            <v>Consulting Services</v>
          </cell>
          <cell r="F50">
            <v>50</v>
          </cell>
          <cell r="G50">
            <v>139.05000000000001</v>
          </cell>
          <cell r="H50">
            <v>89.050000000000011</v>
          </cell>
          <cell r="I50">
            <v>0.64041711614527153</v>
          </cell>
          <cell r="J50" t="str">
            <v>Budget based on last year's history.</v>
          </cell>
          <cell r="K50">
            <v>0</v>
          </cell>
          <cell r="L50">
            <v>-50</v>
          </cell>
          <cell r="M50" t="str">
            <v>N/A</v>
          </cell>
          <cell r="N50">
            <v>158.30000000000001</v>
          </cell>
          <cell r="O50">
            <v>108.30000000000001</v>
          </cell>
          <cell r="P50">
            <v>0.68414403032217308</v>
          </cell>
          <cell r="Q50">
            <v>139.05000000000001</v>
          </cell>
          <cell r="R50">
            <v>0</v>
          </cell>
          <cell r="S50">
            <v>158.30000000000001</v>
          </cell>
        </row>
        <row r="51">
          <cell r="A51" t="str">
            <v>6223085566</v>
          </cell>
          <cell r="B51">
            <v>85566</v>
          </cell>
          <cell r="D51" t="str">
            <v>Management Fee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  <cell r="K51">
            <v>0</v>
          </cell>
          <cell r="L51">
            <v>0</v>
          </cell>
          <cell r="M51" t="str">
            <v>N/A</v>
          </cell>
          <cell r="N51">
            <v>39823.47</v>
          </cell>
          <cell r="O51">
            <v>39823.47</v>
          </cell>
          <cell r="P51">
            <v>1</v>
          </cell>
          <cell r="Q51">
            <v>0</v>
          </cell>
          <cell r="R51">
            <v>0</v>
          </cell>
          <cell r="S51">
            <v>39823.47</v>
          </cell>
        </row>
        <row r="52">
          <cell r="A52" t="str">
            <v>6223085581</v>
          </cell>
          <cell r="B52">
            <v>85581</v>
          </cell>
          <cell r="D52" t="str">
            <v>Bldg Admin- Salaries</v>
          </cell>
          <cell r="F52">
            <v>14792.26</v>
          </cell>
          <cell r="G52">
            <v>34478.5</v>
          </cell>
          <cell r="H52">
            <v>19686.239999999998</v>
          </cell>
          <cell r="I52">
            <v>0.57097147497715961</v>
          </cell>
          <cell r="J52" t="str">
            <v>Allocation costs are higher than expected.</v>
          </cell>
          <cell r="K52">
            <v>15554.21</v>
          </cell>
          <cell r="L52">
            <v>761.94999999999891</v>
          </cell>
          <cell r="M52">
            <v>4.8986737352780946E-2</v>
          </cell>
          <cell r="N52">
            <v>3778.81</v>
          </cell>
          <cell r="O52">
            <v>-11013.45</v>
          </cell>
          <cell r="P52">
            <v>-2.9145286479076749</v>
          </cell>
          <cell r="Q52">
            <v>34478.5</v>
          </cell>
          <cell r="R52">
            <v>15554.21</v>
          </cell>
          <cell r="S52">
            <v>3778.81</v>
          </cell>
        </row>
        <row r="53">
          <cell r="A53" t="str">
            <v>6223085583</v>
          </cell>
          <cell r="B53">
            <v>85583</v>
          </cell>
          <cell r="D53" t="str">
            <v>Bldg Admin - Office Exp</v>
          </cell>
          <cell r="F53">
            <v>2676.71</v>
          </cell>
          <cell r="G53">
            <v>0</v>
          </cell>
          <cell r="H53">
            <v>-2676.71</v>
          </cell>
          <cell r="I53" t="str">
            <v>N/A</v>
          </cell>
          <cell r="K53">
            <v>4192.3599999999997</v>
          </cell>
          <cell r="L53">
            <v>1515.6499999999996</v>
          </cell>
          <cell r="M53">
            <v>0.36152668186892339</v>
          </cell>
          <cell r="N53">
            <v>0</v>
          </cell>
          <cell r="O53">
            <v>-2676.71</v>
          </cell>
          <cell r="P53" t="str">
            <v>N/A</v>
          </cell>
          <cell r="Q53">
            <v>0</v>
          </cell>
          <cell r="R53">
            <v>4192.3599999999997</v>
          </cell>
          <cell r="S53">
            <v>0</v>
          </cell>
        </row>
        <row r="54">
          <cell r="A54" t="str">
            <v>6223088710</v>
          </cell>
          <cell r="B54">
            <v>88710</v>
          </cell>
          <cell r="D54" t="str">
            <v>Losses-Bad Debts</v>
          </cell>
          <cell r="F54">
            <v>-5439.62</v>
          </cell>
          <cell r="G54">
            <v>22984.639999999999</v>
          </cell>
          <cell r="H54">
            <v>28424.26</v>
          </cell>
          <cell r="I54">
            <v>1.2366632672950284</v>
          </cell>
          <cell r="K54">
            <v>3499.81</v>
          </cell>
          <cell r="L54">
            <v>8939.43</v>
          </cell>
          <cell r="M54">
            <v>2.5542615170537832</v>
          </cell>
          <cell r="N54">
            <v>22149.62</v>
          </cell>
          <cell r="O54">
            <v>27589.239999999998</v>
          </cell>
          <cell r="P54">
            <v>1.245585251575422</v>
          </cell>
          <cell r="Q54">
            <v>22984.639999999999</v>
          </cell>
          <cell r="R54">
            <v>3499.81</v>
          </cell>
          <cell r="S54">
            <v>22149.62</v>
          </cell>
        </row>
        <row r="55">
          <cell r="D55" t="str">
            <v>Total Non-Reimbursable</v>
          </cell>
          <cell r="F55">
            <v>16585.84</v>
          </cell>
          <cell r="G55">
            <v>62816.82</v>
          </cell>
          <cell r="H55">
            <v>46230.979999999996</v>
          </cell>
          <cell r="I55">
            <v>0.73596498517435294</v>
          </cell>
          <cell r="K55">
            <v>27677.32</v>
          </cell>
          <cell r="L55">
            <v>11091.48</v>
          </cell>
          <cell r="M55">
            <v>0.40074255744414561</v>
          </cell>
          <cell r="N55">
            <v>238626.52999999997</v>
          </cell>
          <cell r="O55">
            <v>222040.68999999997</v>
          </cell>
          <cell r="P55">
            <v>0.93049456822759813</v>
          </cell>
          <cell r="Q55">
            <v>62816.82</v>
          </cell>
          <cell r="R55">
            <v>27677.32</v>
          </cell>
          <cell r="S55">
            <v>238626.52999999997</v>
          </cell>
        </row>
        <row r="57">
          <cell r="D57" t="str">
            <v>TOTAL OPERATING EXPENSES</v>
          </cell>
          <cell r="F57">
            <v>357344.88000000006</v>
          </cell>
          <cell r="G57">
            <v>457293.02</v>
          </cell>
          <cell r="H57">
            <v>99948.14</v>
          </cell>
          <cell r="I57">
            <v>0.21856476182383014</v>
          </cell>
          <cell r="K57">
            <v>403910.13</v>
          </cell>
          <cell r="L57">
            <v>46565.250000000015</v>
          </cell>
          <cell r="M57">
            <v>0.11528616526651612</v>
          </cell>
          <cell r="N57">
            <v>656900.27</v>
          </cell>
          <cell r="O57">
            <v>299555.38999999996</v>
          </cell>
          <cell r="P57">
            <v>0.45601349806112873</v>
          </cell>
          <cell r="Q57">
            <v>457293.02</v>
          </cell>
          <cell r="R57">
            <v>403910.13</v>
          </cell>
          <cell r="S57">
            <v>656900.27</v>
          </cell>
        </row>
        <row r="59">
          <cell r="D59" t="str">
            <v>NET INCOME (Excluding NRO)</v>
          </cell>
          <cell r="F59">
            <v>1895910.3</v>
          </cell>
          <cell r="G59">
            <v>1818235.35</v>
          </cell>
          <cell r="H59">
            <v>77674.950000000055</v>
          </cell>
          <cell r="I59">
            <v>4.2719964717438837E-2</v>
          </cell>
          <cell r="K59">
            <v>1827374.3000000003</v>
          </cell>
          <cell r="L59">
            <v>68535.999999999985</v>
          </cell>
          <cell r="M59">
            <v>3.750517887878798E-2</v>
          </cell>
          <cell r="N59">
            <v>1696815.2399999998</v>
          </cell>
          <cell r="O59">
            <v>199095.05999999997</v>
          </cell>
          <cell r="P59">
            <v>0.1173345543501837</v>
          </cell>
          <cell r="Q59">
            <v>1818235.35</v>
          </cell>
          <cell r="R59">
            <v>1827374.3000000003</v>
          </cell>
          <cell r="S59">
            <v>1696815.2399999998</v>
          </cell>
        </row>
        <row r="60">
          <cell r="A60" t="str">
            <v>6223076071</v>
          </cell>
          <cell r="B60">
            <v>76071</v>
          </cell>
          <cell r="D60" t="str">
            <v>Reimaging Maintenance</v>
          </cell>
          <cell r="F60">
            <v>58969.95</v>
          </cell>
          <cell r="G60">
            <v>136216</v>
          </cell>
          <cell r="H60">
            <v>77246.05</v>
          </cell>
          <cell r="I60">
            <v>0.56708499735713869</v>
          </cell>
          <cell r="K60">
            <v>58969</v>
          </cell>
          <cell r="L60">
            <v>-0.94999999999708962</v>
          </cell>
          <cell r="M60">
            <v>-1.6110159575320754E-5</v>
          </cell>
          <cell r="N60">
            <v>0</v>
          </cell>
          <cell r="O60">
            <v>-58969.95</v>
          </cell>
          <cell r="P60" t="str">
            <v>N/A</v>
          </cell>
          <cell r="Q60">
            <v>136216</v>
          </cell>
          <cell r="R60">
            <v>58969</v>
          </cell>
          <cell r="S60">
            <v>0</v>
          </cell>
        </row>
        <row r="61">
          <cell r="D61" t="str">
            <v xml:space="preserve">NET INCOME </v>
          </cell>
          <cell r="F61">
            <v>1836940.35</v>
          </cell>
          <cell r="G61">
            <v>1682019.35</v>
          </cell>
          <cell r="H61">
            <v>154921.00000000006</v>
          </cell>
          <cell r="I61">
            <v>9.2104172285532887E-2</v>
          </cell>
          <cell r="K61">
            <v>1768405.3000000003</v>
          </cell>
          <cell r="L61">
            <v>68535.049999999988</v>
          </cell>
          <cell r="M61">
            <v>3.8755284210016776E-2</v>
          </cell>
          <cell r="N61">
            <v>1696815.2399999998</v>
          </cell>
          <cell r="O61">
            <v>140125.10999999999</v>
          </cell>
          <cell r="P61">
            <v>8.2581242021376469E-2</v>
          </cell>
          <cell r="Q61">
            <v>1682019.35</v>
          </cell>
          <cell r="R61">
            <v>1768405.3000000003</v>
          </cell>
          <cell r="S61">
            <v>1696815.2399999998</v>
          </cell>
        </row>
        <row r="64">
          <cell r="C64" t="str">
            <v>Forecasted Variances:</v>
          </cell>
        </row>
        <row r="65">
          <cell r="C65" t="str">
            <v xml:space="preserve">l  </v>
          </cell>
          <cell r="D65" t="str">
            <v>Rental Income - Fixed:  Please see Minimum Rent Schedule.</v>
          </cell>
        </row>
        <row r="66">
          <cell r="C66" t="str">
            <v xml:space="preserve">l  </v>
          </cell>
          <cell r="D66" t="str">
            <v>Rental Income - Operating Exp Recoveries:  Revenue reflects a budgeted recovery ratio of 111.5%. Variance reflects timing of expenses.</v>
          </cell>
        </row>
        <row r="67">
          <cell r="C67" t="str">
            <v xml:space="preserve">l  </v>
          </cell>
          <cell r="D67" t="str">
            <v xml:space="preserve">Utilities - Water:  Water usage is low at the end of last year (winter months). However forecast is evenly distributed. </v>
          </cell>
        </row>
        <row r="68">
          <cell r="C68" t="str">
            <v xml:space="preserve">l  </v>
          </cell>
          <cell r="D68" t="str">
            <v>Bldg Maintenance &amp; Repair:  Due to incidental repairs in building 4.</v>
          </cell>
        </row>
        <row r="69">
          <cell r="C69" t="str">
            <v xml:space="preserve">l  </v>
          </cell>
          <cell r="D69" t="str">
            <v>Bldg Admin - Office Costs:  To be updated.</v>
          </cell>
        </row>
        <row r="70">
          <cell r="C70" t="str">
            <v xml:space="preserve">l  </v>
          </cell>
          <cell r="D70" t="str">
            <v>Bldg Admin - Salaries:  To be updated.</v>
          </cell>
        </row>
        <row r="71">
          <cell r="C71" t="str">
            <v xml:space="preserve">l  </v>
          </cell>
          <cell r="D71" t="str">
            <v>Security/Safety:  Increased security due to construction. Expenses tripled budget starting in 10/04. Overlooked during forecast.</v>
          </cell>
        </row>
        <row r="72">
          <cell r="C72" t="str">
            <v xml:space="preserve">l  </v>
          </cell>
          <cell r="D72" t="str">
            <v>Consulting Services:  Budget based on last year's history.</v>
          </cell>
        </row>
        <row r="73">
          <cell r="C73" t="str">
            <v xml:space="preserve">l  </v>
          </cell>
          <cell r="D73" t="str">
            <v>Bldg Admin - Salaries:  Allocation costs are higher than anticipated.</v>
          </cell>
        </row>
        <row r="74">
          <cell r="C74" t="str">
            <v xml:space="preserve">l  </v>
          </cell>
          <cell r="D74" t="str">
            <v>Bldg Admin - Office Exp:  Expenses are lower than anticipated.</v>
          </cell>
        </row>
        <row r="77">
          <cell r="C77" t="str">
            <v>Prior Year Variances:</v>
          </cell>
        </row>
        <row r="78">
          <cell r="C78" t="str">
            <v xml:space="preserve">l  </v>
          </cell>
          <cell r="D78" t="str">
            <v>Rental Income - Operating Exp Recoveries:  Revenue reflects a budgeted recovery ratio of 111.5%. Variance reflects timing of expenses.</v>
          </cell>
        </row>
        <row r="79">
          <cell r="C79" t="str">
            <v xml:space="preserve">l  </v>
          </cell>
          <cell r="D79" t="str">
            <v>Bldg Maintenance &amp; Repair:  Due to a $58K Sewer replacement in PY.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quare (The)"/>
      <sheetName val="Bayside"/>
      <sheetName val="Bluffs"/>
      <sheetName val="Newport North"/>
      <sheetName val="data"/>
      <sheetName val="#REF"/>
      <sheetName val="JE"/>
      <sheetName val="variance"/>
      <sheetName val="Combo Varnotes-NC"/>
      <sheetName val="Westcliff"/>
      <sheetName val="Eastbluf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on tech"/>
      <sheetName val="Commons"/>
      <sheetName val="IHC"/>
      <sheetName val="Sand Canyon"/>
      <sheetName val="Quail Hill"/>
      <sheetName val="Walnut"/>
      <sheetName val="Culver"/>
      <sheetName val="Northpark"/>
      <sheetName val="Trabuco"/>
      <sheetName val="data"/>
    </sheetNames>
    <sheetDataSet>
      <sheetData sheetId="0"/>
      <sheetData sheetId="1">
        <row r="2">
          <cell r="C2" t="str">
            <v>The Commons</v>
          </cell>
        </row>
        <row r="3">
          <cell r="C3" t="str">
            <v>Statement of Operations</v>
          </cell>
        </row>
        <row r="4">
          <cell r="C4" t="str">
            <v>Year-To-Date Variance Analysis</v>
          </cell>
        </row>
        <row r="5">
          <cell r="C5" t="str">
            <v>For the Ten Months Ended April 30, 2005</v>
          </cell>
        </row>
        <row r="8">
          <cell r="G8" t="str">
            <v>Budget</v>
          </cell>
        </row>
        <row r="9">
          <cell r="F9" t="str">
            <v>Actual</v>
          </cell>
          <cell r="G9" t="str">
            <v>YTD</v>
          </cell>
          <cell r="H9" t="str">
            <v>Variance</v>
          </cell>
          <cell r="I9" t="str">
            <v>% Var.</v>
          </cell>
          <cell r="J9" t="str">
            <v>Budget Variance Comments</v>
          </cell>
        </row>
        <row r="11">
          <cell r="B11">
            <v>62252</v>
          </cell>
          <cell r="C11" t="str">
            <v>The Commons</v>
          </cell>
        </row>
        <row r="13">
          <cell r="D13" t="str">
            <v>REVENUE</v>
          </cell>
        </row>
        <row r="14">
          <cell r="A14" t="str">
            <v>6225241050</v>
          </cell>
          <cell r="B14">
            <v>41050</v>
          </cell>
          <cell r="D14" t="str">
            <v>Rental Income - Fixed</v>
          </cell>
          <cell r="F14">
            <v>949278.99</v>
          </cell>
          <cell r="G14">
            <v>960307.22</v>
          </cell>
          <cell r="H14">
            <v>-11028.229999999981</v>
          </cell>
          <cell r="I14">
            <v>-1.1484064443460064E-2</v>
          </cell>
          <cell r="J14" t="str">
            <v>Positive variance due to Jackson Barne Grill ($6k), Philly' Sandwich &amp; Grill ($6k) and Promenade-New Class of Dancing ($21k).</v>
          </cell>
        </row>
        <row r="15">
          <cell r="A15" t="str">
            <v>6225241074</v>
          </cell>
          <cell r="B15">
            <v>41074</v>
          </cell>
          <cell r="D15" t="str">
            <v>Rental Income - Percentage</v>
          </cell>
          <cell r="F15">
            <v>0</v>
          </cell>
          <cell r="G15">
            <v>0</v>
          </cell>
          <cell r="H15">
            <v>0</v>
          </cell>
          <cell r="I15" t="str">
            <v>N/A</v>
          </cell>
        </row>
        <row r="16">
          <cell r="A16" t="str">
            <v>6225241082</v>
          </cell>
          <cell r="B16">
            <v>41082</v>
          </cell>
          <cell r="D16" t="str">
            <v>Rental Income - Operating Expense Recoveries</v>
          </cell>
          <cell r="F16">
            <v>306063.49</v>
          </cell>
          <cell r="G16">
            <v>320599.44</v>
          </cell>
          <cell r="H16">
            <v>-14535.950000000012</v>
          </cell>
          <cell r="I16">
            <v>-4.5339910762164808E-2</v>
          </cell>
          <cell r="J16" t="str">
            <v>Revenue reflects a projected recovery ratio of 112.8%.  Variance reflects timing of expenses</v>
          </cell>
        </row>
        <row r="17">
          <cell r="A17" t="str">
            <v>6225245071</v>
          </cell>
          <cell r="B17">
            <v>45071</v>
          </cell>
          <cell r="D17" t="str">
            <v>Termination Fee</v>
          </cell>
          <cell r="F17">
            <v>0</v>
          </cell>
          <cell r="G17">
            <v>0</v>
          </cell>
          <cell r="H17">
            <v>0</v>
          </cell>
          <cell r="I17" t="str">
            <v>N/A</v>
          </cell>
        </row>
        <row r="18">
          <cell r="A18" t="str">
            <v>6225245070</v>
          </cell>
          <cell r="B18">
            <v>45070</v>
          </cell>
          <cell r="D18" t="str">
            <v>Other Income</v>
          </cell>
          <cell r="F18">
            <v>-0.79</v>
          </cell>
          <cell r="G18">
            <v>0</v>
          </cell>
          <cell r="H18">
            <v>-0.79</v>
          </cell>
          <cell r="I18" t="str">
            <v>N/A</v>
          </cell>
        </row>
        <row r="19">
          <cell r="A19" t="str">
            <v>6225241060</v>
          </cell>
          <cell r="B19">
            <v>41060</v>
          </cell>
          <cell r="D19" t="str">
            <v>Rental Income - Vacancy</v>
          </cell>
          <cell r="F19">
            <v>0</v>
          </cell>
          <cell r="G19">
            <v>0</v>
          </cell>
          <cell r="H19">
            <v>0</v>
          </cell>
          <cell r="I19" t="str">
            <v>N/A</v>
          </cell>
          <cell r="J19" t="str">
            <v>Budgeted vacancy will not be utilized.</v>
          </cell>
        </row>
        <row r="20">
          <cell r="A20" t="str">
            <v>6225244870</v>
          </cell>
          <cell r="B20">
            <v>44870</v>
          </cell>
          <cell r="D20" t="str">
            <v>Late Fees</v>
          </cell>
          <cell r="F20">
            <v>7755.43</v>
          </cell>
          <cell r="G20">
            <v>0</v>
          </cell>
          <cell r="H20">
            <v>7755.43</v>
          </cell>
          <cell r="I20" t="str">
            <v>N/A</v>
          </cell>
          <cell r="J20" t="str">
            <v>Late fees from Fukada, Nutri-sport, and Jackon Barne Grill.</v>
          </cell>
        </row>
        <row r="21">
          <cell r="D21" t="str">
            <v>TOTAL REVENUE</v>
          </cell>
          <cell r="F21">
            <v>1263097.1199999999</v>
          </cell>
          <cell r="G21">
            <v>1280906.6599999999</v>
          </cell>
          <cell r="H21">
            <v>-17809.539999999994</v>
          </cell>
          <cell r="I21">
            <v>-1.3903854633717022E-2</v>
          </cell>
        </row>
        <row r="23">
          <cell r="D23" t="str">
            <v>Exclusion to CAM True Up</v>
          </cell>
          <cell r="F23">
            <v>2200</v>
          </cell>
        </row>
        <row r="24">
          <cell r="D24" t="str">
            <v>CAM Rev Excluding PY, HVAC</v>
          </cell>
          <cell r="F24">
            <v>303863.49</v>
          </cell>
          <cell r="G24">
            <v>320599.44</v>
          </cell>
        </row>
        <row r="25">
          <cell r="D25" t="str">
            <v>CAM Recovery Ratio</v>
          </cell>
          <cell r="F25">
            <v>1.2087786972247418</v>
          </cell>
          <cell r="G25">
            <v>1.101936221497404</v>
          </cell>
          <cell r="H25">
            <v>0.10684247572733785</v>
          </cell>
          <cell r="I25">
            <v>9.695885627768118E-2</v>
          </cell>
        </row>
        <row r="27">
          <cell r="D27" t="str">
            <v>REIMBURSABLE EXPENSES</v>
          </cell>
        </row>
        <row r="28">
          <cell r="A28" t="str">
            <v>6225272710</v>
          </cell>
          <cell r="B28">
            <v>72710</v>
          </cell>
          <cell r="D28" t="str">
            <v>Utilities - Electricity</v>
          </cell>
          <cell r="F28">
            <v>7813.37</v>
          </cell>
          <cell r="G28">
            <v>8176</v>
          </cell>
          <cell r="H28">
            <v>362.63000000000011</v>
          </cell>
          <cell r="I28">
            <v>4.4352984344422711E-2</v>
          </cell>
        </row>
        <row r="29">
          <cell r="A29" t="str">
            <v>6225272740</v>
          </cell>
          <cell r="B29">
            <v>72740</v>
          </cell>
          <cell r="D29" t="str">
            <v>Utilities - Gas</v>
          </cell>
          <cell r="F29">
            <v>0</v>
          </cell>
          <cell r="G29">
            <v>0</v>
          </cell>
          <cell r="H29">
            <v>0</v>
          </cell>
          <cell r="I29" t="str">
            <v>N/A</v>
          </cell>
        </row>
        <row r="30">
          <cell r="A30" t="str">
            <v>6225272770</v>
          </cell>
          <cell r="B30">
            <v>72770</v>
          </cell>
          <cell r="D30" t="str">
            <v>Utilities - Water</v>
          </cell>
          <cell r="F30">
            <v>8168.74</v>
          </cell>
          <cell r="G30">
            <v>3800</v>
          </cell>
          <cell r="H30">
            <v>-4368.74</v>
          </cell>
          <cell r="I30">
            <v>-1.1496684210526316</v>
          </cell>
          <cell r="J30" t="str">
            <v>Favorable variance due to reduced irrigation during months of heavy rain.</v>
          </cell>
        </row>
        <row r="31">
          <cell r="A31" t="str">
            <v>6225276000</v>
          </cell>
          <cell r="B31">
            <v>76000</v>
          </cell>
          <cell r="D31" t="str">
            <v>Bldg Maintenance &amp; Repair</v>
          </cell>
          <cell r="F31">
            <v>17402.93</v>
          </cell>
          <cell r="G31">
            <v>37318.639999999999</v>
          </cell>
          <cell r="H31">
            <v>19915.71</v>
          </cell>
          <cell r="I31">
            <v>0.53366655376508898</v>
          </cell>
          <cell r="J31" t="str">
            <v>Variance is due unplanned electric repairs for temporary power for the holiday lighting ($2,495), and unanticipated roof leak repairs ($2,671).  Also included is $22k accrual for painting.</v>
          </cell>
        </row>
        <row r="32">
          <cell r="A32" t="str">
            <v>6225276050</v>
          </cell>
          <cell r="B32">
            <v>76050</v>
          </cell>
          <cell r="D32" t="str">
            <v>Cleaning Expense</v>
          </cell>
          <cell r="F32">
            <v>11319.79</v>
          </cell>
          <cell r="G32">
            <v>11218.64</v>
          </cell>
          <cell r="H32">
            <v>-101.15000000000146</v>
          </cell>
          <cell r="I32">
            <v>-9.0162443932599191E-3</v>
          </cell>
        </row>
        <row r="33">
          <cell r="A33" t="str">
            <v>6225276091</v>
          </cell>
          <cell r="B33">
            <v>76091</v>
          </cell>
          <cell r="D33" t="str">
            <v>Parking Maintenance</v>
          </cell>
          <cell r="F33">
            <v>10660.8</v>
          </cell>
          <cell r="G33">
            <v>9272</v>
          </cell>
          <cell r="H33">
            <v>-1388.7999999999993</v>
          </cell>
          <cell r="I33">
            <v>-0.14978429680759267</v>
          </cell>
        </row>
        <row r="34">
          <cell r="A34" t="str">
            <v>6225277000</v>
          </cell>
          <cell r="B34">
            <v>77000</v>
          </cell>
          <cell r="D34" t="str">
            <v>Grounds Maintenance</v>
          </cell>
          <cell r="F34">
            <v>16164.78</v>
          </cell>
          <cell r="G34">
            <v>21702</v>
          </cell>
          <cell r="H34">
            <v>5537.2199999999993</v>
          </cell>
          <cell r="I34">
            <v>0.25514791263478015</v>
          </cell>
          <cell r="J34" t="str">
            <v>Positive variance due to unused contingency in sign repair &amp; maintenance ($2k), miscellaneous repairs ($1.7k), common area seating ($1.4k). These will be spent by year end.</v>
          </cell>
        </row>
        <row r="35">
          <cell r="A35" t="str">
            <v>6225277053</v>
          </cell>
          <cell r="B35">
            <v>77053</v>
          </cell>
          <cell r="D35" t="str">
            <v>Landscaping</v>
          </cell>
          <cell r="F35">
            <v>20869.099999999999</v>
          </cell>
          <cell r="G35">
            <v>34630</v>
          </cell>
          <cell r="H35">
            <v>13760.900000000001</v>
          </cell>
          <cell r="I35">
            <v>0.39736933294831078</v>
          </cell>
          <cell r="J35" t="str">
            <v>Favorable variance due to unused contingency in plants/materials ($11.6k), irrigation repairs ($2k), tree trimming ($3.5k), and color replacements ($5k).  These will be spent by year end.</v>
          </cell>
        </row>
        <row r="36">
          <cell r="A36" t="str">
            <v>6225278020</v>
          </cell>
          <cell r="B36">
            <v>78020</v>
          </cell>
          <cell r="D36" t="str">
            <v>Amortized CAM Exp</v>
          </cell>
          <cell r="F36">
            <v>15628.32</v>
          </cell>
          <cell r="G36">
            <v>26666.639999999999</v>
          </cell>
          <cell r="H36">
            <v>11038.32</v>
          </cell>
          <cell r="I36">
            <v>0.41393741393741396</v>
          </cell>
          <cell r="J36" t="str">
            <v>Estimate for CAM parking lot seal/stripe and repairs increased from $55K to $77k to be amortized over 3 years.  Credit balance is due to prior year accelerated CAM of $22k.</v>
          </cell>
        </row>
        <row r="37">
          <cell r="A37" t="str">
            <v>6225285584</v>
          </cell>
          <cell r="B37">
            <v>85584</v>
          </cell>
          <cell r="D37" t="str">
            <v>Bldg Admin-Office Costs</v>
          </cell>
          <cell r="F37">
            <v>3251.39</v>
          </cell>
          <cell r="G37">
            <v>3096</v>
          </cell>
          <cell r="H37">
            <v>-155.38999999999987</v>
          </cell>
          <cell r="I37">
            <v>-5.0190568475452155E-2</v>
          </cell>
        </row>
        <row r="38">
          <cell r="A38" t="str">
            <v>6225285582</v>
          </cell>
          <cell r="B38">
            <v>85582</v>
          </cell>
          <cell r="D38" t="str">
            <v>Bldg Admin-Salaries</v>
          </cell>
          <cell r="F38">
            <v>21033.1</v>
          </cell>
          <cell r="G38">
            <v>20863.36</v>
          </cell>
          <cell r="H38">
            <v>-169.73999999999796</v>
          </cell>
          <cell r="I38">
            <v>-8.1357940427619502E-3</v>
          </cell>
          <cell r="J38" t="str">
            <v>Salaries are favorable due to timing of filling open positions created from property management transition.</v>
          </cell>
        </row>
        <row r="39">
          <cell r="A39" t="str">
            <v>6225286564</v>
          </cell>
          <cell r="B39">
            <v>86564</v>
          </cell>
          <cell r="D39" t="str">
            <v>Insurance</v>
          </cell>
          <cell r="F39">
            <v>15935.17</v>
          </cell>
          <cell r="G39">
            <v>17952.64</v>
          </cell>
          <cell r="H39">
            <v>2017.4699999999993</v>
          </cell>
          <cell r="I39">
            <v>0.11237734394495737</v>
          </cell>
        </row>
        <row r="40">
          <cell r="A40" t="str">
            <v>6225288846</v>
          </cell>
          <cell r="B40">
            <v>88846</v>
          </cell>
          <cell r="D40" t="str">
            <v>Expenses-Other-Reimburs</v>
          </cell>
          <cell r="F40">
            <v>0</v>
          </cell>
          <cell r="G40">
            <v>0</v>
          </cell>
          <cell r="H40">
            <v>0</v>
          </cell>
          <cell r="I40" t="str">
            <v>N/A</v>
          </cell>
        </row>
        <row r="41">
          <cell r="A41" t="str">
            <v>6225288890</v>
          </cell>
          <cell r="B41">
            <v>88890</v>
          </cell>
          <cell r="D41" t="str">
            <v>Security/Safety</v>
          </cell>
          <cell r="F41">
            <v>4261.09</v>
          </cell>
          <cell r="G41">
            <v>3200</v>
          </cell>
          <cell r="H41">
            <v>-1061.0900000000001</v>
          </cell>
          <cell r="I41">
            <v>-0.33159062500000003</v>
          </cell>
        </row>
        <row r="42">
          <cell r="A42" t="str">
            <v>6225289775</v>
          </cell>
          <cell r="B42">
            <v>89775</v>
          </cell>
          <cell r="D42" t="str">
            <v>Assmt Dist Taxes- Reimb</v>
          </cell>
          <cell r="F42">
            <v>46315.35</v>
          </cell>
          <cell r="G42">
            <v>40800</v>
          </cell>
          <cell r="H42">
            <v>-5515.3499999999985</v>
          </cell>
          <cell r="I42">
            <v>-0.1351801470588235</v>
          </cell>
          <cell r="J42" t="str">
            <v>Starting this year, the center will be charged assessment district taxes.   Current estimate for the year is $34k.</v>
          </cell>
        </row>
        <row r="43">
          <cell r="A43" t="str">
            <v>6225289786</v>
          </cell>
          <cell r="B43">
            <v>89786</v>
          </cell>
          <cell r="D43" t="str">
            <v>Property Tax Exp</v>
          </cell>
          <cell r="F43">
            <v>52556.65</v>
          </cell>
          <cell r="G43">
            <v>52246</v>
          </cell>
          <cell r="H43">
            <v>-310.65000000000146</v>
          </cell>
          <cell r="I43">
            <v>-5.9459097347165611E-3</v>
          </cell>
          <cell r="J43" t="str">
            <v>Property taxes increased from prior year due to higher improvement values.</v>
          </cell>
        </row>
        <row r="44">
          <cell r="D44" t="str">
            <v>Total Reimbursable</v>
          </cell>
          <cell r="F44">
            <v>251380.58000000002</v>
          </cell>
          <cell r="G44">
            <v>290941.92</v>
          </cell>
          <cell r="H44">
            <v>39561.339999999997</v>
          </cell>
          <cell r="I44">
            <v>0.13597676127249039</v>
          </cell>
        </row>
        <row r="46">
          <cell r="D46" t="str">
            <v>NON-REIMBURSABLE EXPENSES</v>
          </cell>
        </row>
        <row r="47">
          <cell r="A47" t="str">
            <v>6225272701</v>
          </cell>
          <cell r="B47">
            <v>72701</v>
          </cell>
          <cell r="D47" t="str">
            <v>Utilities</v>
          </cell>
          <cell r="F47">
            <v>81.12</v>
          </cell>
          <cell r="G47">
            <v>0</v>
          </cell>
          <cell r="H47">
            <v>-81.12</v>
          </cell>
          <cell r="I47" t="str">
            <v>N/A</v>
          </cell>
        </row>
        <row r="48">
          <cell r="A48" t="str">
            <v>6225276010</v>
          </cell>
          <cell r="B48">
            <v>76010</v>
          </cell>
          <cell r="D48" t="str">
            <v>Tenant Alterations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6225276054</v>
          </cell>
          <cell r="B49">
            <v>76054</v>
          </cell>
          <cell r="D49" t="str">
            <v>Bldg Maintenance &amp; Repair</v>
          </cell>
          <cell r="F49">
            <v>0</v>
          </cell>
          <cell r="G49">
            <v>51300</v>
          </cell>
          <cell r="H49">
            <v>51300</v>
          </cell>
          <cell r="I49">
            <v>1</v>
          </cell>
        </row>
        <row r="50">
          <cell r="A50" t="str">
            <v>6225284240</v>
          </cell>
          <cell r="B50">
            <v>84240</v>
          </cell>
          <cell r="D50" t="str">
            <v>Marketing Leasing</v>
          </cell>
          <cell r="F50">
            <v>0</v>
          </cell>
          <cell r="G50">
            <v>0</v>
          </cell>
          <cell r="H50">
            <v>0</v>
          </cell>
          <cell r="I50" t="str">
            <v>N/A</v>
          </cell>
          <cell r="J50" t="str">
            <v>Variance is due to timing of expenses.</v>
          </cell>
        </row>
        <row r="51">
          <cell r="A51" t="str">
            <v>6225284242</v>
          </cell>
          <cell r="B51">
            <v>84242</v>
          </cell>
          <cell r="D51" t="str">
            <v>Marketing Subsidy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</row>
        <row r="52">
          <cell r="A52" t="str">
            <v>6225284243</v>
          </cell>
          <cell r="B52">
            <v>84243</v>
          </cell>
          <cell r="D52" t="str">
            <v>Marketing Coordination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6225284244</v>
          </cell>
          <cell r="B53">
            <v>84244</v>
          </cell>
          <cell r="D53" t="str">
            <v>Marketing-Net Required</v>
          </cell>
          <cell r="F53">
            <v>0</v>
          </cell>
          <cell r="G53">
            <v>0</v>
          </cell>
          <cell r="H53">
            <v>0</v>
          </cell>
          <cell r="I53" t="str">
            <v>N/A</v>
          </cell>
        </row>
        <row r="54">
          <cell r="A54" t="str">
            <v>6225285016</v>
          </cell>
          <cell r="B54">
            <v>85016</v>
          </cell>
          <cell r="D54" t="str">
            <v>Prof Svc-Attorney Outside</v>
          </cell>
          <cell r="F54">
            <v>1459.91</v>
          </cell>
          <cell r="G54">
            <v>1500</v>
          </cell>
          <cell r="H54">
            <v>40.089999999999918</v>
          </cell>
          <cell r="I54">
            <v>2.672666666666661E-2</v>
          </cell>
        </row>
        <row r="55">
          <cell r="A55" t="str">
            <v>6225285022</v>
          </cell>
          <cell r="B55">
            <v>85022</v>
          </cell>
          <cell r="D55" t="str">
            <v>Prof Svc-Audit/Acctng</v>
          </cell>
          <cell r="F55">
            <v>0</v>
          </cell>
          <cell r="G55">
            <v>1500</v>
          </cell>
          <cell r="H55">
            <v>1500</v>
          </cell>
          <cell r="I55">
            <v>1</v>
          </cell>
          <cell r="J55" t="str">
            <v>Tenant sales audit accrued last year was not performed.</v>
          </cell>
        </row>
        <row r="56">
          <cell r="A56" t="str">
            <v>6225285500</v>
          </cell>
          <cell r="B56">
            <v>85500</v>
          </cell>
          <cell r="D56" t="str">
            <v>Consulting Services</v>
          </cell>
          <cell r="F56">
            <v>0</v>
          </cell>
          <cell r="G56">
            <v>0</v>
          </cell>
          <cell r="H56">
            <v>0</v>
          </cell>
          <cell r="I56" t="str">
            <v>N/A</v>
          </cell>
        </row>
        <row r="57">
          <cell r="A57" t="str">
            <v>6225285566</v>
          </cell>
          <cell r="B57">
            <v>85566</v>
          </cell>
          <cell r="D57" t="str">
            <v>Management Fee</v>
          </cell>
          <cell r="F57">
            <v>0</v>
          </cell>
          <cell r="G57">
            <v>0</v>
          </cell>
          <cell r="H57">
            <v>0</v>
          </cell>
          <cell r="I57" t="str">
            <v>N/A</v>
          </cell>
        </row>
        <row r="58">
          <cell r="A58" t="str">
            <v>6225285581</v>
          </cell>
          <cell r="B58">
            <v>85581</v>
          </cell>
          <cell r="D58" t="str">
            <v>Bldg Admin- Salaries</v>
          </cell>
          <cell r="F58">
            <v>11915.12</v>
          </cell>
          <cell r="G58">
            <v>12468</v>
          </cell>
          <cell r="H58">
            <v>552.8799999999992</v>
          </cell>
          <cell r="I58">
            <v>4.4343920436316908E-2</v>
          </cell>
          <cell r="J58" t="str">
            <v>Salaries are favorable due to timing of filling open positions created from property management transition.</v>
          </cell>
        </row>
        <row r="59">
          <cell r="A59" t="str">
            <v>6225285583</v>
          </cell>
          <cell r="B59">
            <v>85583</v>
          </cell>
          <cell r="D59" t="str">
            <v>Bldg Admin - Office Exp</v>
          </cell>
          <cell r="F59">
            <v>1972.64</v>
          </cell>
          <cell r="G59">
            <v>1908.64</v>
          </cell>
          <cell r="H59">
            <v>-64</v>
          </cell>
          <cell r="I59">
            <v>-3.3531729398943749E-2</v>
          </cell>
        </row>
        <row r="60">
          <cell r="A60" t="str">
            <v>6225288710</v>
          </cell>
          <cell r="B60">
            <v>88710</v>
          </cell>
          <cell r="D60" t="str">
            <v>Losses-Bad Debts</v>
          </cell>
          <cell r="F60">
            <v>11163.4</v>
          </cell>
          <cell r="G60">
            <v>0</v>
          </cell>
          <cell r="H60">
            <v>-11163.4</v>
          </cell>
          <cell r="I60" t="str">
            <v>N/A</v>
          </cell>
          <cell r="J60" t="str">
            <v>Favorable variance is due to the write off of Utopia Kids being less than the reserve.</v>
          </cell>
        </row>
        <row r="61">
          <cell r="D61" t="str">
            <v>Total Non-Reimbursable</v>
          </cell>
          <cell r="F61">
            <v>26592.190000000002</v>
          </cell>
          <cell r="G61">
            <v>68676.639999999999</v>
          </cell>
          <cell r="H61">
            <v>42084.44999999999</v>
          </cell>
          <cell r="I61">
            <v>0.61279133632629657</v>
          </cell>
        </row>
        <row r="63">
          <cell r="D63" t="str">
            <v>TOTAL OPERATING EXPENSES</v>
          </cell>
          <cell r="F63">
            <v>277972.77</v>
          </cell>
          <cell r="G63">
            <v>359618.56</v>
          </cell>
          <cell r="H63">
            <v>81645.789999999979</v>
          </cell>
          <cell r="I63">
            <v>0.22703441668861579</v>
          </cell>
        </row>
        <row r="65">
          <cell r="D65" t="str">
            <v>NET INCOME (Excluding NRO)</v>
          </cell>
          <cell r="F65">
            <v>985124.34999999986</v>
          </cell>
          <cell r="G65">
            <v>921288.09999999986</v>
          </cell>
          <cell r="H65">
            <v>63836.249999999985</v>
          </cell>
          <cell r="I65">
            <v>6.9290214429123739E-2</v>
          </cell>
        </row>
        <row r="66">
          <cell r="A66" t="str">
            <v>6225276071</v>
          </cell>
          <cell r="B66">
            <v>76071</v>
          </cell>
          <cell r="D66" t="str">
            <v>Reimaging Maintenance</v>
          </cell>
          <cell r="F66">
            <v>0</v>
          </cell>
          <cell r="G66">
            <v>0</v>
          </cell>
          <cell r="H66">
            <v>0</v>
          </cell>
          <cell r="I66" t="str">
            <v>N/A</v>
          </cell>
        </row>
        <row r="67">
          <cell r="D67" t="str">
            <v xml:space="preserve">NET INCOME </v>
          </cell>
          <cell r="F67">
            <v>985124.34999999986</v>
          </cell>
          <cell r="G67">
            <v>921288.09999999986</v>
          </cell>
          <cell r="H67">
            <v>63836.249999999985</v>
          </cell>
          <cell r="I67">
            <v>6.9290214429123739E-2</v>
          </cell>
        </row>
        <row r="70">
          <cell r="C70" t="str">
            <v>Forecasted Variances:</v>
          </cell>
        </row>
        <row r="71">
          <cell r="C71" t="str">
            <v xml:space="preserve">l  </v>
          </cell>
          <cell r="D71" t="str">
            <v>Rental Income - Fixed:   Occupancy of Promenade-New Class of Dancing was not captured in the forecast for March 2005.</v>
          </cell>
        </row>
        <row r="72">
          <cell r="C72" t="str">
            <v xml:space="preserve">l  </v>
          </cell>
          <cell r="D72" t="str">
            <v>Rental Income -Operating Expenses Recoveries reflects projected recovery ratio of 112.8% .  The variance is due to timing of expenses.</v>
          </cell>
        </row>
        <row r="73">
          <cell r="C73" t="str">
            <v xml:space="preserve">l  </v>
          </cell>
          <cell r="D73" t="str">
            <v>Grounds Maintenance - unused contingency in sign repairs ($1k) and miscellaneous repairs ($1.6k) will be spent by year end.</v>
          </cell>
        </row>
        <row r="74">
          <cell r="C74" t="str">
            <v xml:space="preserve">l  </v>
          </cell>
          <cell r="D74" t="str">
            <v xml:space="preserve">Landscaping - positive variance due to unused contingency in plants &amp; materials ($7.7k), tree trimming ($3.5k), and color replacement ($4.8k).  These are anticipated to be spent by year end.  </v>
          </cell>
        </row>
        <row r="75">
          <cell r="C75" t="str">
            <v xml:space="preserve">l  </v>
          </cell>
          <cell r="D75" t="str">
            <v>Amortized CAM - variance due to increase in estimated cost of the parking lot seal, striping and repairs from $55k to $77k to be amortized over 3 years.  The credit balance is due to prior year CAM amortization reversal of $22k.</v>
          </cell>
        </row>
        <row r="76">
          <cell r="C76" t="str">
            <v xml:space="preserve">l  </v>
          </cell>
          <cell r="D76" t="str">
            <v>Assessment District Taxes - Starting this year, the center will be charged assessment district taxes.   Current estimate for the year is $34k.</v>
          </cell>
        </row>
        <row r="77">
          <cell r="C77" t="str">
            <v xml:space="preserve">l  </v>
          </cell>
        </row>
        <row r="78">
          <cell r="C78" t="str">
            <v xml:space="preserve">l  </v>
          </cell>
        </row>
        <row r="79">
          <cell r="C79" t="str">
            <v xml:space="preserve">l  </v>
          </cell>
        </row>
        <row r="82">
          <cell r="C82" t="str">
            <v>Prior Year Variances:</v>
          </cell>
        </row>
        <row r="83">
          <cell r="C83" t="str">
            <v xml:space="preserve">l  </v>
          </cell>
          <cell r="D83" t="str">
            <v>Bldg Maintenance &amp; Repairs - increase is due to $22k accrued for painting the center.</v>
          </cell>
        </row>
        <row r="84">
          <cell r="C84" t="str">
            <v xml:space="preserve">l  </v>
          </cell>
          <cell r="D84" t="str">
            <v>Bldg Admin - Salaries: are favorable due to timing of filling open positions created from property management transition.</v>
          </cell>
        </row>
        <row r="85">
          <cell r="C85" t="str">
            <v xml:space="preserve">l  </v>
          </cell>
          <cell r="D85" t="str">
            <v>Assessment District Taxes - Starting this year, the center will be charged assessment district taxes.   Current estimate for the year is $34k.</v>
          </cell>
        </row>
        <row r="86">
          <cell r="C86" t="str">
            <v xml:space="preserve">l  </v>
          </cell>
          <cell r="D86" t="str">
            <v>Property taxes - increased from prior year due to higher improvement values.</v>
          </cell>
        </row>
        <row r="87">
          <cell r="C87" t="str">
            <v xml:space="preserve">l  </v>
          </cell>
          <cell r="D87" t="str">
            <v>Mgmt Fee -there are no 3rd party mgmt fees this year.</v>
          </cell>
        </row>
        <row r="88">
          <cell r="C88" t="str">
            <v xml:space="preserve">l  </v>
          </cell>
          <cell r="D88" t="str">
            <v>Bldg Admin - Salaries NRO:  Salaries are unfavorable due to property management transition to in-house and elimination of third party management fees.</v>
          </cell>
        </row>
        <row r="89">
          <cell r="C89" t="str">
            <v xml:space="preserve">l  </v>
          </cell>
          <cell r="D89" t="str">
            <v>Bad Debt losses increased from prior year due to business failure of Utopia Kids.  Also included is potential loss from Spectrum Tan ($20k ) and Nutri-sport ($3k).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6217041010</v>
          </cell>
          <cell r="B2">
            <v>62170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3">
          <cell r="A3" t="str">
            <v>6217041040</v>
          </cell>
          <cell r="B3">
            <v>62170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</row>
        <row r="4">
          <cell r="A4" t="str">
            <v>6217041050</v>
          </cell>
          <cell r="B4">
            <v>62170</v>
          </cell>
          <cell r="C4">
            <v>41050</v>
          </cell>
          <cell r="D4" t="str">
            <v>Rental Income - Fixed</v>
          </cell>
          <cell r="E4">
            <v>-1360012.46</v>
          </cell>
          <cell r="F4">
            <v>-1366567.18</v>
          </cell>
          <cell r="G4">
            <v>6554.7199999999702</v>
          </cell>
          <cell r="H4">
            <v>-4.7999999999999996E-3</v>
          </cell>
          <cell r="I4">
            <v>-1385956.25</v>
          </cell>
          <cell r="J4">
            <v>25943.79</v>
          </cell>
          <cell r="K4">
            <v>-1.8700000000000001E-2</v>
          </cell>
          <cell r="L4">
            <v>-1219145.03</v>
          </cell>
          <cell r="M4">
            <v>-140867.43</v>
          </cell>
          <cell r="N4">
            <v>0.11550000000000001</v>
          </cell>
          <cell r="O4">
            <v>-2071593.08</v>
          </cell>
          <cell r="P4">
            <v>-2105860.96</v>
          </cell>
          <cell r="Q4">
            <v>-1849745.96</v>
          </cell>
        </row>
        <row r="5">
          <cell r="A5" t="str">
            <v>6217041074</v>
          </cell>
          <cell r="B5">
            <v>62170</v>
          </cell>
          <cell r="C5">
            <v>41074</v>
          </cell>
          <cell r="D5" t="str">
            <v>Rental Income - Percentage</v>
          </cell>
          <cell r="E5">
            <v>-231425.07</v>
          </cell>
          <cell r="F5">
            <v>-230640</v>
          </cell>
          <cell r="G5">
            <v>-785.07000000000698</v>
          </cell>
          <cell r="H5">
            <v>3.3999999999999998E-3</v>
          </cell>
          <cell r="I5">
            <v>-235972</v>
          </cell>
          <cell r="J5">
            <v>4546.9299999999903</v>
          </cell>
          <cell r="K5">
            <v>-1.9300000000000001E-2</v>
          </cell>
          <cell r="L5">
            <v>-212930.49</v>
          </cell>
          <cell r="M5">
            <v>-18494.580000000002</v>
          </cell>
          <cell r="N5">
            <v>8.6900000000000005E-2</v>
          </cell>
          <cell r="O5">
            <v>-257407</v>
          </cell>
          <cell r="P5">
            <v>-284746</v>
          </cell>
          <cell r="Q5">
            <v>-256821</v>
          </cell>
        </row>
        <row r="6">
          <cell r="A6" t="str">
            <v>6217041082</v>
          </cell>
          <cell r="B6">
            <v>62170</v>
          </cell>
          <cell r="C6">
            <v>41082</v>
          </cell>
          <cell r="D6" t="str">
            <v>Rental Income - Operating Exp</v>
          </cell>
          <cell r="E6">
            <v>-372430.28</v>
          </cell>
          <cell r="F6">
            <v>-393765.04</v>
          </cell>
          <cell r="G6">
            <v>21334.76</v>
          </cell>
          <cell r="H6">
            <v>-5.4199999999999998E-2</v>
          </cell>
          <cell r="I6">
            <v>-377657.21</v>
          </cell>
          <cell r="J6">
            <v>5226.9299999999903</v>
          </cell>
          <cell r="K6">
            <v>-1.38E-2</v>
          </cell>
          <cell r="L6">
            <v>-318953.26</v>
          </cell>
          <cell r="M6">
            <v>-53477.02</v>
          </cell>
          <cell r="N6">
            <v>0.16769999999999999</v>
          </cell>
          <cell r="O6">
            <v>-590647.6</v>
          </cell>
          <cell r="P6">
            <v>-584150.21</v>
          </cell>
          <cell r="Q6">
            <v>-553008.39</v>
          </cell>
        </row>
        <row r="7">
          <cell r="A7" t="str">
            <v>6217044610</v>
          </cell>
          <cell r="B7">
            <v>62170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</row>
        <row r="8">
          <cell r="A8" t="str">
            <v>6217045071</v>
          </cell>
          <cell r="B8">
            <v>62170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6217045010</v>
          </cell>
          <cell r="B9">
            <v>62170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A10" t="str">
            <v>6217045046</v>
          </cell>
          <cell r="B10">
            <v>62170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A11" t="str">
            <v>6217045070</v>
          </cell>
          <cell r="B11">
            <v>62170</v>
          </cell>
          <cell r="C11">
            <v>45070</v>
          </cell>
          <cell r="D11" t="str">
            <v>Other Income</v>
          </cell>
          <cell r="E11">
            <v>-39.479999999999997</v>
          </cell>
          <cell r="F11">
            <v>-399</v>
          </cell>
          <cell r="G11">
            <v>359.52</v>
          </cell>
          <cell r="H11">
            <v>-0.90110000000000001</v>
          </cell>
          <cell r="I11">
            <v>-230.66</v>
          </cell>
          <cell r="J11">
            <v>191.18</v>
          </cell>
          <cell r="K11">
            <v>-0.82879999999999998</v>
          </cell>
          <cell r="L11">
            <v>-12.03</v>
          </cell>
          <cell r="M11">
            <v>-27.45</v>
          </cell>
          <cell r="N11">
            <v>2.2818000000000001</v>
          </cell>
          <cell r="O11">
            <v>-665</v>
          </cell>
          <cell r="P11">
            <v>-496.66</v>
          </cell>
          <cell r="Q11">
            <v>-13.12</v>
          </cell>
        </row>
        <row r="12">
          <cell r="A12" t="str">
            <v>6217041060</v>
          </cell>
          <cell r="B12">
            <v>62170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A13" t="str">
            <v>6217044870</v>
          </cell>
          <cell r="B13">
            <v>62170</v>
          </cell>
          <cell r="C13">
            <v>44870</v>
          </cell>
          <cell r="D13" t="str">
            <v>Late Fees</v>
          </cell>
          <cell r="E13">
            <v>-1946.95</v>
          </cell>
          <cell r="F13">
            <v>-666.64</v>
          </cell>
          <cell r="G13">
            <v>-1280.31</v>
          </cell>
          <cell r="H13">
            <v>1.9205000000000001</v>
          </cell>
          <cell r="I13">
            <v>-618.84</v>
          </cell>
          <cell r="J13">
            <v>-1328.11</v>
          </cell>
          <cell r="K13">
            <v>2.1461000000000001</v>
          </cell>
          <cell r="L13">
            <v>-100</v>
          </cell>
          <cell r="M13">
            <v>-1846.95</v>
          </cell>
          <cell r="N13">
            <v>18.4695</v>
          </cell>
          <cell r="O13">
            <v>-1000</v>
          </cell>
          <cell r="P13">
            <v>-952.2</v>
          </cell>
          <cell r="Q13">
            <v>-945.05</v>
          </cell>
        </row>
        <row r="14">
          <cell r="A14" t="str">
            <v>6217052542</v>
          </cell>
          <cell r="B14">
            <v>62170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A15" t="str">
            <v>6217072710</v>
          </cell>
          <cell r="B15">
            <v>62170</v>
          </cell>
          <cell r="C15">
            <v>72710</v>
          </cell>
          <cell r="D15" t="str">
            <v>Utilities - Electricity</v>
          </cell>
          <cell r="E15">
            <v>16381.75</v>
          </cell>
          <cell r="F15">
            <v>8760</v>
          </cell>
          <cell r="G15">
            <v>7621.75</v>
          </cell>
          <cell r="H15">
            <v>0.87009999999999998</v>
          </cell>
          <cell r="I15">
            <v>17114.12</v>
          </cell>
          <cell r="J15">
            <v>-732.36999999999898</v>
          </cell>
          <cell r="K15">
            <v>-4.2799999999999998E-2</v>
          </cell>
          <cell r="L15">
            <v>12680.93</v>
          </cell>
          <cell r="M15">
            <v>3700.82</v>
          </cell>
          <cell r="N15">
            <v>0.2918</v>
          </cell>
          <cell r="O15">
            <v>13140</v>
          </cell>
          <cell r="P15">
            <v>27114.12</v>
          </cell>
          <cell r="Q15">
            <v>18459.03</v>
          </cell>
        </row>
        <row r="16">
          <cell r="A16" t="str">
            <v>6217072740</v>
          </cell>
          <cell r="B16">
            <v>62170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 t="str">
            <v>6217072770</v>
          </cell>
          <cell r="B17">
            <v>62170</v>
          </cell>
          <cell r="C17">
            <v>72770</v>
          </cell>
          <cell r="D17" t="str">
            <v>Utilities - Water</v>
          </cell>
          <cell r="E17">
            <v>1881.83</v>
          </cell>
          <cell r="F17">
            <v>1632</v>
          </cell>
          <cell r="G17">
            <v>249.83</v>
          </cell>
          <cell r="H17">
            <v>0.15310000000000001</v>
          </cell>
          <cell r="I17">
            <v>2285.39</v>
          </cell>
          <cell r="J17">
            <v>-403.56</v>
          </cell>
          <cell r="K17">
            <v>-0.17660000000000001</v>
          </cell>
          <cell r="L17">
            <v>1582.73</v>
          </cell>
          <cell r="M17">
            <v>299.10000000000002</v>
          </cell>
          <cell r="N17">
            <v>0.189</v>
          </cell>
          <cell r="O17">
            <v>2448</v>
          </cell>
          <cell r="P17">
            <v>3545.39</v>
          </cell>
          <cell r="Q17">
            <v>1617.03</v>
          </cell>
        </row>
        <row r="18">
          <cell r="A18" t="str">
            <v>6217076000</v>
          </cell>
          <cell r="B18">
            <v>62170</v>
          </cell>
          <cell r="C18">
            <v>76000</v>
          </cell>
          <cell r="D18" t="str">
            <v>Bldg Maintenance &amp; Repair</v>
          </cell>
          <cell r="E18">
            <v>26666.26</v>
          </cell>
          <cell r="F18">
            <v>28096.86</v>
          </cell>
          <cell r="G18">
            <v>-1430.6</v>
          </cell>
          <cell r="H18">
            <v>-5.0900000000000001E-2</v>
          </cell>
          <cell r="I18">
            <v>21160.37</v>
          </cell>
          <cell r="J18">
            <v>5505.89</v>
          </cell>
          <cell r="K18">
            <v>0.26019999999999999</v>
          </cell>
          <cell r="L18">
            <v>14762.34</v>
          </cell>
          <cell r="M18">
            <v>11903.92</v>
          </cell>
          <cell r="N18">
            <v>0.80640000000000001</v>
          </cell>
          <cell r="O18">
            <v>40132.5</v>
          </cell>
          <cell r="P18">
            <v>39376.51</v>
          </cell>
          <cell r="Q18">
            <v>30694.959999999999</v>
          </cell>
        </row>
        <row r="19">
          <cell r="A19" t="str">
            <v>6217076020</v>
          </cell>
          <cell r="B19">
            <v>62170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-30</v>
          </cell>
          <cell r="M19">
            <v>30</v>
          </cell>
          <cell r="N19">
            <v>0</v>
          </cell>
          <cell r="O19">
            <v>0</v>
          </cell>
          <cell r="P19">
            <v>0</v>
          </cell>
          <cell r="Q19">
            <v>-30</v>
          </cell>
        </row>
        <row r="20">
          <cell r="A20" t="str">
            <v>6217076034</v>
          </cell>
          <cell r="B20">
            <v>62170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A21" t="str">
            <v>6217076050</v>
          </cell>
          <cell r="B21">
            <v>62170</v>
          </cell>
          <cell r="C21">
            <v>76050</v>
          </cell>
          <cell r="D21" t="str">
            <v>Cleaning Expense</v>
          </cell>
          <cell r="E21">
            <v>44459.6</v>
          </cell>
          <cell r="F21">
            <v>43079.360000000001</v>
          </cell>
          <cell r="G21">
            <v>1380.24</v>
          </cell>
          <cell r="H21">
            <v>3.2000000000000001E-2</v>
          </cell>
          <cell r="I21">
            <v>44455.14</v>
          </cell>
          <cell r="J21">
            <v>4.4599999999991304</v>
          </cell>
          <cell r="K21">
            <v>1E-4</v>
          </cell>
          <cell r="L21">
            <v>40524.699999999997</v>
          </cell>
          <cell r="M21">
            <v>3934.9</v>
          </cell>
          <cell r="N21">
            <v>9.7100000000000006E-2</v>
          </cell>
          <cell r="O21">
            <v>64619</v>
          </cell>
          <cell r="P21">
            <v>66194.78</v>
          </cell>
          <cell r="Q21">
            <v>61359.82</v>
          </cell>
        </row>
        <row r="22">
          <cell r="A22" t="str">
            <v>6217076056</v>
          </cell>
          <cell r="B22">
            <v>62170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A23" t="str">
            <v>6217076070</v>
          </cell>
          <cell r="B23">
            <v>62170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A24" t="str">
            <v>6217076091</v>
          </cell>
          <cell r="B24">
            <v>62170</v>
          </cell>
          <cell r="C24">
            <v>76091</v>
          </cell>
          <cell r="D24" t="str">
            <v>Parking Maintenance</v>
          </cell>
          <cell r="E24">
            <v>18788.18</v>
          </cell>
          <cell r="F24">
            <v>20370</v>
          </cell>
          <cell r="G24">
            <v>-1581.82</v>
          </cell>
          <cell r="H24">
            <v>-7.7700000000000005E-2</v>
          </cell>
          <cell r="I24">
            <v>16381.75</v>
          </cell>
          <cell r="J24">
            <v>2406.4299999999998</v>
          </cell>
          <cell r="K24">
            <v>0.1469</v>
          </cell>
          <cell r="L24">
            <v>21913.02</v>
          </cell>
          <cell r="M24">
            <v>-3124.84</v>
          </cell>
          <cell r="N24">
            <v>-0.1426</v>
          </cell>
          <cell r="O24">
            <v>33680</v>
          </cell>
          <cell r="P24">
            <v>28718.75</v>
          </cell>
          <cell r="Q24">
            <v>40769.67</v>
          </cell>
        </row>
        <row r="25">
          <cell r="A25" t="str">
            <v>6217077000</v>
          </cell>
          <cell r="B25">
            <v>62170</v>
          </cell>
          <cell r="C25">
            <v>77000</v>
          </cell>
          <cell r="D25" t="str">
            <v>Grounds Maintenance</v>
          </cell>
          <cell r="E25">
            <v>20901.87</v>
          </cell>
          <cell r="F25">
            <v>23373.360000000001</v>
          </cell>
          <cell r="G25">
            <v>-2471.4899999999998</v>
          </cell>
          <cell r="H25">
            <v>-0.1057</v>
          </cell>
          <cell r="I25">
            <v>24411.33</v>
          </cell>
          <cell r="J25">
            <v>-3509.46</v>
          </cell>
          <cell r="K25">
            <v>-0.14380000000000001</v>
          </cell>
          <cell r="L25">
            <v>21347.87</v>
          </cell>
          <cell r="M25">
            <v>-446</v>
          </cell>
          <cell r="N25">
            <v>-2.0899999999999998E-2</v>
          </cell>
          <cell r="O25">
            <v>31370</v>
          </cell>
          <cell r="P25">
            <v>36882.300000000003</v>
          </cell>
          <cell r="Q25">
            <v>24747.8</v>
          </cell>
        </row>
        <row r="26">
          <cell r="A26" t="str">
            <v>6217077053</v>
          </cell>
          <cell r="B26">
            <v>62170</v>
          </cell>
          <cell r="C26">
            <v>77053</v>
          </cell>
          <cell r="D26" t="str">
            <v>Landscaping</v>
          </cell>
          <cell r="E26">
            <v>21038.97</v>
          </cell>
          <cell r="F26">
            <v>24875</v>
          </cell>
          <cell r="G26">
            <v>-3836.03</v>
          </cell>
          <cell r="H26">
            <v>-0.1542</v>
          </cell>
          <cell r="I26">
            <v>31323.47</v>
          </cell>
          <cell r="J26">
            <v>-10284.5</v>
          </cell>
          <cell r="K26">
            <v>-0.32829999999999998</v>
          </cell>
          <cell r="L26">
            <v>22981</v>
          </cell>
          <cell r="M26">
            <v>-1942.03</v>
          </cell>
          <cell r="N26">
            <v>-8.4500000000000006E-2</v>
          </cell>
          <cell r="O26">
            <v>37655</v>
          </cell>
          <cell r="P26">
            <v>44965.47</v>
          </cell>
          <cell r="Q26">
            <v>40768</v>
          </cell>
        </row>
        <row r="27">
          <cell r="A27" t="str">
            <v>6217078020</v>
          </cell>
          <cell r="B27">
            <v>62170</v>
          </cell>
          <cell r="C27">
            <v>78020</v>
          </cell>
          <cell r="D27" t="str">
            <v>Amortized CAM Exp</v>
          </cell>
          <cell r="E27">
            <v>60208.56</v>
          </cell>
          <cell r="F27">
            <v>58933.36</v>
          </cell>
          <cell r="G27">
            <v>1275.2</v>
          </cell>
          <cell r="H27">
            <v>2.1600000000000001E-2</v>
          </cell>
          <cell r="I27">
            <v>60210.51</v>
          </cell>
          <cell r="J27">
            <v>-1.95000000000437</v>
          </cell>
          <cell r="K27">
            <v>0</v>
          </cell>
          <cell r="L27">
            <v>11933.6</v>
          </cell>
          <cell r="M27">
            <v>48274.96</v>
          </cell>
          <cell r="N27">
            <v>4.0453000000000001</v>
          </cell>
          <cell r="O27">
            <v>88400</v>
          </cell>
          <cell r="P27">
            <v>90317.35</v>
          </cell>
          <cell r="Q27">
            <v>55313.23</v>
          </cell>
        </row>
        <row r="28">
          <cell r="A28" t="str">
            <v>6217084264</v>
          </cell>
          <cell r="B28">
            <v>62170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A29" t="str">
            <v>6217085555</v>
          </cell>
          <cell r="B29">
            <v>62170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6217085584</v>
          </cell>
          <cell r="B30">
            <v>62170</v>
          </cell>
          <cell r="C30">
            <v>85584</v>
          </cell>
          <cell r="D30" t="str">
            <v>Bldg Admin-Office Costs</v>
          </cell>
          <cell r="E30">
            <v>3863.98</v>
          </cell>
          <cell r="F30">
            <v>3664</v>
          </cell>
          <cell r="G30">
            <v>199.98</v>
          </cell>
          <cell r="H30">
            <v>5.4600000000000003E-2</v>
          </cell>
          <cell r="I30">
            <v>3789.25</v>
          </cell>
          <cell r="J30">
            <v>74.73</v>
          </cell>
          <cell r="K30">
            <v>1.9699999999999999E-2</v>
          </cell>
          <cell r="L30">
            <v>3622.08</v>
          </cell>
          <cell r="M30">
            <v>241.9</v>
          </cell>
          <cell r="N30">
            <v>6.6799999999999998E-2</v>
          </cell>
          <cell r="O30">
            <v>5496</v>
          </cell>
          <cell r="P30">
            <v>5600.09</v>
          </cell>
          <cell r="Q30">
            <v>5720.3</v>
          </cell>
        </row>
        <row r="31">
          <cell r="A31" t="str">
            <v>6217085582</v>
          </cell>
          <cell r="B31">
            <v>62170</v>
          </cell>
          <cell r="C31">
            <v>85582</v>
          </cell>
          <cell r="D31" t="str">
            <v>Bldg Admin-Salaries</v>
          </cell>
          <cell r="E31">
            <v>24995.93</v>
          </cell>
          <cell r="F31">
            <v>24674</v>
          </cell>
          <cell r="G31">
            <v>321.93</v>
          </cell>
          <cell r="H31">
            <v>1.2999999999999999E-2</v>
          </cell>
          <cell r="I31">
            <v>25310.09</v>
          </cell>
          <cell r="J31">
            <v>-314.16000000000003</v>
          </cell>
          <cell r="K31">
            <v>-1.24E-2</v>
          </cell>
          <cell r="L31">
            <v>21628.91</v>
          </cell>
          <cell r="M31">
            <v>3367.02</v>
          </cell>
          <cell r="N31">
            <v>0.15570000000000001</v>
          </cell>
          <cell r="O31">
            <v>37011</v>
          </cell>
          <cell r="P31">
            <v>38944.97</v>
          </cell>
          <cell r="Q31">
            <v>35189.519999999997</v>
          </cell>
        </row>
        <row r="32">
          <cell r="A32" t="str">
            <v>6217086564</v>
          </cell>
          <cell r="B32">
            <v>62170</v>
          </cell>
          <cell r="C32">
            <v>86564</v>
          </cell>
          <cell r="D32" t="str">
            <v>Insurance</v>
          </cell>
          <cell r="E32">
            <v>19950</v>
          </cell>
          <cell r="F32">
            <v>22324</v>
          </cell>
          <cell r="G32">
            <v>-2374</v>
          </cell>
          <cell r="H32">
            <v>-0.10630000000000001</v>
          </cell>
          <cell r="I32">
            <v>19480.68</v>
          </cell>
          <cell r="J32">
            <v>469.32</v>
          </cell>
          <cell r="K32">
            <v>2.41E-2</v>
          </cell>
          <cell r="L32">
            <v>19408</v>
          </cell>
          <cell r="M32">
            <v>542</v>
          </cell>
          <cell r="N32">
            <v>2.7900000000000001E-2</v>
          </cell>
          <cell r="O32">
            <v>33486</v>
          </cell>
          <cell r="P32">
            <v>28824.32</v>
          </cell>
          <cell r="Q32">
            <v>29117</v>
          </cell>
        </row>
        <row r="33">
          <cell r="A33" t="str">
            <v>6217088846</v>
          </cell>
          <cell r="B33">
            <v>62170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-5965</v>
          </cell>
          <cell r="Q33">
            <v>0</v>
          </cell>
        </row>
        <row r="34">
          <cell r="A34" t="str">
            <v>6217088890</v>
          </cell>
          <cell r="B34">
            <v>62170</v>
          </cell>
          <cell r="C34">
            <v>88890</v>
          </cell>
          <cell r="D34" t="str">
            <v>Security/Safety</v>
          </cell>
          <cell r="E34">
            <v>29849.17</v>
          </cell>
          <cell r="F34">
            <v>27554.639999999999</v>
          </cell>
          <cell r="G34">
            <v>2294.5300000000002</v>
          </cell>
          <cell r="H34">
            <v>8.3299999999999999E-2</v>
          </cell>
          <cell r="I34">
            <v>27744.22</v>
          </cell>
          <cell r="J34">
            <v>2104.9499999999998</v>
          </cell>
          <cell r="K34">
            <v>7.5899999999999995E-2</v>
          </cell>
          <cell r="L34">
            <v>27934.94</v>
          </cell>
          <cell r="M34">
            <v>1914.23</v>
          </cell>
          <cell r="N34">
            <v>6.8500000000000005E-2</v>
          </cell>
          <cell r="O34">
            <v>41332</v>
          </cell>
          <cell r="P34">
            <v>41376.22</v>
          </cell>
          <cell r="Q34">
            <v>49202.97</v>
          </cell>
        </row>
        <row r="35">
          <cell r="A35" t="str">
            <v>6217089775</v>
          </cell>
          <cell r="B35">
            <v>62170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A36" t="str">
            <v>6217089729</v>
          </cell>
          <cell r="B36">
            <v>62170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 t="str">
            <v>6217089786</v>
          </cell>
          <cell r="B37">
            <v>62170</v>
          </cell>
          <cell r="C37">
            <v>89786</v>
          </cell>
          <cell r="D37" t="str">
            <v>Property Tax Exp</v>
          </cell>
          <cell r="E37">
            <v>45293.27</v>
          </cell>
          <cell r="F37">
            <v>63306</v>
          </cell>
          <cell r="G37">
            <v>-18012.73</v>
          </cell>
          <cell r="H37">
            <v>-0.28449999999999998</v>
          </cell>
          <cell r="I37">
            <v>45308.959999999999</v>
          </cell>
          <cell r="J37">
            <v>-15.6900000000023</v>
          </cell>
          <cell r="K37">
            <v>-2.9999999999999997E-4</v>
          </cell>
          <cell r="L37">
            <v>62192.639999999999</v>
          </cell>
          <cell r="M37">
            <v>-16899.37</v>
          </cell>
          <cell r="N37">
            <v>-0.2717</v>
          </cell>
          <cell r="O37">
            <v>94959</v>
          </cell>
          <cell r="P37">
            <v>77024.44</v>
          </cell>
          <cell r="Q37">
            <v>93288.84</v>
          </cell>
        </row>
        <row r="38">
          <cell r="A38" t="str">
            <v>6217071040</v>
          </cell>
          <cell r="B38">
            <v>62170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A39" t="str">
            <v>6217072701</v>
          </cell>
          <cell r="B39">
            <v>62170</v>
          </cell>
          <cell r="C39">
            <v>72701</v>
          </cell>
          <cell r="D39" t="str">
            <v>Utilities</v>
          </cell>
          <cell r="E39">
            <v>18.25</v>
          </cell>
          <cell r="F39">
            <v>0</v>
          </cell>
          <cell r="G39">
            <v>18.25</v>
          </cell>
          <cell r="H39">
            <v>0</v>
          </cell>
          <cell r="I39">
            <v>0</v>
          </cell>
          <cell r="J39">
            <v>18.25</v>
          </cell>
          <cell r="K39">
            <v>0</v>
          </cell>
          <cell r="L39">
            <v>109.96</v>
          </cell>
          <cell r="M39">
            <v>-91.71</v>
          </cell>
          <cell r="N39">
            <v>-0.83399999999999996</v>
          </cell>
          <cell r="O39">
            <v>0</v>
          </cell>
          <cell r="P39">
            <v>0</v>
          </cell>
          <cell r="Q39">
            <v>133.84</v>
          </cell>
        </row>
        <row r="40">
          <cell r="A40" t="str">
            <v>6217072855</v>
          </cell>
          <cell r="B40">
            <v>62170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A41" t="str">
            <v>6217072870</v>
          </cell>
          <cell r="B41">
            <v>62170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A42" t="str">
            <v>6217076010</v>
          </cell>
          <cell r="B42">
            <v>62170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2.91</v>
          </cell>
          <cell r="M42">
            <v>-2.91</v>
          </cell>
          <cell r="N42">
            <v>0</v>
          </cell>
          <cell r="O42">
            <v>0</v>
          </cell>
          <cell r="P42">
            <v>0</v>
          </cell>
          <cell r="Q42">
            <v>2.91</v>
          </cell>
        </row>
        <row r="43">
          <cell r="A43" t="str">
            <v>6217076040</v>
          </cell>
          <cell r="B43">
            <v>62170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 t="str">
            <v>6217076051</v>
          </cell>
          <cell r="B44">
            <v>62170</v>
          </cell>
          <cell r="C44">
            <v>76051</v>
          </cell>
          <cell r="D44" t="str">
            <v>Cleaning</v>
          </cell>
          <cell r="E44">
            <v>455.1</v>
          </cell>
          <cell r="F44">
            <v>0</v>
          </cell>
          <cell r="G44">
            <v>455.1</v>
          </cell>
          <cell r="H44">
            <v>0</v>
          </cell>
          <cell r="I44">
            <v>0</v>
          </cell>
          <cell r="J44">
            <v>455.1</v>
          </cell>
          <cell r="K44">
            <v>0</v>
          </cell>
          <cell r="L44">
            <v>0</v>
          </cell>
          <cell r="M44">
            <v>455.1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A45" t="str">
            <v>6217076054</v>
          </cell>
          <cell r="B45">
            <v>62170</v>
          </cell>
          <cell r="C45">
            <v>76054</v>
          </cell>
          <cell r="D45" t="str">
            <v>Bldg Maintenance &amp; Repair</v>
          </cell>
          <cell r="E45">
            <v>7960.75</v>
          </cell>
          <cell r="F45">
            <v>1000</v>
          </cell>
          <cell r="G45">
            <v>6960.75</v>
          </cell>
          <cell r="H45">
            <v>6.9607999999999999</v>
          </cell>
          <cell r="I45">
            <v>26310.75</v>
          </cell>
          <cell r="J45">
            <v>-18350</v>
          </cell>
          <cell r="K45">
            <v>-0.69740000000000002</v>
          </cell>
          <cell r="L45">
            <v>95015.34</v>
          </cell>
          <cell r="M45">
            <v>-87054.59</v>
          </cell>
          <cell r="N45">
            <v>-0.91620000000000001</v>
          </cell>
          <cell r="O45">
            <v>1000</v>
          </cell>
          <cell r="P45">
            <v>36310.75</v>
          </cell>
          <cell r="Q45">
            <v>326127.71999999997</v>
          </cell>
        </row>
        <row r="46">
          <cell r="A46" t="str">
            <v>6217076060</v>
          </cell>
          <cell r="B46">
            <v>62170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A47" t="str">
            <v>6217076071</v>
          </cell>
          <cell r="B47">
            <v>62170</v>
          </cell>
          <cell r="C47">
            <v>76071</v>
          </cell>
          <cell r="D47" t="str">
            <v>Reimaging Maintenance</v>
          </cell>
          <cell r="E47">
            <v>4044.46</v>
          </cell>
          <cell r="F47">
            <v>0</v>
          </cell>
          <cell r="G47">
            <v>4044.46</v>
          </cell>
          <cell r="H47">
            <v>0</v>
          </cell>
          <cell r="I47">
            <v>4044.46</v>
          </cell>
          <cell r="J47">
            <v>0</v>
          </cell>
          <cell r="K47">
            <v>0</v>
          </cell>
          <cell r="L47">
            <v>0</v>
          </cell>
          <cell r="M47">
            <v>4044.46</v>
          </cell>
          <cell r="N47">
            <v>0</v>
          </cell>
          <cell r="O47">
            <v>0</v>
          </cell>
          <cell r="P47">
            <v>4044.46</v>
          </cell>
          <cell r="Q47">
            <v>104106.18</v>
          </cell>
        </row>
        <row r="48">
          <cell r="A48" t="str">
            <v>6217076090</v>
          </cell>
          <cell r="B48">
            <v>62170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A49" t="str">
            <v>6217077001</v>
          </cell>
          <cell r="B49">
            <v>62170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-51.97</v>
          </cell>
        </row>
        <row r="50">
          <cell r="A50" t="str">
            <v>6217077022</v>
          </cell>
          <cell r="B50">
            <v>62170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A51" t="str">
            <v>6217084200</v>
          </cell>
          <cell r="B51">
            <v>62170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A52" t="str">
            <v>6217084240</v>
          </cell>
          <cell r="B52">
            <v>62170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115.06</v>
          </cell>
          <cell r="M52">
            <v>-115.06</v>
          </cell>
          <cell r="N52">
            <v>0</v>
          </cell>
          <cell r="O52">
            <v>0</v>
          </cell>
          <cell r="P52">
            <v>0</v>
          </cell>
          <cell r="Q52">
            <v>13.77</v>
          </cell>
        </row>
        <row r="53">
          <cell r="A53" t="str">
            <v>6217084242</v>
          </cell>
          <cell r="B53">
            <v>62170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A54" t="str">
            <v>6217084243</v>
          </cell>
          <cell r="B54">
            <v>62170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A55" t="str">
            <v>6217084244</v>
          </cell>
          <cell r="B55">
            <v>62170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A56" t="str">
            <v>6217084265</v>
          </cell>
          <cell r="B56">
            <v>62170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A57" t="str">
            <v>6217088037</v>
          </cell>
          <cell r="B57">
            <v>62170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A58" t="str">
            <v>6217085016</v>
          </cell>
          <cell r="B58">
            <v>62170</v>
          </cell>
          <cell r="C58">
            <v>85016</v>
          </cell>
          <cell r="D58" t="str">
            <v>Prof Svc-Attorney Outside</v>
          </cell>
          <cell r="E58">
            <v>0</v>
          </cell>
          <cell r="F58">
            <v>1500</v>
          </cell>
          <cell r="G58">
            <v>-1500</v>
          </cell>
          <cell r="H58">
            <v>0</v>
          </cell>
          <cell r="I58">
            <v>-201.55</v>
          </cell>
          <cell r="J58">
            <v>201.55</v>
          </cell>
          <cell r="K58">
            <v>0</v>
          </cell>
          <cell r="L58">
            <v>48</v>
          </cell>
          <cell r="M58">
            <v>-48</v>
          </cell>
          <cell r="N58">
            <v>0</v>
          </cell>
          <cell r="O58">
            <v>3000</v>
          </cell>
          <cell r="P58">
            <v>1298.45</v>
          </cell>
          <cell r="Q58">
            <v>-1452</v>
          </cell>
        </row>
        <row r="59">
          <cell r="A59" t="str">
            <v>6217085022</v>
          </cell>
          <cell r="B59">
            <v>62170</v>
          </cell>
          <cell r="C59">
            <v>85022</v>
          </cell>
          <cell r="D59" t="str">
            <v>Prof Svc-Audit/Acctng</v>
          </cell>
          <cell r="E59">
            <v>-700</v>
          </cell>
          <cell r="F59">
            <v>0</v>
          </cell>
          <cell r="G59">
            <v>-700</v>
          </cell>
          <cell r="H59">
            <v>0</v>
          </cell>
          <cell r="I59">
            <v>-700</v>
          </cell>
          <cell r="J59">
            <v>0</v>
          </cell>
          <cell r="K59">
            <v>0</v>
          </cell>
          <cell r="L59">
            <v>0</v>
          </cell>
          <cell r="M59">
            <v>-700</v>
          </cell>
          <cell r="N59">
            <v>0</v>
          </cell>
          <cell r="O59">
            <v>2500</v>
          </cell>
          <cell r="P59">
            <v>1800</v>
          </cell>
          <cell r="Q59">
            <v>2650</v>
          </cell>
        </row>
        <row r="60">
          <cell r="A60" t="str">
            <v>6217085065</v>
          </cell>
          <cell r="B60">
            <v>62170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A61" t="str">
            <v>6217085500</v>
          </cell>
          <cell r="B61">
            <v>62170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7500</v>
          </cell>
          <cell r="G61">
            <v>-7500</v>
          </cell>
          <cell r="H61">
            <v>0</v>
          </cell>
          <cell r="I61">
            <v>7500</v>
          </cell>
          <cell r="J61">
            <v>-7500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10000</v>
          </cell>
          <cell r="P61">
            <v>10000</v>
          </cell>
          <cell r="Q61">
            <v>0</v>
          </cell>
        </row>
        <row r="62">
          <cell r="A62" t="str">
            <v>6217085566</v>
          </cell>
          <cell r="B62">
            <v>62170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A63" t="str">
            <v>6217085581</v>
          </cell>
          <cell r="B63">
            <v>62170</v>
          </cell>
          <cell r="C63">
            <v>85581</v>
          </cell>
          <cell r="D63" t="str">
            <v>Bldg Admin- Salaries</v>
          </cell>
          <cell r="E63">
            <v>14160.03</v>
          </cell>
          <cell r="F63">
            <v>14744</v>
          </cell>
          <cell r="G63">
            <v>-583.969999999999</v>
          </cell>
          <cell r="H63">
            <v>-3.9600000000000003E-2</v>
          </cell>
          <cell r="I63">
            <v>14384.41</v>
          </cell>
          <cell r="J63">
            <v>-224.379999999999</v>
          </cell>
          <cell r="K63">
            <v>-1.5599999999999999E-2</v>
          </cell>
          <cell r="L63">
            <v>15937.02</v>
          </cell>
          <cell r="M63">
            <v>-1776.99</v>
          </cell>
          <cell r="N63">
            <v>-0.1115</v>
          </cell>
          <cell r="O63">
            <v>22116</v>
          </cell>
          <cell r="P63">
            <v>22496.16</v>
          </cell>
          <cell r="Q63">
            <v>25092.03</v>
          </cell>
        </row>
        <row r="64">
          <cell r="A64" t="str">
            <v>6217085583</v>
          </cell>
          <cell r="B64">
            <v>62170</v>
          </cell>
          <cell r="C64">
            <v>85583</v>
          </cell>
          <cell r="D64" t="str">
            <v>Bldg Admin-Office Exp.</v>
          </cell>
          <cell r="E64">
            <v>2035.31</v>
          </cell>
          <cell r="F64">
            <v>2138.64</v>
          </cell>
          <cell r="G64">
            <v>-103.33</v>
          </cell>
          <cell r="H64">
            <v>-4.8300000000000003E-2</v>
          </cell>
          <cell r="I64">
            <v>2155.5700000000002</v>
          </cell>
          <cell r="J64">
            <v>-120.26</v>
          </cell>
          <cell r="K64">
            <v>-5.5800000000000002E-2</v>
          </cell>
          <cell r="L64">
            <v>2033.96</v>
          </cell>
          <cell r="M64">
            <v>1.3499999999999099</v>
          </cell>
          <cell r="N64">
            <v>6.9999999999999999E-4</v>
          </cell>
          <cell r="O64">
            <v>3208</v>
          </cell>
          <cell r="P64">
            <v>3159.55</v>
          </cell>
          <cell r="Q64">
            <v>3255.92</v>
          </cell>
        </row>
        <row r="65">
          <cell r="A65" t="str">
            <v>6217085530</v>
          </cell>
          <cell r="B65">
            <v>62170</v>
          </cell>
          <cell r="C65">
            <v>85530</v>
          </cell>
          <cell r="D65" t="str">
            <v>Bldg Admin - Office Exp</v>
          </cell>
          <cell r="E65">
            <v>2035.31</v>
          </cell>
          <cell r="F65">
            <v>2138.64</v>
          </cell>
          <cell r="G65">
            <v>-103.33</v>
          </cell>
          <cell r="H65">
            <v>-4.8300000000000003E-2</v>
          </cell>
          <cell r="I65">
            <v>2155.5700000000002</v>
          </cell>
          <cell r="J65">
            <v>-120.26</v>
          </cell>
          <cell r="K65">
            <v>-5.5800000000000002E-2</v>
          </cell>
          <cell r="L65">
            <v>2033.96</v>
          </cell>
          <cell r="M65">
            <v>1.3499999999999099</v>
          </cell>
          <cell r="N65">
            <v>6.9999999999999999E-4</v>
          </cell>
          <cell r="O65">
            <v>3208</v>
          </cell>
          <cell r="P65">
            <v>3159.55</v>
          </cell>
          <cell r="Q65">
            <v>3255.92</v>
          </cell>
        </row>
        <row r="66">
          <cell r="A66" t="str">
            <v>6217086012</v>
          </cell>
          <cell r="B66">
            <v>62170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A67" t="str">
            <v>6217086037</v>
          </cell>
          <cell r="B67">
            <v>62170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A68" t="str">
            <v>6217083050</v>
          </cell>
          <cell r="B68">
            <v>62170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A69" t="str">
            <v>6217086510</v>
          </cell>
          <cell r="B69">
            <v>62170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A70" t="str">
            <v>6217086537</v>
          </cell>
          <cell r="B70">
            <v>62170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A71" t="str">
            <v>6217086566</v>
          </cell>
          <cell r="B71">
            <v>62170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A72" t="str">
            <v>6217086955</v>
          </cell>
          <cell r="B72">
            <v>62170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A73" t="str">
            <v>6217086985</v>
          </cell>
          <cell r="B73">
            <v>62170</v>
          </cell>
          <cell r="C73">
            <v>86985</v>
          </cell>
          <cell r="D73" t="str">
            <v>Purchased Svcs _ Other</v>
          </cell>
          <cell r="E73">
            <v>35.93</v>
          </cell>
          <cell r="F73">
            <v>0</v>
          </cell>
          <cell r="G73">
            <v>35.93</v>
          </cell>
          <cell r="H73">
            <v>0</v>
          </cell>
          <cell r="I73">
            <v>35.93</v>
          </cell>
          <cell r="J73">
            <v>0</v>
          </cell>
          <cell r="K73">
            <v>0</v>
          </cell>
          <cell r="L73">
            <v>0</v>
          </cell>
          <cell r="M73">
            <v>35.93</v>
          </cell>
          <cell r="N73">
            <v>0</v>
          </cell>
          <cell r="O73">
            <v>0</v>
          </cell>
          <cell r="P73">
            <v>620.92999999999995</v>
          </cell>
          <cell r="Q73">
            <v>0</v>
          </cell>
        </row>
        <row r="74">
          <cell r="A74" t="str">
            <v>6217086880</v>
          </cell>
          <cell r="B74">
            <v>62170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A75" t="str">
            <v>6217088710</v>
          </cell>
          <cell r="B75">
            <v>62170</v>
          </cell>
          <cell r="C75">
            <v>88710</v>
          </cell>
          <cell r="D75" t="str">
            <v>Losses-Bad Debts</v>
          </cell>
          <cell r="E75">
            <v>3407</v>
          </cell>
          <cell r="F75">
            <v>0</v>
          </cell>
          <cell r="G75">
            <v>3407</v>
          </cell>
          <cell r="H75">
            <v>0</v>
          </cell>
          <cell r="I75">
            <v>0</v>
          </cell>
          <cell r="J75">
            <v>3407</v>
          </cell>
          <cell r="K75">
            <v>0</v>
          </cell>
          <cell r="L75">
            <v>4814.1899999999996</v>
          </cell>
          <cell r="M75">
            <v>-1407.19</v>
          </cell>
          <cell r="N75">
            <v>-0.2923</v>
          </cell>
          <cell r="O75">
            <v>0</v>
          </cell>
          <cell r="P75">
            <v>0</v>
          </cell>
          <cell r="Q75">
            <v>-3992.81</v>
          </cell>
        </row>
        <row r="76">
          <cell r="A76" t="str">
            <v>6217088711</v>
          </cell>
          <cell r="B76">
            <v>62170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>6217088785</v>
          </cell>
          <cell r="B77">
            <v>62170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A78" t="str">
            <v>6217088847</v>
          </cell>
          <cell r="B78">
            <v>62170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A79" t="str">
            <v>6217088866</v>
          </cell>
          <cell r="B79">
            <v>62170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A80" t="str">
            <v>6217088870</v>
          </cell>
          <cell r="B80">
            <v>62170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A81" t="str">
            <v>6217088889</v>
          </cell>
          <cell r="B81">
            <v>62170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A82" t="str">
            <v>6217089776</v>
          </cell>
          <cell r="B82">
            <v>62170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 t="str">
            <v>6217089787</v>
          </cell>
          <cell r="B83">
            <v>62170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A84" t="str">
            <v>6217089510</v>
          </cell>
          <cell r="B84">
            <v>62170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226183</v>
          </cell>
          <cell r="G84">
            <v>-226183</v>
          </cell>
          <cell r="H84">
            <v>0</v>
          </cell>
          <cell r="I84">
            <v>63803</v>
          </cell>
          <cell r="J84">
            <v>-63803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226183</v>
          </cell>
          <cell r="P84">
            <v>63803</v>
          </cell>
          <cell r="Q84">
            <v>0</v>
          </cell>
        </row>
        <row r="85">
          <cell r="A85" t="str">
            <v>6217089511</v>
          </cell>
          <cell r="B85">
            <v>62170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A86" t="str">
            <v>6217089512</v>
          </cell>
          <cell r="B86">
            <v>62170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A87" t="str">
            <v>6217089528</v>
          </cell>
          <cell r="B87">
            <v>62170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A88" t="str">
            <v>6217089529</v>
          </cell>
          <cell r="B88">
            <v>62170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8557</v>
          </cell>
          <cell r="G88">
            <v>-8557</v>
          </cell>
          <cell r="H88">
            <v>0</v>
          </cell>
          <cell r="I88">
            <v>4667</v>
          </cell>
          <cell r="J88">
            <v>-4667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8557</v>
          </cell>
          <cell r="P88">
            <v>4667</v>
          </cell>
          <cell r="Q88">
            <v>0</v>
          </cell>
        </row>
        <row r="89">
          <cell r="A89" t="str">
            <v>6217089567</v>
          </cell>
          <cell r="B89">
            <v>62170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 t="str">
            <v>6217085058</v>
          </cell>
          <cell r="B90">
            <v>62170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A91" t="str">
            <v>6217086513</v>
          </cell>
          <cell r="B91">
            <v>62170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1302.74</v>
          </cell>
          <cell r="G91">
            <v>-1302.74</v>
          </cell>
          <cell r="H91">
            <v>0</v>
          </cell>
          <cell r="I91">
            <v>141.77000000000001</v>
          </cell>
          <cell r="J91">
            <v>-141.77000000000001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2069.42</v>
          </cell>
          <cell r="P91">
            <v>208.48</v>
          </cell>
          <cell r="Q91">
            <v>0</v>
          </cell>
        </row>
        <row r="92">
          <cell r="A92" t="str">
            <v>6217086519</v>
          </cell>
          <cell r="B92">
            <v>62170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A93" t="str">
            <v>6217088770</v>
          </cell>
          <cell r="B93">
            <v>62170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A94" t="str">
            <v>6217088862</v>
          </cell>
          <cell r="B94">
            <v>62170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A95" t="str">
            <v>6217088874</v>
          </cell>
          <cell r="B95">
            <v>62170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A96" t="str">
            <v>6217089910</v>
          </cell>
          <cell r="B96">
            <v>62170</v>
          </cell>
          <cell r="C96">
            <v>89910</v>
          </cell>
          <cell r="D96" t="str">
            <v>Depreciation</v>
          </cell>
          <cell r="E96">
            <v>0</v>
          </cell>
          <cell r="F96">
            <v>120771.17</v>
          </cell>
          <cell r="G96">
            <v>-120771.17</v>
          </cell>
          <cell r="H96">
            <v>0</v>
          </cell>
          <cell r="I96">
            <v>117164.64</v>
          </cell>
          <cell r="J96">
            <v>-117164.64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179840.72</v>
          </cell>
          <cell r="P96">
            <v>175384.25</v>
          </cell>
          <cell r="Q96">
            <v>0</v>
          </cell>
        </row>
        <row r="97">
          <cell r="A97" t="str">
            <v>6217089548</v>
          </cell>
          <cell r="B97">
            <v>62170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8">
          <cell r="A98" t="str">
            <v>6219541010</v>
          </cell>
          <cell r="B98">
            <v>62195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</row>
        <row r="99">
          <cell r="A99" t="str">
            <v>6219541040</v>
          </cell>
          <cell r="B99">
            <v>62195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A100" t="str">
            <v>6219541050</v>
          </cell>
          <cell r="B100">
            <v>62195</v>
          </cell>
          <cell r="C100">
            <v>41050</v>
          </cell>
          <cell r="D100" t="str">
            <v>Rental Income - Fixed</v>
          </cell>
          <cell r="E100">
            <v>-4146310.79</v>
          </cell>
          <cell r="F100">
            <v>-4098307.69</v>
          </cell>
          <cell r="G100">
            <v>-48003.1000000001</v>
          </cell>
          <cell r="H100">
            <v>1.17E-2</v>
          </cell>
          <cell r="I100">
            <v>-4135758.75</v>
          </cell>
          <cell r="J100">
            <v>-10552.04</v>
          </cell>
          <cell r="K100">
            <v>2.5999999999999999E-3</v>
          </cell>
          <cell r="L100">
            <v>-4040321.31</v>
          </cell>
          <cell r="M100">
            <v>-105989.48</v>
          </cell>
          <cell r="N100">
            <v>2.6200000000000001E-2</v>
          </cell>
          <cell r="O100">
            <v>-6209402.8799999999</v>
          </cell>
          <cell r="P100">
            <v>-6286301.9100000001</v>
          </cell>
          <cell r="Q100">
            <v>-6121929.5899999999</v>
          </cell>
        </row>
        <row r="101">
          <cell r="A101" t="str">
            <v>6219541074</v>
          </cell>
          <cell r="B101">
            <v>62195</v>
          </cell>
          <cell r="C101">
            <v>41074</v>
          </cell>
          <cell r="D101" t="str">
            <v>Rental Income - Percentage</v>
          </cell>
          <cell r="E101">
            <v>-10935.64</v>
          </cell>
          <cell r="F101">
            <v>-16179</v>
          </cell>
          <cell r="G101">
            <v>5243.36</v>
          </cell>
          <cell r="H101">
            <v>-0.3241</v>
          </cell>
          <cell r="I101">
            <v>-6310</v>
          </cell>
          <cell r="J101">
            <v>-4625.6400000000003</v>
          </cell>
          <cell r="K101">
            <v>0.73309999999999997</v>
          </cell>
          <cell r="L101">
            <v>-11886.77</v>
          </cell>
          <cell r="M101">
            <v>951.13000000000102</v>
          </cell>
          <cell r="N101">
            <v>-0.08</v>
          </cell>
          <cell r="O101">
            <v>-16179</v>
          </cell>
          <cell r="P101">
            <v>-6310</v>
          </cell>
          <cell r="Q101">
            <v>-11886.95</v>
          </cell>
        </row>
        <row r="102">
          <cell r="A102" t="str">
            <v>6219541082</v>
          </cell>
          <cell r="B102">
            <v>62195</v>
          </cell>
          <cell r="C102">
            <v>41082</v>
          </cell>
          <cell r="D102" t="str">
            <v>Rental Income - Operating Exp</v>
          </cell>
          <cell r="E102">
            <v>-894627.3</v>
          </cell>
          <cell r="F102">
            <v>-1005723.04</v>
          </cell>
          <cell r="G102">
            <v>111095.74</v>
          </cell>
          <cell r="H102">
            <v>-0.1105</v>
          </cell>
          <cell r="I102">
            <v>-952736.83</v>
          </cell>
          <cell r="J102">
            <v>58109.529999999897</v>
          </cell>
          <cell r="K102">
            <v>-6.0999999999999999E-2</v>
          </cell>
          <cell r="L102">
            <v>-747434.1</v>
          </cell>
          <cell r="M102">
            <v>-147193.20000000001</v>
          </cell>
          <cell r="N102">
            <v>0.19689999999999999</v>
          </cell>
          <cell r="O102">
            <v>-1508584.56</v>
          </cell>
          <cell r="P102">
            <v>-1534421.83</v>
          </cell>
          <cell r="Q102">
            <v>-1283658.43</v>
          </cell>
        </row>
        <row r="103">
          <cell r="A103" t="str">
            <v>6219544610</v>
          </cell>
          <cell r="B103">
            <v>62195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A104" t="str">
            <v>6219545071</v>
          </cell>
          <cell r="B104">
            <v>62195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A105" t="str">
            <v>6219545010</v>
          </cell>
          <cell r="B105">
            <v>62195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A106" t="str">
            <v>6219545046</v>
          </cell>
          <cell r="B106">
            <v>62195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A107" t="str">
            <v>6219545070</v>
          </cell>
          <cell r="B107">
            <v>62195</v>
          </cell>
          <cell r="C107">
            <v>45070</v>
          </cell>
          <cell r="D107" t="str">
            <v>Other Income</v>
          </cell>
          <cell r="E107">
            <v>-20976.9</v>
          </cell>
          <cell r="F107">
            <v>0</v>
          </cell>
          <cell r="G107">
            <v>-20976.9</v>
          </cell>
          <cell r="H107">
            <v>0</v>
          </cell>
          <cell r="I107">
            <v>-16000.01</v>
          </cell>
          <cell r="J107">
            <v>-4976.8900000000003</v>
          </cell>
          <cell r="K107">
            <v>0.31109999999999999</v>
          </cell>
          <cell r="L107">
            <v>-1.29</v>
          </cell>
          <cell r="M107">
            <v>-20975.61</v>
          </cell>
          <cell r="N107">
            <v>16260.1628</v>
          </cell>
          <cell r="O107">
            <v>0</v>
          </cell>
          <cell r="P107">
            <v>-16000.01</v>
          </cell>
          <cell r="Q107">
            <v>-0.28000000000000003</v>
          </cell>
        </row>
        <row r="108">
          <cell r="A108" t="str">
            <v>6219541060</v>
          </cell>
          <cell r="B108">
            <v>62195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9832</v>
          </cell>
          <cell r="G108">
            <v>-9832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14748</v>
          </cell>
          <cell r="P108">
            <v>0</v>
          </cell>
          <cell r="Q108">
            <v>0</v>
          </cell>
        </row>
        <row r="109">
          <cell r="A109" t="str">
            <v>6219544870</v>
          </cell>
          <cell r="B109">
            <v>62195</v>
          </cell>
          <cell r="C109">
            <v>44870</v>
          </cell>
          <cell r="D109" t="str">
            <v>Late Fees</v>
          </cell>
          <cell r="E109">
            <v>-7279.79</v>
          </cell>
          <cell r="F109">
            <v>0</v>
          </cell>
          <cell r="G109">
            <v>-7279.79</v>
          </cell>
          <cell r="H109">
            <v>0</v>
          </cell>
          <cell r="I109">
            <v>-4972.05</v>
          </cell>
          <cell r="J109">
            <v>-2307.7399999999998</v>
          </cell>
          <cell r="K109">
            <v>0.46410000000000001</v>
          </cell>
          <cell r="L109">
            <v>-9.85</v>
          </cell>
          <cell r="M109">
            <v>-7269.94</v>
          </cell>
          <cell r="N109">
            <v>738.06500000000005</v>
          </cell>
          <cell r="O109">
            <v>0</v>
          </cell>
          <cell r="P109">
            <v>-4972.05</v>
          </cell>
          <cell r="Q109">
            <v>-6774.89</v>
          </cell>
        </row>
        <row r="110">
          <cell r="A110" t="str">
            <v>6219552542</v>
          </cell>
          <cell r="B110">
            <v>62195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6219572710</v>
          </cell>
          <cell r="B111">
            <v>62195</v>
          </cell>
          <cell r="C111">
            <v>72710</v>
          </cell>
          <cell r="D111" t="str">
            <v>Utilities - Electricity</v>
          </cell>
          <cell r="E111">
            <v>39383.040000000001</v>
          </cell>
          <cell r="F111">
            <v>52664</v>
          </cell>
          <cell r="G111">
            <v>-13280.96</v>
          </cell>
          <cell r="H111">
            <v>-0.25219999999999998</v>
          </cell>
          <cell r="I111">
            <v>42761.01</v>
          </cell>
          <cell r="J111">
            <v>-3377.97</v>
          </cell>
          <cell r="K111">
            <v>-7.9000000000000001E-2</v>
          </cell>
          <cell r="L111">
            <v>48798.16</v>
          </cell>
          <cell r="M111">
            <v>-9415.1200000000008</v>
          </cell>
          <cell r="N111">
            <v>-0.19289999999999999</v>
          </cell>
          <cell r="O111">
            <v>78996</v>
          </cell>
          <cell r="P111">
            <v>70693.009999999995</v>
          </cell>
          <cell r="Q111">
            <v>68033.13</v>
          </cell>
        </row>
        <row r="112">
          <cell r="A112" t="str">
            <v>6219572740</v>
          </cell>
          <cell r="B112">
            <v>62195</v>
          </cell>
          <cell r="C112">
            <v>72740</v>
          </cell>
          <cell r="D112" t="str">
            <v>Utilities - Gas</v>
          </cell>
          <cell r="E112">
            <v>1783.87</v>
          </cell>
          <cell r="F112">
            <v>0</v>
          </cell>
          <cell r="G112">
            <v>1783.87</v>
          </cell>
          <cell r="H112">
            <v>0</v>
          </cell>
          <cell r="I112">
            <v>407.61</v>
          </cell>
          <cell r="J112">
            <v>1376.26</v>
          </cell>
          <cell r="K112">
            <v>3.3763999999999998</v>
          </cell>
          <cell r="L112">
            <v>44.74</v>
          </cell>
          <cell r="M112">
            <v>1739.13</v>
          </cell>
          <cell r="N112">
            <v>38.871899999999997</v>
          </cell>
          <cell r="O112">
            <v>0</v>
          </cell>
          <cell r="P112">
            <v>1007.61</v>
          </cell>
          <cell r="Q112">
            <v>855.35</v>
          </cell>
        </row>
        <row r="113">
          <cell r="A113" t="str">
            <v>6219572770</v>
          </cell>
          <cell r="B113">
            <v>62195</v>
          </cell>
          <cell r="C113">
            <v>72770</v>
          </cell>
          <cell r="D113" t="str">
            <v>Utilities - Water</v>
          </cell>
          <cell r="E113">
            <v>19185.77</v>
          </cell>
          <cell r="F113">
            <v>18952</v>
          </cell>
          <cell r="G113">
            <v>233.77</v>
          </cell>
          <cell r="H113">
            <v>1.23E-2</v>
          </cell>
          <cell r="I113">
            <v>19769.509999999998</v>
          </cell>
          <cell r="J113">
            <v>-583.73999999999796</v>
          </cell>
          <cell r="K113">
            <v>-2.9499999999999998E-2</v>
          </cell>
          <cell r="L113">
            <v>13083.86</v>
          </cell>
          <cell r="M113">
            <v>6101.91</v>
          </cell>
          <cell r="N113">
            <v>0.46639999999999998</v>
          </cell>
          <cell r="O113">
            <v>28428</v>
          </cell>
          <cell r="P113">
            <v>29769.51</v>
          </cell>
          <cell r="Q113">
            <v>17643.939999999999</v>
          </cell>
        </row>
        <row r="114">
          <cell r="A114" t="str">
            <v>6219576000</v>
          </cell>
          <cell r="B114">
            <v>62195</v>
          </cell>
          <cell r="C114">
            <v>76000</v>
          </cell>
          <cell r="D114" t="str">
            <v>Bldg Maintenance &amp; Repair</v>
          </cell>
          <cell r="E114">
            <v>61870.62</v>
          </cell>
          <cell r="F114">
            <v>113373.64</v>
          </cell>
          <cell r="G114">
            <v>-51503.02</v>
          </cell>
          <cell r="H114">
            <v>-0.45429999999999998</v>
          </cell>
          <cell r="I114">
            <v>71419.039999999994</v>
          </cell>
          <cell r="J114">
            <v>-9548.4199999999892</v>
          </cell>
          <cell r="K114">
            <v>-0.13370000000000001</v>
          </cell>
          <cell r="L114">
            <v>51846.92</v>
          </cell>
          <cell r="M114">
            <v>10023.700000000001</v>
          </cell>
          <cell r="N114">
            <v>0.1933</v>
          </cell>
          <cell r="O114">
            <v>137351</v>
          </cell>
          <cell r="P114">
            <v>121205.4</v>
          </cell>
          <cell r="Q114">
            <v>162708.97</v>
          </cell>
        </row>
        <row r="115">
          <cell r="A115" t="str">
            <v>6219576020</v>
          </cell>
          <cell r="B115">
            <v>62195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A116" t="str">
            <v>6219576034</v>
          </cell>
          <cell r="B116">
            <v>62195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A117" t="str">
            <v>6219576050</v>
          </cell>
          <cell r="B117">
            <v>62195</v>
          </cell>
          <cell r="C117">
            <v>76050</v>
          </cell>
          <cell r="D117" t="str">
            <v>Cleaning Expense</v>
          </cell>
          <cell r="E117">
            <v>103810.51</v>
          </cell>
          <cell r="F117">
            <v>95288</v>
          </cell>
          <cell r="G117">
            <v>8522.5099999999893</v>
          </cell>
          <cell r="H117">
            <v>8.9399999999999993E-2</v>
          </cell>
          <cell r="I117">
            <v>102766.89</v>
          </cell>
          <cell r="J117">
            <v>1043.6199999999999</v>
          </cell>
          <cell r="K117">
            <v>1.0200000000000001E-2</v>
          </cell>
          <cell r="L117">
            <v>95147.76</v>
          </cell>
          <cell r="M117">
            <v>8662.75</v>
          </cell>
          <cell r="N117">
            <v>9.0999999999999998E-2</v>
          </cell>
          <cell r="O117">
            <v>142932</v>
          </cell>
          <cell r="P117">
            <v>151966.89000000001</v>
          </cell>
          <cell r="Q117">
            <v>144309.60999999999</v>
          </cell>
        </row>
        <row r="118">
          <cell r="A118" t="str">
            <v>6219576056</v>
          </cell>
          <cell r="B118">
            <v>62195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A119" t="str">
            <v>6219576070</v>
          </cell>
          <cell r="B119">
            <v>62195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</row>
        <row r="120">
          <cell r="A120" t="str">
            <v>6219576091</v>
          </cell>
          <cell r="B120">
            <v>62195</v>
          </cell>
          <cell r="C120">
            <v>76091</v>
          </cell>
          <cell r="D120" t="str">
            <v>Parking Maintenance</v>
          </cell>
          <cell r="E120">
            <v>43165.120000000003</v>
          </cell>
          <cell r="F120">
            <v>42048</v>
          </cell>
          <cell r="G120">
            <v>1117.1199999999999</v>
          </cell>
          <cell r="H120">
            <v>2.6599999999999999E-2</v>
          </cell>
          <cell r="I120">
            <v>42852.62</v>
          </cell>
          <cell r="J120">
            <v>312.5</v>
          </cell>
          <cell r="K120">
            <v>7.3000000000000001E-3</v>
          </cell>
          <cell r="L120">
            <v>48764.62</v>
          </cell>
          <cell r="M120">
            <v>-5599.5</v>
          </cell>
          <cell r="N120">
            <v>-0.1148</v>
          </cell>
          <cell r="O120">
            <v>93322</v>
          </cell>
          <cell r="P120">
            <v>103514.62</v>
          </cell>
          <cell r="Q120">
            <v>79597.740000000005</v>
          </cell>
        </row>
        <row r="121">
          <cell r="A121" t="str">
            <v>6219577000</v>
          </cell>
          <cell r="B121">
            <v>62195</v>
          </cell>
          <cell r="C121">
            <v>77000</v>
          </cell>
          <cell r="D121" t="str">
            <v>Grounds Maintenance</v>
          </cell>
          <cell r="E121">
            <v>46787.33</v>
          </cell>
          <cell r="F121">
            <v>77665.72</v>
          </cell>
          <cell r="G121">
            <v>-30878.39</v>
          </cell>
          <cell r="H121">
            <v>-0.39760000000000001</v>
          </cell>
          <cell r="I121">
            <v>43506.76</v>
          </cell>
          <cell r="J121">
            <v>3280.57</v>
          </cell>
          <cell r="K121">
            <v>7.5399999999999995E-2</v>
          </cell>
          <cell r="L121">
            <v>53188.44</v>
          </cell>
          <cell r="M121">
            <v>-6401.11</v>
          </cell>
          <cell r="N121">
            <v>-0.1203</v>
          </cell>
          <cell r="O121">
            <v>100282</v>
          </cell>
          <cell r="P121">
            <v>101048.03</v>
          </cell>
          <cell r="Q121">
            <v>73452.820000000007</v>
          </cell>
        </row>
        <row r="122">
          <cell r="A122" t="str">
            <v>6219577053</v>
          </cell>
          <cell r="B122">
            <v>62195</v>
          </cell>
          <cell r="C122">
            <v>77053</v>
          </cell>
          <cell r="D122" t="str">
            <v>Landscaping</v>
          </cell>
          <cell r="E122">
            <v>95646.9</v>
          </cell>
          <cell r="F122">
            <v>135017</v>
          </cell>
          <cell r="G122">
            <v>-39370.1</v>
          </cell>
          <cell r="H122">
            <v>-0.29160000000000003</v>
          </cell>
          <cell r="I122">
            <v>130707.65</v>
          </cell>
          <cell r="J122">
            <v>-35060.75</v>
          </cell>
          <cell r="K122">
            <v>-0.26819999999999999</v>
          </cell>
          <cell r="L122">
            <v>58487.77</v>
          </cell>
          <cell r="M122">
            <v>37159.129999999997</v>
          </cell>
          <cell r="N122">
            <v>0.63529999999999998</v>
          </cell>
          <cell r="O122">
            <v>176338</v>
          </cell>
          <cell r="P122">
            <v>175090.65</v>
          </cell>
          <cell r="Q122">
            <v>141114.59</v>
          </cell>
        </row>
        <row r="123">
          <cell r="A123" t="str">
            <v>6219578020</v>
          </cell>
          <cell r="B123">
            <v>62195</v>
          </cell>
          <cell r="C123">
            <v>78020</v>
          </cell>
          <cell r="D123" t="str">
            <v>Amortized CAM Exp</v>
          </cell>
          <cell r="E123">
            <v>0</v>
          </cell>
          <cell r="F123">
            <v>11111.36</v>
          </cell>
          <cell r="G123">
            <v>-11111.36</v>
          </cell>
          <cell r="H123">
            <v>0</v>
          </cell>
          <cell r="I123">
            <v>9375</v>
          </cell>
          <cell r="J123">
            <v>-9375</v>
          </cell>
          <cell r="K123">
            <v>0</v>
          </cell>
          <cell r="L123">
            <v>11112</v>
          </cell>
          <cell r="M123">
            <v>-11112</v>
          </cell>
          <cell r="N123">
            <v>0</v>
          </cell>
          <cell r="O123">
            <v>16667</v>
          </cell>
          <cell r="P123">
            <v>25000</v>
          </cell>
          <cell r="Q123">
            <v>0</v>
          </cell>
        </row>
        <row r="124">
          <cell r="A124" t="str">
            <v>6219584264</v>
          </cell>
          <cell r="B124">
            <v>62195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A125" t="str">
            <v>6219585555</v>
          </cell>
          <cell r="B125">
            <v>62195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A126" t="str">
            <v>6219585584</v>
          </cell>
          <cell r="B126">
            <v>62195</v>
          </cell>
          <cell r="C126">
            <v>85584</v>
          </cell>
          <cell r="D126" t="str">
            <v>Bldg Admin-Office Costs</v>
          </cell>
          <cell r="E126">
            <v>14386.51</v>
          </cell>
          <cell r="F126">
            <v>12880</v>
          </cell>
          <cell r="G126">
            <v>1506.51</v>
          </cell>
          <cell r="H126">
            <v>0.11700000000000001</v>
          </cell>
          <cell r="I126">
            <v>14133.66</v>
          </cell>
          <cell r="J126">
            <v>252.85</v>
          </cell>
          <cell r="K126">
            <v>1.7899999999999999E-2</v>
          </cell>
          <cell r="L126">
            <v>12820.67</v>
          </cell>
          <cell r="M126">
            <v>1565.84</v>
          </cell>
          <cell r="N126">
            <v>0.1221</v>
          </cell>
          <cell r="O126">
            <v>19320</v>
          </cell>
          <cell r="P126">
            <v>20944.18</v>
          </cell>
          <cell r="Q126">
            <v>20109.59</v>
          </cell>
        </row>
        <row r="127">
          <cell r="A127" t="str">
            <v>6219585582</v>
          </cell>
          <cell r="B127">
            <v>62195</v>
          </cell>
          <cell r="C127">
            <v>85582</v>
          </cell>
          <cell r="D127" t="str">
            <v>Bldg Admin-Salaries</v>
          </cell>
          <cell r="E127">
            <v>92831.039999999994</v>
          </cell>
          <cell r="F127">
            <v>86770</v>
          </cell>
          <cell r="G127">
            <v>6061.03999999999</v>
          </cell>
          <cell r="H127">
            <v>6.9900000000000004E-2</v>
          </cell>
          <cell r="I127">
            <v>94264.52</v>
          </cell>
          <cell r="J127">
            <v>-1433.48000000001</v>
          </cell>
          <cell r="K127">
            <v>-1.52E-2</v>
          </cell>
          <cell r="L127">
            <v>75735.59</v>
          </cell>
          <cell r="M127">
            <v>17095.45</v>
          </cell>
          <cell r="N127">
            <v>0.22570000000000001</v>
          </cell>
          <cell r="O127">
            <v>130155</v>
          </cell>
          <cell r="P127">
            <v>145621.09</v>
          </cell>
          <cell r="Q127">
            <v>123218.23</v>
          </cell>
        </row>
        <row r="128">
          <cell r="A128" t="str">
            <v>6219586564</v>
          </cell>
          <cell r="B128">
            <v>62195</v>
          </cell>
          <cell r="C128">
            <v>86564</v>
          </cell>
          <cell r="D128" t="str">
            <v>Insurance</v>
          </cell>
          <cell r="E128">
            <v>62011.28</v>
          </cell>
          <cell r="F128">
            <v>71312.639999999999</v>
          </cell>
          <cell r="G128">
            <v>-9301.36</v>
          </cell>
          <cell r="H128">
            <v>-0.13039999999999999</v>
          </cell>
          <cell r="I128">
            <v>60193.3</v>
          </cell>
          <cell r="J128">
            <v>1817.98</v>
          </cell>
          <cell r="K128">
            <v>3.0200000000000001E-2</v>
          </cell>
          <cell r="L128">
            <v>62016</v>
          </cell>
          <cell r="M128">
            <v>-4.7200000000011597</v>
          </cell>
          <cell r="N128">
            <v>-1E-4</v>
          </cell>
          <cell r="O128">
            <v>106969</v>
          </cell>
          <cell r="P128">
            <v>88762.94</v>
          </cell>
          <cell r="Q128">
            <v>93016</v>
          </cell>
        </row>
        <row r="129">
          <cell r="A129" t="str">
            <v>6219588846</v>
          </cell>
          <cell r="B129">
            <v>62195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5197</v>
          </cell>
          <cell r="Q129">
            <v>0</v>
          </cell>
        </row>
        <row r="130">
          <cell r="A130" t="str">
            <v>6219588890</v>
          </cell>
          <cell r="B130">
            <v>62195</v>
          </cell>
          <cell r="C130">
            <v>88890</v>
          </cell>
          <cell r="D130" t="str">
            <v>Security/Safety</v>
          </cell>
          <cell r="E130">
            <v>36298.269999999997</v>
          </cell>
          <cell r="F130">
            <v>34542</v>
          </cell>
          <cell r="G130">
            <v>1756.27</v>
          </cell>
          <cell r="H130">
            <v>5.0799999999999998E-2</v>
          </cell>
          <cell r="I130">
            <v>36179.360000000001</v>
          </cell>
          <cell r="J130">
            <v>118.909999999996</v>
          </cell>
          <cell r="K130">
            <v>3.3E-3</v>
          </cell>
          <cell r="L130">
            <v>33301.980000000003</v>
          </cell>
          <cell r="M130">
            <v>2996.28999999999</v>
          </cell>
          <cell r="N130">
            <v>0.09</v>
          </cell>
          <cell r="O130">
            <v>51813</v>
          </cell>
          <cell r="P130">
            <v>52771.360000000001</v>
          </cell>
          <cell r="Q130">
            <v>50206.66</v>
          </cell>
        </row>
        <row r="131">
          <cell r="A131" t="str">
            <v>6219589775</v>
          </cell>
          <cell r="B131">
            <v>62195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</row>
        <row r="132">
          <cell r="A132" t="str">
            <v>6219589729</v>
          </cell>
          <cell r="B132">
            <v>62195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</row>
        <row r="133">
          <cell r="A133" t="str">
            <v>6219589786</v>
          </cell>
          <cell r="B133">
            <v>62195</v>
          </cell>
          <cell r="C133">
            <v>89786</v>
          </cell>
          <cell r="D133" t="str">
            <v>Property Tax Exp</v>
          </cell>
          <cell r="E133">
            <v>176931.98</v>
          </cell>
          <cell r="F133">
            <v>173147.36</v>
          </cell>
          <cell r="G133">
            <v>3784.6200000000199</v>
          </cell>
          <cell r="H133">
            <v>2.1899999999999999E-2</v>
          </cell>
          <cell r="I133">
            <v>177825.58</v>
          </cell>
          <cell r="J133">
            <v>-893.59999999997694</v>
          </cell>
          <cell r="K133">
            <v>-5.0000000000000001E-3</v>
          </cell>
          <cell r="L133">
            <v>148097.68</v>
          </cell>
          <cell r="M133">
            <v>28834.3</v>
          </cell>
          <cell r="N133">
            <v>0.19470000000000001</v>
          </cell>
          <cell r="O133">
            <v>259721</v>
          </cell>
          <cell r="P133">
            <v>274673.7</v>
          </cell>
          <cell r="Q133">
            <v>201413.42</v>
          </cell>
        </row>
        <row r="134">
          <cell r="A134" t="str">
            <v>6219571040</v>
          </cell>
          <cell r="B134">
            <v>62195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</row>
        <row r="135">
          <cell r="A135" t="str">
            <v>6219572701</v>
          </cell>
          <cell r="B135">
            <v>62195</v>
          </cell>
          <cell r="C135">
            <v>72701</v>
          </cell>
          <cell r="D135" t="str">
            <v>Utilities</v>
          </cell>
          <cell r="E135">
            <v>8451.84</v>
          </cell>
          <cell r="F135">
            <v>0</v>
          </cell>
          <cell r="G135">
            <v>8451.84</v>
          </cell>
          <cell r="H135">
            <v>0</v>
          </cell>
          <cell r="I135">
            <v>5871.7</v>
          </cell>
          <cell r="J135">
            <v>2580.14</v>
          </cell>
          <cell r="K135">
            <v>0.43940000000000001</v>
          </cell>
          <cell r="L135">
            <v>320.82</v>
          </cell>
          <cell r="M135">
            <v>8131.02</v>
          </cell>
          <cell r="N135">
            <v>25.3445</v>
          </cell>
          <cell r="O135">
            <v>0</v>
          </cell>
          <cell r="P135">
            <v>5871.7</v>
          </cell>
          <cell r="Q135">
            <v>908.36</v>
          </cell>
        </row>
        <row r="136">
          <cell r="A136" t="str">
            <v>6219572855</v>
          </cell>
          <cell r="B136">
            <v>62195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</row>
        <row r="137">
          <cell r="A137" t="str">
            <v>6219572870</v>
          </cell>
          <cell r="B137">
            <v>62195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</row>
        <row r="138">
          <cell r="A138" t="str">
            <v>6219576010</v>
          </cell>
          <cell r="B138">
            <v>62195</v>
          </cell>
          <cell r="C138">
            <v>76010</v>
          </cell>
          <cell r="D138" t="str">
            <v>Tenant Alterations</v>
          </cell>
          <cell r="E138">
            <v>778.24</v>
          </cell>
          <cell r="F138">
            <v>0</v>
          </cell>
          <cell r="G138">
            <v>778.24</v>
          </cell>
          <cell r="H138">
            <v>0</v>
          </cell>
          <cell r="I138">
            <v>643.24</v>
          </cell>
          <cell r="J138">
            <v>135</v>
          </cell>
          <cell r="K138">
            <v>0.2099</v>
          </cell>
          <cell r="L138">
            <v>145.30000000000001</v>
          </cell>
          <cell r="M138">
            <v>632.94000000000005</v>
          </cell>
          <cell r="N138">
            <v>4.3560999999999996</v>
          </cell>
          <cell r="O138">
            <v>0</v>
          </cell>
          <cell r="P138">
            <v>643.24</v>
          </cell>
          <cell r="Q138">
            <v>145.30000000000001</v>
          </cell>
        </row>
        <row r="139">
          <cell r="A139" t="str">
            <v>6219576040</v>
          </cell>
          <cell r="B139">
            <v>62195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</row>
        <row r="140">
          <cell r="A140" t="str">
            <v>6219576051</v>
          </cell>
          <cell r="B140">
            <v>62195</v>
          </cell>
          <cell r="C140">
            <v>76051</v>
          </cell>
          <cell r="D140" t="str">
            <v>Cleaning</v>
          </cell>
          <cell r="E140">
            <v>360.61</v>
          </cell>
          <cell r="F140">
            <v>0</v>
          </cell>
          <cell r="G140">
            <v>360.61</v>
          </cell>
          <cell r="H140">
            <v>0</v>
          </cell>
          <cell r="I140">
            <v>0</v>
          </cell>
          <cell r="J140">
            <v>360.61</v>
          </cell>
          <cell r="K140">
            <v>0</v>
          </cell>
          <cell r="L140">
            <v>0</v>
          </cell>
          <cell r="M140">
            <v>360.61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</row>
        <row r="141">
          <cell r="A141" t="str">
            <v>6219576054</v>
          </cell>
          <cell r="B141">
            <v>62195</v>
          </cell>
          <cell r="C141">
            <v>76054</v>
          </cell>
          <cell r="D141" t="str">
            <v>Bldg Maintenance &amp; Repair</v>
          </cell>
          <cell r="E141">
            <v>6141.5</v>
          </cell>
          <cell r="F141">
            <v>22500</v>
          </cell>
          <cell r="G141">
            <v>-16358.5</v>
          </cell>
          <cell r="H141">
            <v>-0.72699999999999998</v>
          </cell>
          <cell r="I141">
            <v>16284.5</v>
          </cell>
          <cell r="J141">
            <v>-10143</v>
          </cell>
          <cell r="K141">
            <v>-0.62290000000000001</v>
          </cell>
          <cell r="L141">
            <v>13027.82</v>
          </cell>
          <cell r="M141">
            <v>-6886.32</v>
          </cell>
          <cell r="N141">
            <v>-0.52859999999999996</v>
          </cell>
          <cell r="O141">
            <v>22500</v>
          </cell>
          <cell r="P141">
            <v>36284.5</v>
          </cell>
          <cell r="Q141">
            <v>84358.31</v>
          </cell>
        </row>
        <row r="142">
          <cell r="A142" t="str">
            <v>6219576060</v>
          </cell>
          <cell r="B142">
            <v>62195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A143" t="str">
            <v>6219576071</v>
          </cell>
          <cell r="B143">
            <v>62195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</row>
        <row r="144">
          <cell r="A144" t="str">
            <v>6219576090</v>
          </cell>
          <cell r="B144">
            <v>62195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</row>
        <row r="145">
          <cell r="A145" t="str">
            <v>6219577001</v>
          </cell>
          <cell r="B145">
            <v>62195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A146" t="str">
            <v>6219577022</v>
          </cell>
          <cell r="B146">
            <v>62195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</row>
        <row r="147">
          <cell r="A147" t="str">
            <v>6219584200</v>
          </cell>
          <cell r="B147">
            <v>62195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</row>
        <row r="148">
          <cell r="A148" t="str">
            <v>6219584240</v>
          </cell>
          <cell r="B148">
            <v>62195</v>
          </cell>
          <cell r="C148">
            <v>84240</v>
          </cell>
          <cell r="D148" t="str">
            <v>Marketing Leasing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14441.27</v>
          </cell>
          <cell r="M148">
            <v>-14441.27</v>
          </cell>
          <cell r="N148">
            <v>0</v>
          </cell>
          <cell r="O148">
            <v>0</v>
          </cell>
          <cell r="P148">
            <v>0</v>
          </cell>
          <cell r="Q148">
            <v>22709.31</v>
          </cell>
        </row>
        <row r="149">
          <cell r="A149" t="str">
            <v>6219584242</v>
          </cell>
          <cell r="B149">
            <v>62195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</row>
        <row r="150">
          <cell r="A150" t="str">
            <v>6219584243</v>
          </cell>
          <cell r="B150">
            <v>62195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-48405.47</v>
          </cell>
        </row>
        <row r="151">
          <cell r="A151" t="str">
            <v>6219584244</v>
          </cell>
          <cell r="B151">
            <v>62195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</row>
        <row r="152">
          <cell r="A152" t="str">
            <v>6219584265</v>
          </cell>
          <cell r="B152">
            <v>62195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</row>
        <row r="153">
          <cell r="A153" t="str">
            <v>6219588037</v>
          </cell>
          <cell r="B153">
            <v>62195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54">
          <cell r="A154" t="str">
            <v>6219585016</v>
          </cell>
          <cell r="B154">
            <v>62195</v>
          </cell>
          <cell r="C154">
            <v>85016</v>
          </cell>
          <cell r="D154" t="str">
            <v>Prof Svc-Attorney Outside</v>
          </cell>
          <cell r="E154">
            <v>32926.370000000003</v>
          </cell>
          <cell r="F154">
            <v>4000</v>
          </cell>
          <cell r="G154">
            <v>28926.37</v>
          </cell>
          <cell r="H154">
            <v>7.2316000000000003</v>
          </cell>
          <cell r="I154">
            <v>10707.6</v>
          </cell>
          <cell r="J154">
            <v>22218.77</v>
          </cell>
          <cell r="K154">
            <v>2.0750000000000002</v>
          </cell>
          <cell r="L154">
            <v>4601.42</v>
          </cell>
          <cell r="M154">
            <v>28324.95</v>
          </cell>
          <cell r="N154">
            <v>6.1557000000000004</v>
          </cell>
          <cell r="O154">
            <v>5000</v>
          </cell>
          <cell r="P154">
            <v>11707.6</v>
          </cell>
          <cell r="Q154">
            <v>7676.74</v>
          </cell>
        </row>
        <row r="155">
          <cell r="A155" t="str">
            <v>6219585022</v>
          </cell>
          <cell r="B155">
            <v>62195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3000</v>
          </cell>
          <cell r="P155">
            <v>3000</v>
          </cell>
          <cell r="Q155">
            <v>2725</v>
          </cell>
        </row>
        <row r="156">
          <cell r="A156" t="str">
            <v>6219585065</v>
          </cell>
          <cell r="B156">
            <v>62195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A157" t="str">
            <v>6219585500</v>
          </cell>
          <cell r="B157">
            <v>62195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3000</v>
          </cell>
          <cell r="G157">
            <v>-3000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6000</v>
          </cell>
          <cell r="P157">
            <v>3000</v>
          </cell>
          <cell r="Q157">
            <v>50</v>
          </cell>
        </row>
        <row r="158">
          <cell r="A158" t="str">
            <v>6219585566</v>
          </cell>
          <cell r="B158">
            <v>62195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</row>
        <row r="159">
          <cell r="A159" t="str">
            <v>6219585581</v>
          </cell>
          <cell r="B159">
            <v>62195</v>
          </cell>
          <cell r="C159">
            <v>85581</v>
          </cell>
          <cell r="D159" t="str">
            <v>Bldg Admin- Salaries</v>
          </cell>
          <cell r="E159">
            <v>52573.54</v>
          </cell>
          <cell r="F159">
            <v>51856</v>
          </cell>
          <cell r="G159">
            <v>717.54000000000099</v>
          </cell>
          <cell r="H159">
            <v>1.38E-2</v>
          </cell>
          <cell r="I159">
            <v>53563.839999999997</v>
          </cell>
          <cell r="J159">
            <v>-990.29999999999598</v>
          </cell>
          <cell r="K159">
            <v>-1.8499999999999999E-2</v>
          </cell>
          <cell r="L159">
            <v>43413.42</v>
          </cell>
          <cell r="M159">
            <v>9160.1200000000008</v>
          </cell>
          <cell r="N159">
            <v>0.21099999999999999</v>
          </cell>
          <cell r="O159">
            <v>77780</v>
          </cell>
          <cell r="P159">
            <v>84113.44</v>
          </cell>
          <cell r="Q159">
            <v>67201.710000000006</v>
          </cell>
        </row>
        <row r="160">
          <cell r="A160" t="str">
            <v>6219585583</v>
          </cell>
          <cell r="B160">
            <v>62195</v>
          </cell>
          <cell r="C160">
            <v>85583</v>
          </cell>
          <cell r="D160" t="str">
            <v>Bldg Admin-Office Exp.</v>
          </cell>
          <cell r="E160">
            <v>8030.6</v>
          </cell>
          <cell r="F160">
            <v>7521.36</v>
          </cell>
          <cell r="G160">
            <v>509.24000000000098</v>
          </cell>
          <cell r="H160">
            <v>6.7699999999999996E-2</v>
          </cell>
          <cell r="I160">
            <v>8132.44</v>
          </cell>
          <cell r="J160">
            <v>-101.83999999999899</v>
          </cell>
          <cell r="K160">
            <v>-1.2500000000000001E-2</v>
          </cell>
          <cell r="L160">
            <v>7221.14</v>
          </cell>
          <cell r="M160">
            <v>809.46</v>
          </cell>
          <cell r="N160">
            <v>0.11210000000000001</v>
          </cell>
          <cell r="O160">
            <v>11282</v>
          </cell>
          <cell r="P160">
            <v>11910.27</v>
          </cell>
          <cell r="Q160">
            <v>11237.35</v>
          </cell>
        </row>
        <row r="161">
          <cell r="A161" t="str">
            <v>6219585530</v>
          </cell>
          <cell r="B161">
            <v>62195</v>
          </cell>
          <cell r="C161">
            <v>85530</v>
          </cell>
          <cell r="D161" t="str">
            <v>Bldg Admin - Office Exp</v>
          </cell>
          <cell r="E161">
            <v>8030.6</v>
          </cell>
          <cell r="F161">
            <v>7521.36</v>
          </cell>
          <cell r="G161">
            <v>509.24000000000098</v>
          </cell>
          <cell r="H161">
            <v>6.7699999999999996E-2</v>
          </cell>
          <cell r="I161">
            <v>8132.44</v>
          </cell>
          <cell r="J161">
            <v>-101.83999999999899</v>
          </cell>
          <cell r="K161">
            <v>-1.2500000000000001E-2</v>
          </cell>
          <cell r="L161">
            <v>7221.14</v>
          </cell>
          <cell r="M161">
            <v>809.46</v>
          </cell>
          <cell r="N161">
            <v>0.11210000000000001</v>
          </cell>
          <cell r="O161">
            <v>11282</v>
          </cell>
          <cell r="P161">
            <v>11910.27</v>
          </cell>
          <cell r="Q161">
            <v>11237.35</v>
          </cell>
        </row>
        <row r="162">
          <cell r="A162" t="str">
            <v>6219586012</v>
          </cell>
          <cell r="B162">
            <v>62195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A163" t="str">
            <v>6219586037</v>
          </cell>
          <cell r="B163">
            <v>62195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</row>
        <row r="164">
          <cell r="A164" t="str">
            <v>6219583050</v>
          </cell>
          <cell r="B164">
            <v>62195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</row>
        <row r="165">
          <cell r="A165" t="str">
            <v>6219586510</v>
          </cell>
          <cell r="B165">
            <v>62195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</row>
        <row r="166">
          <cell r="A166" t="str">
            <v>6219586537</v>
          </cell>
          <cell r="B166">
            <v>62195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</row>
        <row r="167">
          <cell r="A167" t="str">
            <v>6219586566</v>
          </cell>
          <cell r="B167">
            <v>62195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A168" t="str">
            <v>6219586955</v>
          </cell>
          <cell r="B168">
            <v>62195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A169" t="str">
            <v>6219586985</v>
          </cell>
          <cell r="B169">
            <v>62195</v>
          </cell>
          <cell r="C169">
            <v>86985</v>
          </cell>
          <cell r="D169" t="str">
            <v>Purchased Svcs _ Other</v>
          </cell>
          <cell r="E169">
            <v>272.95999999999998</v>
          </cell>
          <cell r="F169">
            <v>0</v>
          </cell>
          <cell r="G169">
            <v>272.95999999999998</v>
          </cell>
          <cell r="H169">
            <v>0</v>
          </cell>
          <cell r="I169">
            <v>272.95999999999998</v>
          </cell>
          <cell r="J169">
            <v>0</v>
          </cell>
          <cell r="K169">
            <v>0</v>
          </cell>
          <cell r="L169">
            <v>0</v>
          </cell>
          <cell r="M169">
            <v>272.95999999999998</v>
          </cell>
          <cell r="N169">
            <v>0</v>
          </cell>
          <cell r="O169">
            <v>0</v>
          </cell>
          <cell r="P169">
            <v>-6890.04</v>
          </cell>
          <cell r="Q169">
            <v>0</v>
          </cell>
        </row>
        <row r="170">
          <cell r="A170" t="str">
            <v>6219586880</v>
          </cell>
          <cell r="B170">
            <v>62195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</row>
        <row r="171">
          <cell r="A171" t="str">
            <v>6219588710</v>
          </cell>
          <cell r="B171">
            <v>62195</v>
          </cell>
          <cell r="C171">
            <v>88710</v>
          </cell>
          <cell r="D171" t="str">
            <v>Losses-Bad Debts</v>
          </cell>
          <cell r="E171">
            <v>-30379.69</v>
          </cell>
          <cell r="F171">
            <v>61000</v>
          </cell>
          <cell r="G171">
            <v>-91379.69</v>
          </cell>
          <cell r="H171">
            <v>-1.498</v>
          </cell>
          <cell r="I171">
            <v>-27084.69</v>
          </cell>
          <cell r="J171">
            <v>-3295</v>
          </cell>
          <cell r="K171">
            <v>0.1217</v>
          </cell>
          <cell r="L171">
            <v>251534.99</v>
          </cell>
          <cell r="M171">
            <v>-281914.68</v>
          </cell>
          <cell r="N171">
            <v>-1.1208</v>
          </cell>
          <cell r="O171">
            <v>122000</v>
          </cell>
          <cell r="P171">
            <v>-27084.69</v>
          </cell>
          <cell r="Q171">
            <v>362857.99</v>
          </cell>
        </row>
        <row r="172">
          <cell r="A172" t="str">
            <v>6219588711</v>
          </cell>
          <cell r="B172">
            <v>62195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</row>
        <row r="173">
          <cell r="A173" t="str">
            <v>6219588785</v>
          </cell>
          <cell r="B173">
            <v>62195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A174" t="str">
            <v>6219588847</v>
          </cell>
          <cell r="B174">
            <v>62195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</row>
        <row r="175">
          <cell r="A175" t="str">
            <v>6219588866</v>
          </cell>
          <cell r="B175">
            <v>62195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A176" t="str">
            <v>6219588870</v>
          </cell>
          <cell r="B176">
            <v>62195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</row>
        <row r="177">
          <cell r="A177" t="str">
            <v>6219588889</v>
          </cell>
          <cell r="B177">
            <v>62195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</row>
        <row r="178">
          <cell r="A178" t="str">
            <v>6219589776</v>
          </cell>
          <cell r="B178">
            <v>62195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</row>
        <row r="179">
          <cell r="A179" t="str">
            <v>6219589787</v>
          </cell>
          <cell r="B179">
            <v>62195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</row>
        <row r="180">
          <cell r="A180" t="str">
            <v>6219589510</v>
          </cell>
          <cell r="B180">
            <v>62195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557916</v>
          </cell>
          <cell r="G180">
            <v>-557916</v>
          </cell>
          <cell r="H180">
            <v>0</v>
          </cell>
          <cell r="I180">
            <v>157381</v>
          </cell>
          <cell r="J180">
            <v>-157381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557916</v>
          </cell>
          <cell r="P180">
            <v>157381</v>
          </cell>
          <cell r="Q180">
            <v>0</v>
          </cell>
        </row>
        <row r="181">
          <cell r="A181" t="str">
            <v>6219589511</v>
          </cell>
          <cell r="B181">
            <v>62195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</row>
        <row r="182">
          <cell r="A182" t="str">
            <v>6219589512</v>
          </cell>
          <cell r="B182">
            <v>62195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</row>
        <row r="183">
          <cell r="A183" t="str">
            <v>6219589528</v>
          </cell>
          <cell r="B183">
            <v>62195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</row>
        <row r="184">
          <cell r="A184" t="str">
            <v>6219589529</v>
          </cell>
          <cell r="B184">
            <v>62195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21108</v>
          </cell>
          <cell r="G184">
            <v>-21108</v>
          </cell>
          <cell r="H184">
            <v>0</v>
          </cell>
          <cell r="I184">
            <v>11513</v>
          </cell>
          <cell r="J184">
            <v>-11513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21108</v>
          </cell>
          <cell r="P184">
            <v>11513</v>
          </cell>
          <cell r="Q184">
            <v>0</v>
          </cell>
        </row>
        <row r="185">
          <cell r="A185" t="str">
            <v>6219589567</v>
          </cell>
          <cell r="B185">
            <v>62195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</row>
        <row r="186">
          <cell r="A186" t="str">
            <v>6219585058</v>
          </cell>
          <cell r="B186">
            <v>62195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</row>
        <row r="187">
          <cell r="A187" t="str">
            <v>6219586513</v>
          </cell>
          <cell r="B187">
            <v>62195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204.02</v>
          </cell>
          <cell r="J187">
            <v>-204.02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474.71</v>
          </cell>
          <cell r="Q187">
            <v>0</v>
          </cell>
        </row>
        <row r="188">
          <cell r="A188" t="str">
            <v>6219586519</v>
          </cell>
          <cell r="B188">
            <v>62195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A189" t="str">
            <v>6219588770</v>
          </cell>
          <cell r="B189">
            <v>62195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</row>
        <row r="190">
          <cell r="A190" t="str">
            <v>6219588862</v>
          </cell>
          <cell r="B190">
            <v>62195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A191" t="str">
            <v>6219588874</v>
          </cell>
          <cell r="B191">
            <v>62195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</row>
        <row r="192">
          <cell r="A192" t="str">
            <v>6219589910</v>
          </cell>
          <cell r="B192">
            <v>62195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857133.1</v>
          </cell>
          <cell r="G192">
            <v>-857133.1</v>
          </cell>
          <cell r="H192">
            <v>0</v>
          </cell>
          <cell r="I192">
            <v>823919.39</v>
          </cell>
          <cell r="J192">
            <v>-823919.39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1279640.45</v>
          </cell>
          <cell r="P192">
            <v>1231292.18</v>
          </cell>
          <cell r="Q192">
            <v>0</v>
          </cell>
        </row>
        <row r="193">
          <cell r="A193" t="str">
            <v>6219589548</v>
          </cell>
          <cell r="B193">
            <v>62195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</row>
        <row r="194">
          <cell r="A194" t="str">
            <v>6221541010</v>
          </cell>
          <cell r="B194">
            <v>62215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</row>
        <row r="195">
          <cell r="A195" t="str">
            <v>6221541040</v>
          </cell>
          <cell r="B195">
            <v>62215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</row>
        <row r="196">
          <cell r="A196" t="str">
            <v>6221541050</v>
          </cell>
          <cell r="B196">
            <v>62215</v>
          </cell>
          <cell r="C196">
            <v>41050</v>
          </cell>
          <cell r="D196" t="str">
            <v>Rental Income - Fixed</v>
          </cell>
          <cell r="E196">
            <v>-871294.13</v>
          </cell>
          <cell r="F196">
            <v>-928767.35</v>
          </cell>
          <cell r="G196">
            <v>57473.22</v>
          </cell>
          <cell r="H196">
            <v>-6.1899999999999997E-2</v>
          </cell>
          <cell r="I196">
            <v>-908050.27</v>
          </cell>
          <cell r="J196">
            <v>36756.14</v>
          </cell>
          <cell r="K196">
            <v>-4.0500000000000001E-2</v>
          </cell>
          <cell r="L196">
            <v>-887956.99</v>
          </cell>
          <cell r="M196">
            <v>16662.86</v>
          </cell>
          <cell r="N196">
            <v>-1.8800000000000001E-2</v>
          </cell>
          <cell r="O196">
            <v>-1415061.77</v>
          </cell>
          <cell r="P196">
            <v>-1434058.81</v>
          </cell>
          <cell r="Q196">
            <v>-1361201.03</v>
          </cell>
        </row>
        <row r="197">
          <cell r="A197" t="str">
            <v>6221541074</v>
          </cell>
          <cell r="B197">
            <v>62215</v>
          </cell>
          <cell r="C197">
            <v>41074</v>
          </cell>
          <cell r="D197" t="str">
            <v>Rental Income - Percentage</v>
          </cell>
          <cell r="E197">
            <v>-9433.3799999999992</v>
          </cell>
          <cell r="F197">
            <v>-1405</v>
          </cell>
          <cell r="G197">
            <v>-8028.38</v>
          </cell>
          <cell r="H197">
            <v>5.7141000000000002</v>
          </cell>
          <cell r="I197">
            <v>-11206.95</v>
          </cell>
          <cell r="J197">
            <v>1773.57</v>
          </cell>
          <cell r="K197">
            <v>-0.1583</v>
          </cell>
          <cell r="L197">
            <v>-1376.17</v>
          </cell>
          <cell r="M197">
            <v>-8057.21</v>
          </cell>
          <cell r="N197">
            <v>5.8548</v>
          </cell>
          <cell r="O197">
            <v>-1405</v>
          </cell>
          <cell r="P197">
            <v>-11206.95</v>
          </cell>
          <cell r="Q197">
            <v>-1376.17</v>
          </cell>
        </row>
        <row r="198">
          <cell r="A198" t="str">
            <v>6221541082</v>
          </cell>
          <cell r="B198">
            <v>62215</v>
          </cell>
          <cell r="C198">
            <v>41082</v>
          </cell>
          <cell r="D198" t="str">
            <v>Rental Income - Operating Exp</v>
          </cell>
          <cell r="E198">
            <v>-217250.38</v>
          </cell>
          <cell r="F198">
            <v>-243714</v>
          </cell>
          <cell r="G198">
            <v>26463.62</v>
          </cell>
          <cell r="H198">
            <v>-0.1086</v>
          </cell>
          <cell r="I198">
            <v>-246759.65</v>
          </cell>
          <cell r="J198">
            <v>29509.27</v>
          </cell>
          <cell r="K198">
            <v>-0.1196</v>
          </cell>
          <cell r="L198">
            <v>-181291.3</v>
          </cell>
          <cell r="M198">
            <v>-35959.08</v>
          </cell>
          <cell r="N198">
            <v>0.1983</v>
          </cell>
          <cell r="O198">
            <v>-365571</v>
          </cell>
          <cell r="P198">
            <v>-375402.65</v>
          </cell>
          <cell r="Q198">
            <v>-209027.44</v>
          </cell>
        </row>
        <row r="199">
          <cell r="A199" t="str">
            <v>6221544610</v>
          </cell>
          <cell r="B199">
            <v>62215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</row>
        <row r="200">
          <cell r="A200" t="str">
            <v>6221545071</v>
          </cell>
          <cell r="B200">
            <v>62215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</row>
        <row r="201">
          <cell r="A201" t="str">
            <v>6221545010</v>
          </cell>
          <cell r="B201">
            <v>62215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</row>
        <row r="202">
          <cell r="A202" t="str">
            <v>6221545046</v>
          </cell>
          <cell r="B202">
            <v>62215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A203" t="str">
            <v>6221545070</v>
          </cell>
          <cell r="B203">
            <v>62215</v>
          </cell>
          <cell r="C203">
            <v>45070</v>
          </cell>
          <cell r="D203" t="str">
            <v>Other Income</v>
          </cell>
          <cell r="E203">
            <v>-1299.92</v>
          </cell>
          <cell r="F203">
            <v>0</v>
          </cell>
          <cell r="G203">
            <v>-1299.92</v>
          </cell>
          <cell r="H203">
            <v>0</v>
          </cell>
          <cell r="I203">
            <v>-1000</v>
          </cell>
          <cell r="J203">
            <v>-299.92</v>
          </cell>
          <cell r="K203">
            <v>0.2999</v>
          </cell>
          <cell r="L203">
            <v>-523.33000000000004</v>
          </cell>
          <cell r="M203">
            <v>-776.59</v>
          </cell>
          <cell r="N203">
            <v>1.4839</v>
          </cell>
          <cell r="O203">
            <v>0</v>
          </cell>
          <cell r="P203">
            <v>-1000</v>
          </cell>
          <cell r="Q203">
            <v>-923.37</v>
          </cell>
        </row>
        <row r="204">
          <cell r="A204" t="str">
            <v>6221541060</v>
          </cell>
          <cell r="B204">
            <v>62215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20416</v>
          </cell>
          <cell r="G204">
            <v>-20416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30624</v>
          </cell>
          <cell r="P204">
            <v>0</v>
          </cell>
          <cell r="Q204">
            <v>0</v>
          </cell>
        </row>
        <row r="205">
          <cell r="A205" t="str">
            <v>6221544870</v>
          </cell>
          <cell r="B205">
            <v>62215</v>
          </cell>
          <cell r="C205">
            <v>44870</v>
          </cell>
          <cell r="D205" t="str">
            <v>Late Fees</v>
          </cell>
          <cell r="E205">
            <v>-3990.8</v>
          </cell>
          <cell r="F205">
            <v>-1333.36</v>
          </cell>
          <cell r="G205">
            <v>-2657.44</v>
          </cell>
          <cell r="H205">
            <v>1.9930000000000001</v>
          </cell>
          <cell r="I205">
            <v>-3657.04</v>
          </cell>
          <cell r="J205">
            <v>-333.76</v>
          </cell>
          <cell r="K205">
            <v>9.1300000000000006E-2</v>
          </cell>
          <cell r="L205">
            <v>-974.4</v>
          </cell>
          <cell r="M205">
            <v>-3016.4</v>
          </cell>
          <cell r="N205">
            <v>3.0956000000000001</v>
          </cell>
          <cell r="O205">
            <v>-2000</v>
          </cell>
          <cell r="P205">
            <v>-4323.68</v>
          </cell>
          <cell r="Q205">
            <v>-2373.2800000000002</v>
          </cell>
        </row>
        <row r="206">
          <cell r="A206" t="str">
            <v>6221552542</v>
          </cell>
          <cell r="B206">
            <v>62215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</row>
        <row r="207">
          <cell r="A207" t="str">
            <v>6221572710</v>
          </cell>
          <cell r="B207">
            <v>62215</v>
          </cell>
          <cell r="C207">
            <v>72710</v>
          </cell>
          <cell r="D207" t="str">
            <v>Utilities - Electricity</v>
          </cell>
          <cell r="E207">
            <v>13830.59</v>
          </cell>
          <cell r="F207">
            <v>15136</v>
          </cell>
          <cell r="G207">
            <v>-1305.4100000000001</v>
          </cell>
          <cell r="H207">
            <v>-8.6199999999999999E-2</v>
          </cell>
          <cell r="I207">
            <v>9867.34</v>
          </cell>
          <cell r="J207">
            <v>3963.25</v>
          </cell>
          <cell r="K207">
            <v>0.4017</v>
          </cell>
          <cell r="L207">
            <v>12495.75</v>
          </cell>
          <cell r="M207">
            <v>1334.84</v>
          </cell>
          <cell r="N207">
            <v>0.10680000000000001</v>
          </cell>
          <cell r="O207">
            <v>22704</v>
          </cell>
          <cell r="P207">
            <v>15867.34</v>
          </cell>
          <cell r="Q207">
            <v>17943.29</v>
          </cell>
        </row>
        <row r="208">
          <cell r="A208" t="str">
            <v>6221572740</v>
          </cell>
          <cell r="B208">
            <v>62215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A209" t="str">
            <v>6221572770</v>
          </cell>
          <cell r="B209">
            <v>62215</v>
          </cell>
          <cell r="C209">
            <v>72770</v>
          </cell>
          <cell r="D209" t="str">
            <v>Utilities - Water</v>
          </cell>
          <cell r="E209">
            <v>7896.13</v>
          </cell>
          <cell r="F209">
            <v>9800</v>
          </cell>
          <cell r="G209">
            <v>-1903.87</v>
          </cell>
          <cell r="H209">
            <v>-0.1943</v>
          </cell>
          <cell r="I209">
            <v>9076.01</v>
          </cell>
          <cell r="J209">
            <v>-1179.8800000000001</v>
          </cell>
          <cell r="K209">
            <v>-0.13</v>
          </cell>
          <cell r="L209">
            <v>8811.8700000000008</v>
          </cell>
          <cell r="M209">
            <v>-915.74000000000103</v>
          </cell>
          <cell r="N209">
            <v>-0.10390000000000001</v>
          </cell>
          <cell r="O209">
            <v>14700</v>
          </cell>
          <cell r="P209">
            <v>13976.01</v>
          </cell>
          <cell r="Q209">
            <v>12874.53</v>
          </cell>
        </row>
        <row r="210">
          <cell r="A210" t="str">
            <v>6221576000</v>
          </cell>
          <cell r="B210">
            <v>62215</v>
          </cell>
          <cell r="C210">
            <v>76000</v>
          </cell>
          <cell r="D210" t="str">
            <v>Bldg Maintenance &amp; Repair</v>
          </cell>
          <cell r="E210">
            <v>16262.35</v>
          </cell>
          <cell r="F210">
            <v>41861.360000000001</v>
          </cell>
          <cell r="G210">
            <v>-25599.01</v>
          </cell>
          <cell r="H210">
            <v>-0.61150000000000004</v>
          </cell>
          <cell r="I210">
            <v>36177.269999999997</v>
          </cell>
          <cell r="J210">
            <v>-19914.919999999998</v>
          </cell>
          <cell r="K210">
            <v>-0.55049999999999999</v>
          </cell>
          <cell r="L210">
            <v>19318.05</v>
          </cell>
          <cell r="M210">
            <v>-3055.7</v>
          </cell>
          <cell r="N210">
            <v>-0.15820000000000001</v>
          </cell>
          <cell r="O210">
            <v>59760</v>
          </cell>
          <cell r="P210">
            <v>59644.15</v>
          </cell>
          <cell r="Q210">
            <v>26952.87</v>
          </cell>
        </row>
        <row r="211">
          <cell r="A211" t="str">
            <v>6221576020</v>
          </cell>
          <cell r="B211">
            <v>62215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A212" t="str">
            <v>6221576034</v>
          </cell>
          <cell r="B212">
            <v>62215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</row>
        <row r="213">
          <cell r="A213" t="str">
            <v>6221576050</v>
          </cell>
          <cell r="B213">
            <v>62215</v>
          </cell>
          <cell r="C213">
            <v>76050</v>
          </cell>
          <cell r="D213" t="str">
            <v>Cleaning Expense</v>
          </cell>
          <cell r="E213">
            <v>14431.08</v>
          </cell>
          <cell r="F213">
            <v>14480</v>
          </cell>
          <cell r="G213">
            <v>-48.920000000000101</v>
          </cell>
          <cell r="H213">
            <v>-3.3999999999999998E-3</v>
          </cell>
          <cell r="I213">
            <v>14563.8</v>
          </cell>
          <cell r="J213">
            <v>-132.719999999999</v>
          </cell>
          <cell r="K213">
            <v>-9.1000000000000004E-3</v>
          </cell>
          <cell r="L213">
            <v>13566.22</v>
          </cell>
          <cell r="M213">
            <v>864.86000000000104</v>
          </cell>
          <cell r="N213">
            <v>6.3799999999999996E-2</v>
          </cell>
          <cell r="O213">
            <v>21720</v>
          </cell>
          <cell r="P213">
            <v>21803.8</v>
          </cell>
          <cell r="Q213">
            <v>20169.240000000002</v>
          </cell>
        </row>
        <row r="214">
          <cell r="A214" t="str">
            <v>6221576056</v>
          </cell>
          <cell r="B214">
            <v>62215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</row>
        <row r="215">
          <cell r="A215" t="str">
            <v>6221576070</v>
          </cell>
          <cell r="B215">
            <v>62215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</row>
        <row r="216">
          <cell r="A216" t="str">
            <v>6221576091</v>
          </cell>
          <cell r="B216">
            <v>62215</v>
          </cell>
          <cell r="C216">
            <v>76091</v>
          </cell>
          <cell r="D216" t="str">
            <v>Parking Maintenance</v>
          </cell>
          <cell r="E216">
            <v>13422.75</v>
          </cell>
          <cell r="F216">
            <v>11356.64</v>
          </cell>
          <cell r="G216">
            <v>2066.11</v>
          </cell>
          <cell r="H216">
            <v>0.18190000000000001</v>
          </cell>
          <cell r="I216">
            <v>13370.49</v>
          </cell>
          <cell r="J216">
            <v>52.260000000000197</v>
          </cell>
          <cell r="K216">
            <v>3.8999999999999998E-3</v>
          </cell>
          <cell r="L216">
            <v>13739.31</v>
          </cell>
          <cell r="M216">
            <v>-316.55999999999898</v>
          </cell>
          <cell r="N216">
            <v>-2.3E-2</v>
          </cell>
          <cell r="O216">
            <v>17035</v>
          </cell>
          <cell r="P216">
            <v>19048.849999999999</v>
          </cell>
          <cell r="Q216">
            <v>20850.98</v>
          </cell>
        </row>
        <row r="217">
          <cell r="A217" t="str">
            <v>6221577000</v>
          </cell>
          <cell r="B217">
            <v>62215</v>
          </cell>
          <cell r="C217">
            <v>77000</v>
          </cell>
          <cell r="D217" t="str">
            <v>Grounds Maintenance</v>
          </cell>
          <cell r="E217">
            <v>10578.47</v>
          </cell>
          <cell r="F217">
            <v>19525.36</v>
          </cell>
          <cell r="G217">
            <v>-8946.89</v>
          </cell>
          <cell r="H217">
            <v>-0.4582</v>
          </cell>
          <cell r="I217">
            <v>14407.89</v>
          </cell>
          <cell r="J217">
            <v>-3829.42</v>
          </cell>
          <cell r="K217">
            <v>-0.26579999999999998</v>
          </cell>
          <cell r="L217">
            <v>13847.98</v>
          </cell>
          <cell r="M217">
            <v>-3269.51</v>
          </cell>
          <cell r="N217">
            <v>-0.2361</v>
          </cell>
          <cell r="O217">
            <v>24003</v>
          </cell>
          <cell r="P217">
            <v>19501.37</v>
          </cell>
          <cell r="Q217">
            <v>22510.91</v>
          </cell>
        </row>
        <row r="218">
          <cell r="A218" t="str">
            <v>6221577053</v>
          </cell>
          <cell r="B218">
            <v>62215</v>
          </cell>
          <cell r="C218">
            <v>77053</v>
          </cell>
          <cell r="D218" t="str">
            <v>Landscaping</v>
          </cell>
          <cell r="E218">
            <v>19028.490000000002</v>
          </cell>
          <cell r="F218">
            <v>31295</v>
          </cell>
          <cell r="G218">
            <v>-12266.51</v>
          </cell>
          <cell r="H218">
            <v>-0.39200000000000002</v>
          </cell>
          <cell r="I218">
            <v>22066.07</v>
          </cell>
          <cell r="J218">
            <v>-3037.58</v>
          </cell>
          <cell r="K218">
            <v>-0.13769999999999999</v>
          </cell>
          <cell r="L218">
            <v>15391.02</v>
          </cell>
          <cell r="M218">
            <v>3637.47</v>
          </cell>
          <cell r="N218">
            <v>0.23630000000000001</v>
          </cell>
          <cell r="O218">
            <v>40935</v>
          </cell>
          <cell r="P218">
            <v>35714.07</v>
          </cell>
          <cell r="Q218">
            <v>26932.61</v>
          </cell>
        </row>
        <row r="219">
          <cell r="A219" t="str">
            <v>6221578020</v>
          </cell>
          <cell r="B219">
            <v>62215</v>
          </cell>
          <cell r="C219">
            <v>78020</v>
          </cell>
          <cell r="D219" t="str">
            <v>Amortized CAM Exp</v>
          </cell>
          <cell r="E219">
            <v>-3702</v>
          </cell>
          <cell r="F219">
            <v>13333.36</v>
          </cell>
          <cell r="G219">
            <v>-17035.36</v>
          </cell>
          <cell r="H219">
            <v>-1.2776000000000001</v>
          </cell>
          <cell r="I219">
            <v>-2313.75</v>
          </cell>
          <cell r="J219">
            <v>-1388.25</v>
          </cell>
          <cell r="K219">
            <v>0.6</v>
          </cell>
          <cell r="L219">
            <v>7777.77</v>
          </cell>
          <cell r="M219">
            <v>-11479.77</v>
          </cell>
          <cell r="N219">
            <v>-1.476</v>
          </cell>
          <cell r="O219">
            <v>20000</v>
          </cell>
          <cell r="P219">
            <v>0.5</v>
          </cell>
          <cell r="Q219">
            <v>56111</v>
          </cell>
        </row>
        <row r="220">
          <cell r="A220" t="str">
            <v>6221584264</v>
          </cell>
          <cell r="B220">
            <v>62215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</row>
        <row r="221">
          <cell r="A221" t="str">
            <v>6221585555</v>
          </cell>
          <cell r="B221">
            <v>62215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</row>
        <row r="222">
          <cell r="A222" t="str">
            <v>6221585584</v>
          </cell>
          <cell r="B222">
            <v>62215</v>
          </cell>
          <cell r="C222">
            <v>85584</v>
          </cell>
          <cell r="D222" t="str">
            <v>Bldg Admin-Office Costs</v>
          </cell>
          <cell r="E222">
            <v>2371.44</v>
          </cell>
          <cell r="F222">
            <v>2256</v>
          </cell>
          <cell r="G222">
            <v>115.44</v>
          </cell>
          <cell r="H222">
            <v>5.1200000000000002E-2</v>
          </cell>
          <cell r="I222">
            <v>2325.46</v>
          </cell>
          <cell r="J222">
            <v>45.98</v>
          </cell>
          <cell r="K222">
            <v>1.9800000000000002E-2</v>
          </cell>
          <cell r="L222">
            <v>2259.73</v>
          </cell>
          <cell r="M222">
            <v>111.71</v>
          </cell>
          <cell r="N222">
            <v>4.9399999999999999E-2</v>
          </cell>
          <cell r="O222">
            <v>3384</v>
          </cell>
          <cell r="P222">
            <v>3436.69</v>
          </cell>
          <cell r="Q222">
            <v>3539.03</v>
          </cell>
        </row>
        <row r="223">
          <cell r="A223" t="str">
            <v>6221585582</v>
          </cell>
          <cell r="B223">
            <v>62215</v>
          </cell>
          <cell r="C223">
            <v>85582</v>
          </cell>
          <cell r="D223" t="str">
            <v>Bldg Admin-Salaries</v>
          </cell>
          <cell r="E223">
            <v>15340.75</v>
          </cell>
          <cell r="F223">
            <v>15216</v>
          </cell>
          <cell r="G223">
            <v>124.75</v>
          </cell>
          <cell r="H223">
            <v>8.2000000000000007E-3</v>
          </cell>
          <cell r="I223">
            <v>15533.48</v>
          </cell>
          <cell r="J223">
            <v>-192.73</v>
          </cell>
          <cell r="K223">
            <v>-1.24E-2</v>
          </cell>
          <cell r="L223">
            <v>13274.88</v>
          </cell>
          <cell r="M223">
            <v>2065.87</v>
          </cell>
          <cell r="N223">
            <v>0.15559999999999999</v>
          </cell>
          <cell r="O223">
            <v>22824</v>
          </cell>
          <cell r="P223">
            <v>23901.53</v>
          </cell>
          <cell r="Q223">
            <v>21597.45</v>
          </cell>
        </row>
        <row r="224">
          <cell r="A224" t="str">
            <v>6221586564</v>
          </cell>
          <cell r="B224">
            <v>62215</v>
          </cell>
          <cell r="C224">
            <v>86564</v>
          </cell>
          <cell r="D224" t="str">
            <v>Insurance</v>
          </cell>
          <cell r="E224">
            <v>10940.67</v>
          </cell>
          <cell r="F224">
            <v>15582</v>
          </cell>
          <cell r="G224">
            <v>-4641.33</v>
          </cell>
          <cell r="H224">
            <v>-0.2979</v>
          </cell>
          <cell r="I224">
            <v>10979.26</v>
          </cell>
          <cell r="J224">
            <v>-38.590000000000103</v>
          </cell>
          <cell r="K224">
            <v>-3.5000000000000001E-3</v>
          </cell>
          <cell r="L224">
            <v>13560</v>
          </cell>
          <cell r="M224">
            <v>-2619.33</v>
          </cell>
          <cell r="N224">
            <v>-0.19320000000000001</v>
          </cell>
          <cell r="O224">
            <v>23373</v>
          </cell>
          <cell r="P224">
            <v>16499.900000000001</v>
          </cell>
          <cell r="Q224">
            <v>20324</v>
          </cell>
        </row>
        <row r="225">
          <cell r="A225" t="str">
            <v>6221588846</v>
          </cell>
          <cell r="B225">
            <v>62215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11410</v>
          </cell>
          <cell r="Q225">
            <v>0</v>
          </cell>
        </row>
        <row r="226">
          <cell r="A226" t="str">
            <v>6221588890</v>
          </cell>
          <cell r="B226">
            <v>62215</v>
          </cell>
          <cell r="C226">
            <v>88890</v>
          </cell>
          <cell r="D226" t="str">
            <v>Security/Safety</v>
          </cell>
          <cell r="E226">
            <v>4460.2700000000004</v>
          </cell>
          <cell r="F226">
            <v>3600</v>
          </cell>
          <cell r="G226">
            <v>860.27</v>
          </cell>
          <cell r="H226">
            <v>0.23899999999999999</v>
          </cell>
          <cell r="I226">
            <v>4662.7700000000004</v>
          </cell>
          <cell r="J226">
            <v>-202.5</v>
          </cell>
          <cell r="K226">
            <v>-4.3400000000000001E-2</v>
          </cell>
          <cell r="L226">
            <v>2304.7399999999998</v>
          </cell>
          <cell r="M226">
            <v>2155.5300000000002</v>
          </cell>
          <cell r="N226">
            <v>0.93530000000000002</v>
          </cell>
          <cell r="O226">
            <v>5400</v>
          </cell>
          <cell r="P226">
            <v>6462.77</v>
          </cell>
          <cell r="Q226">
            <v>3983.43</v>
          </cell>
        </row>
        <row r="227">
          <cell r="A227" t="str">
            <v>6221589775</v>
          </cell>
          <cell r="B227">
            <v>62215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</row>
        <row r="228">
          <cell r="A228" t="str">
            <v>6221589729</v>
          </cell>
          <cell r="B228">
            <v>62215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A229" t="str">
            <v>6221589786</v>
          </cell>
          <cell r="B229">
            <v>62215</v>
          </cell>
          <cell r="C229">
            <v>89786</v>
          </cell>
          <cell r="D229" t="str">
            <v>Property Tax Exp</v>
          </cell>
          <cell r="E229">
            <v>15616</v>
          </cell>
          <cell r="F229">
            <v>32742.639999999999</v>
          </cell>
          <cell r="G229">
            <v>-17126.64</v>
          </cell>
          <cell r="H229">
            <v>-0.52310000000000001</v>
          </cell>
          <cell r="I229">
            <v>16177.66</v>
          </cell>
          <cell r="J229">
            <v>-561.66</v>
          </cell>
          <cell r="K229">
            <v>-3.4700000000000002E-2</v>
          </cell>
          <cell r="L229">
            <v>31994.720000000001</v>
          </cell>
          <cell r="M229">
            <v>-16378.72</v>
          </cell>
          <cell r="N229">
            <v>-0.51190000000000002</v>
          </cell>
          <cell r="O229">
            <v>49114</v>
          </cell>
          <cell r="P229">
            <v>34795.46</v>
          </cell>
          <cell r="Q229">
            <v>-97126.02</v>
          </cell>
        </row>
        <row r="230">
          <cell r="A230" t="str">
            <v>6221571040</v>
          </cell>
          <cell r="B230">
            <v>62215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</row>
        <row r="231">
          <cell r="A231" t="str">
            <v>6221572701</v>
          </cell>
          <cell r="B231">
            <v>62215</v>
          </cell>
          <cell r="C231">
            <v>72701</v>
          </cell>
          <cell r="D231" t="str">
            <v>Utilities</v>
          </cell>
          <cell r="E231">
            <v>155.1</v>
          </cell>
          <cell r="F231">
            <v>0</v>
          </cell>
          <cell r="G231">
            <v>155.1</v>
          </cell>
          <cell r="H231">
            <v>0</v>
          </cell>
          <cell r="I231">
            <v>980.1</v>
          </cell>
          <cell r="J231">
            <v>-825</v>
          </cell>
          <cell r="K231">
            <v>-0.84179999999999999</v>
          </cell>
          <cell r="L231">
            <v>640.45000000000005</v>
          </cell>
          <cell r="M231">
            <v>-485.35</v>
          </cell>
          <cell r="N231">
            <v>-0.75780000000000003</v>
          </cell>
          <cell r="O231">
            <v>0</v>
          </cell>
          <cell r="P231">
            <v>2080.1</v>
          </cell>
          <cell r="Q231">
            <v>1054.42</v>
          </cell>
        </row>
        <row r="232">
          <cell r="A232" t="str">
            <v>6221572855</v>
          </cell>
          <cell r="B232">
            <v>62215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3">
          <cell r="A233" t="str">
            <v>6221572870</v>
          </cell>
          <cell r="B233">
            <v>62215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A234" t="str">
            <v>6221576010</v>
          </cell>
          <cell r="B234">
            <v>62215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96.98</v>
          </cell>
          <cell r="M234">
            <v>-96.98</v>
          </cell>
          <cell r="N234">
            <v>0</v>
          </cell>
          <cell r="O234">
            <v>0</v>
          </cell>
          <cell r="P234">
            <v>0</v>
          </cell>
          <cell r="Q234">
            <v>96.98</v>
          </cell>
        </row>
        <row r="235">
          <cell r="A235" t="str">
            <v>6221576040</v>
          </cell>
          <cell r="B235">
            <v>62215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</row>
        <row r="236">
          <cell r="A236" t="str">
            <v>6221576051</v>
          </cell>
          <cell r="B236">
            <v>62215</v>
          </cell>
          <cell r="C236">
            <v>76051</v>
          </cell>
          <cell r="D236" t="str">
            <v>Cleaning</v>
          </cell>
          <cell r="E236">
            <v>376.32</v>
          </cell>
          <cell r="F236">
            <v>0</v>
          </cell>
          <cell r="G236">
            <v>376.32</v>
          </cell>
          <cell r="H236">
            <v>0</v>
          </cell>
          <cell r="I236">
            <v>0</v>
          </cell>
          <cell r="J236">
            <v>376.32</v>
          </cell>
          <cell r="K236">
            <v>0</v>
          </cell>
          <cell r="L236">
            <v>0</v>
          </cell>
          <cell r="M236">
            <v>376.32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</row>
        <row r="237">
          <cell r="A237" t="str">
            <v>6221576054</v>
          </cell>
          <cell r="B237">
            <v>62215</v>
          </cell>
          <cell r="C237">
            <v>76054</v>
          </cell>
          <cell r="D237" t="str">
            <v>Bldg Maintenance &amp; Repair</v>
          </cell>
          <cell r="E237">
            <v>24450.3</v>
          </cell>
          <cell r="F237">
            <v>1700</v>
          </cell>
          <cell r="G237">
            <v>22750.3</v>
          </cell>
          <cell r="H237">
            <v>13.3825</v>
          </cell>
          <cell r="I237">
            <v>5793.97</v>
          </cell>
          <cell r="J237">
            <v>18656.330000000002</v>
          </cell>
          <cell r="K237">
            <v>3.22</v>
          </cell>
          <cell r="L237">
            <v>5770.75</v>
          </cell>
          <cell r="M237">
            <v>18679.55</v>
          </cell>
          <cell r="N237">
            <v>3.2368999999999999</v>
          </cell>
          <cell r="O237">
            <v>51900</v>
          </cell>
          <cell r="P237">
            <v>55993.97</v>
          </cell>
          <cell r="Q237">
            <v>-19236.53</v>
          </cell>
        </row>
        <row r="238">
          <cell r="A238" t="str">
            <v>6221576060</v>
          </cell>
          <cell r="B238">
            <v>62215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</row>
        <row r="239">
          <cell r="A239" t="str">
            <v>6221576071</v>
          </cell>
          <cell r="B239">
            <v>62215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</row>
        <row r="240">
          <cell r="A240" t="str">
            <v>6221576090</v>
          </cell>
          <cell r="B240">
            <v>62215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</row>
        <row r="241">
          <cell r="A241" t="str">
            <v>6221577001</v>
          </cell>
          <cell r="B241">
            <v>62215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</row>
        <row r="242">
          <cell r="A242" t="str">
            <v>6221577022</v>
          </cell>
          <cell r="B242">
            <v>62215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</row>
        <row r="243">
          <cell r="A243" t="str">
            <v>6221584200</v>
          </cell>
          <cell r="B243">
            <v>62215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</row>
        <row r="244">
          <cell r="A244" t="str">
            <v>6221584240</v>
          </cell>
          <cell r="B244">
            <v>62215</v>
          </cell>
          <cell r="C244">
            <v>84240</v>
          </cell>
          <cell r="D244" t="str">
            <v>Marketing Leasing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3313.32</v>
          </cell>
          <cell r="M244">
            <v>-3313.32</v>
          </cell>
          <cell r="N244">
            <v>0</v>
          </cell>
          <cell r="O244">
            <v>0</v>
          </cell>
          <cell r="P244">
            <v>0</v>
          </cell>
          <cell r="Q244">
            <v>5211.68</v>
          </cell>
        </row>
        <row r="245">
          <cell r="A245" t="str">
            <v>6221584242</v>
          </cell>
          <cell r="B245">
            <v>62215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A246" t="str">
            <v>6221584243</v>
          </cell>
          <cell r="B246">
            <v>62215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-11735.75</v>
          </cell>
        </row>
        <row r="247">
          <cell r="A247" t="str">
            <v>6221584244</v>
          </cell>
          <cell r="B247">
            <v>62215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A248" t="str">
            <v>6221584265</v>
          </cell>
          <cell r="B248">
            <v>62215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49">
          <cell r="A249" t="str">
            <v>6221588037</v>
          </cell>
          <cell r="B249">
            <v>62215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A250" t="str">
            <v>6221585016</v>
          </cell>
          <cell r="B250">
            <v>62215</v>
          </cell>
          <cell r="C250">
            <v>85016</v>
          </cell>
          <cell r="D250" t="str">
            <v>Prof Svc-Attorney Outside</v>
          </cell>
          <cell r="E250">
            <v>-1098</v>
          </cell>
          <cell r="F250">
            <v>2250</v>
          </cell>
          <cell r="G250">
            <v>-3348</v>
          </cell>
          <cell r="H250">
            <v>-1.488</v>
          </cell>
          <cell r="I250">
            <v>-2202</v>
          </cell>
          <cell r="J250">
            <v>1104</v>
          </cell>
          <cell r="K250">
            <v>-0.50139999999999996</v>
          </cell>
          <cell r="L250">
            <v>5344.68</v>
          </cell>
          <cell r="M250">
            <v>-6442.68</v>
          </cell>
          <cell r="N250">
            <v>-1.2054</v>
          </cell>
          <cell r="O250">
            <v>3000</v>
          </cell>
          <cell r="P250">
            <v>-1452</v>
          </cell>
          <cell r="Q250">
            <v>3844.68</v>
          </cell>
        </row>
        <row r="251">
          <cell r="A251" t="str">
            <v>6221585022</v>
          </cell>
          <cell r="B251">
            <v>62215</v>
          </cell>
          <cell r="C251">
            <v>85022</v>
          </cell>
          <cell r="D251" t="str">
            <v>Prof Svc-Audit/Acctng</v>
          </cell>
          <cell r="E251">
            <v>-1350</v>
          </cell>
          <cell r="F251">
            <v>750</v>
          </cell>
          <cell r="G251">
            <v>-2100</v>
          </cell>
          <cell r="H251">
            <v>-2.8</v>
          </cell>
          <cell r="I251">
            <v>-600</v>
          </cell>
          <cell r="J251">
            <v>-750</v>
          </cell>
          <cell r="K251">
            <v>1.25</v>
          </cell>
          <cell r="L251">
            <v>-600</v>
          </cell>
          <cell r="M251">
            <v>-750</v>
          </cell>
          <cell r="N251">
            <v>1.25</v>
          </cell>
          <cell r="O251">
            <v>750</v>
          </cell>
          <cell r="P251">
            <v>-600</v>
          </cell>
          <cell r="Q251">
            <v>1425</v>
          </cell>
        </row>
        <row r="252">
          <cell r="A252" t="str">
            <v>6221585065</v>
          </cell>
          <cell r="B252">
            <v>62215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3">
          <cell r="A253" t="str">
            <v>6221585500</v>
          </cell>
          <cell r="B253">
            <v>62215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290</v>
          </cell>
          <cell r="M253">
            <v>-290</v>
          </cell>
          <cell r="N253">
            <v>0</v>
          </cell>
          <cell r="O253">
            <v>0</v>
          </cell>
          <cell r="P253">
            <v>0</v>
          </cell>
          <cell r="Q253">
            <v>1740</v>
          </cell>
        </row>
        <row r="254">
          <cell r="A254" t="str">
            <v>6221585566</v>
          </cell>
          <cell r="B254">
            <v>62215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</row>
        <row r="255">
          <cell r="A255" t="str">
            <v>6221585581</v>
          </cell>
          <cell r="B255">
            <v>62215</v>
          </cell>
          <cell r="C255">
            <v>85581</v>
          </cell>
          <cell r="D255" t="str">
            <v>Bldg Admin- Salaries</v>
          </cell>
          <cell r="E255">
            <v>8690.42</v>
          </cell>
          <cell r="F255">
            <v>9096.64</v>
          </cell>
          <cell r="G255">
            <v>-406.219999999999</v>
          </cell>
          <cell r="H255">
            <v>-4.4699999999999997E-2</v>
          </cell>
          <cell r="I255">
            <v>8828.0300000000007</v>
          </cell>
          <cell r="J255">
            <v>-137.61000000000101</v>
          </cell>
          <cell r="K255">
            <v>-1.5599999999999999E-2</v>
          </cell>
          <cell r="L255">
            <v>6477.09</v>
          </cell>
          <cell r="M255">
            <v>2213.33</v>
          </cell>
          <cell r="N255">
            <v>0.3417</v>
          </cell>
          <cell r="O255">
            <v>13645</v>
          </cell>
          <cell r="P255">
            <v>13806.27</v>
          </cell>
          <cell r="Q255">
            <v>10197.43</v>
          </cell>
        </row>
        <row r="256">
          <cell r="A256" t="str">
            <v>6221585583</v>
          </cell>
          <cell r="B256">
            <v>62215</v>
          </cell>
          <cell r="C256">
            <v>85583</v>
          </cell>
          <cell r="D256" t="str">
            <v>Bldg Admin-Office Exp.</v>
          </cell>
          <cell r="E256">
            <v>2057.6799999999998</v>
          </cell>
          <cell r="F256">
            <v>1543.64</v>
          </cell>
          <cell r="G256">
            <v>514.04</v>
          </cell>
          <cell r="H256">
            <v>0.33300000000000002</v>
          </cell>
          <cell r="I256">
            <v>2286.2800000000002</v>
          </cell>
          <cell r="J256">
            <v>-228.6</v>
          </cell>
          <cell r="K256">
            <v>-0.1</v>
          </cell>
          <cell r="L256">
            <v>1319.01</v>
          </cell>
          <cell r="M256">
            <v>738.67</v>
          </cell>
          <cell r="N256">
            <v>0.56000000000000005</v>
          </cell>
          <cell r="O256">
            <v>2253</v>
          </cell>
          <cell r="P256">
            <v>3352.18</v>
          </cell>
          <cell r="Q256">
            <v>2023.99</v>
          </cell>
        </row>
        <row r="257">
          <cell r="A257" t="str">
            <v>6221585530</v>
          </cell>
          <cell r="B257">
            <v>62215</v>
          </cell>
          <cell r="C257">
            <v>85530</v>
          </cell>
          <cell r="D257" t="str">
            <v>Bldg Admin - Office Exp</v>
          </cell>
          <cell r="E257">
            <v>2057.6799999999998</v>
          </cell>
          <cell r="F257">
            <v>1543.64</v>
          </cell>
          <cell r="G257">
            <v>514.04</v>
          </cell>
          <cell r="H257">
            <v>0.33300000000000002</v>
          </cell>
          <cell r="I257">
            <v>2286.2800000000002</v>
          </cell>
          <cell r="J257">
            <v>-228.6</v>
          </cell>
          <cell r="K257">
            <v>-0.1</v>
          </cell>
          <cell r="L257">
            <v>1319.01</v>
          </cell>
          <cell r="M257">
            <v>738.67</v>
          </cell>
          <cell r="N257">
            <v>0.56000000000000005</v>
          </cell>
          <cell r="O257">
            <v>2253</v>
          </cell>
          <cell r="P257">
            <v>3352.18</v>
          </cell>
          <cell r="Q257">
            <v>2023.99</v>
          </cell>
        </row>
        <row r="258">
          <cell r="A258" t="str">
            <v>6221586012</v>
          </cell>
          <cell r="B258">
            <v>62215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59">
          <cell r="A259" t="str">
            <v>6221586037</v>
          </cell>
          <cell r="B259">
            <v>62215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</row>
        <row r="260">
          <cell r="A260" t="str">
            <v>6221583050</v>
          </cell>
          <cell r="B260">
            <v>62215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</row>
        <row r="261">
          <cell r="A261" t="str">
            <v>6221586510</v>
          </cell>
          <cell r="B261">
            <v>62215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</row>
        <row r="262">
          <cell r="A262" t="str">
            <v>6221586537</v>
          </cell>
          <cell r="B262">
            <v>62215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</row>
        <row r="263">
          <cell r="A263" t="str">
            <v>6221586566</v>
          </cell>
          <cell r="B263">
            <v>62215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</row>
        <row r="264">
          <cell r="A264" t="str">
            <v>6221586955</v>
          </cell>
          <cell r="B264">
            <v>62215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</row>
        <row r="265">
          <cell r="A265" t="str">
            <v>6221586985</v>
          </cell>
          <cell r="B265">
            <v>62215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-441</v>
          </cell>
          <cell r="Q265">
            <v>0</v>
          </cell>
        </row>
        <row r="266">
          <cell r="A266" t="str">
            <v>6221586880</v>
          </cell>
          <cell r="B266">
            <v>62215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</row>
        <row r="267">
          <cell r="A267" t="str">
            <v>6221588710</v>
          </cell>
          <cell r="B267">
            <v>62215</v>
          </cell>
          <cell r="C267">
            <v>88710</v>
          </cell>
          <cell r="D267" t="str">
            <v>Losses-Bad Debts</v>
          </cell>
          <cell r="E267">
            <v>-26739.74</v>
          </cell>
          <cell r="F267">
            <v>0</v>
          </cell>
          <cell r="G267">
            <v>-26739.74</v>
          </cell>
          <cell r="H267">
            <v>0</v>
          </cell>
          <cell r="I267">
            <v>-11408</v>
          </cell>
          <cell r="J267">
            <v>-15331.74</v>
          </cell>
          <cell r="K267">
            <v>1.3439000000000001</v>
          </cell>
          <cell r="L267">
            <v>-9901.2000000000007</v>
          </cell>
          <cell r="M267">
            <v>-16838.54</v>
          </cell>
          <cell r="N267">
            <v>1.7007000000000001</v>
          </cell>
          <cell r="O267">
            <v>0</v>
          </cell>
          <cell r="P267">
            <v>-11408</v>
          </cell>
          <cell r="Q267">
            <v>42123.8</v>
          </cell>
        </row>
        <row r="268">
          <cell r="A268" t="str">
            <v>6221588711</v>
          </cell>
          <cell r="B268">
            <v>62215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</row>
        <row r="269">
          <cell r="A269" t="str">
            <v>6221588785</v>
          </cell>
          <cell r="B269">
            <v>62215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</row>
        <row r="270">
          <cell r="A270" t="str">
            <v>6221588847</v>
          </cell>
          <cell r="B270">
            <v>62215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</row>
        <row r="271">
          <cell r="A271" t="str">
            <v>6221588866</v>
          </cell>
          <cell r="B271">
            <v>62215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</row>
        <row r="272">
          <cell r="A272" t="str">
            <v>6221588870</v>
          </cell>
          <cell r="B272">
            <v>62215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</row>
        <row r="273">
          <cell r="A273" t="str">
            <v>6221588889</v>
          </cell>
          <cell r="B273">
            <v>62215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</row>
        <row r="274">
          <cell r="A274" t="str">
            <v>6221589776</v>
          </cell>
          <cell r="B274">
            <v>62215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</row>
        <row r="275">
          <cell r="A275" t="str">
            <v>6221589787</v>
          </cell>
          <cell r="B275">
            <v>62215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</row>
        <row r="276">
          <cell r="A276" t="str">
            <v>6221589510</v>
          </cell>
          <cell r="B276">
            <v>62215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7">
          <cell r="A277" t="str">
            <v>6221589511</v>
          </cell>
          <cell r="B277">
            <v>62215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</row>
        <row r="278">
          <cell r="A278" t="str">
            <v>6221589512</v>
          </cell>
          <cell r="B278">
            <v>62215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79">
          <cell r="A279" t="str">
            <v>6221589528</v>
          </cell>
          <cell r="B279">
            <v>62215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</row>
        <row r="280">
          <cell r="A280" t="str">
            <v>6221589529</v>
          </cell>
          <cell r="B280">
            <v>62215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</row>
        <row r="281">
          <cell r="A281" t="str">
            <v>6221589567</v>
          </cell>
          <cell r="B281">
            <v>62215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</row>
        <row r="282">
          <cell r="A282" t="str">
            <v>6221585058</v>
          </cell>
          <cell r="B282">
            <v>62215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</row>
        <row r="283">
          <cell r="A283" t="str">
            <v>6221586513</v>
          </cell>
          <cell r="B283">
            <v>62215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964.75</v>
          </cell>
          <cell r="G283">
            <v>-964.75</v>
          </cell>
          <cell r="H283">
            <v>0</v>
          </cell>
          <cell r="I283">
            <v>430.74</v>
          </cell>
          <cell r="J283">
            <v>-430.74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1801.31</v>
          </cell>
          <cell r="P283">
            <v>1005.06</v>
          </cell>
          <cell r="Q283">
            <v>0</v>
          </cell>
        </row>
        <row r="284">
          <cell r="A284" t="str">
            <v>6221586519</v>
          </cell>
          <cell r="B284">
            <v>62215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</row>
        <row r="285">
          <cell r="A285" t="str">
            <v>6221588770</v>
          </cell>
          <cell r="B285">
            <v>62215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</row>
        <row r="286">
          <cell r="A286" t="str">
            <v>6221588862</v>
          </cell>
          <cell r="B286">
            <v>62215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</row>
        <row r="287">
          <cell r="A287" t="str">
            <v>6221588874</v>
          </cell>
          <cell r="B287">
            <v>62215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</row>
        <row r="288">
          <cell r="A288" t="str">
            <v>6221589910</v>
          </cell>
          <cell r="B288">
            <v>62215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152509.74</v>
          </cell>
          <cell r="G288">
            <v>-152509.74</v>
          </cell>
          <cell r="H288">
            <v>0</v>
          </cell>
          <cell r="I288">
            <v>125518.9</v>
          </cell>
          <cell r="J288">
            <v>-125518.9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225611.59</v>
          </cell>
          <cell r="P288">
            <v>188278.32</v>
          </cell>
          <cell r="Q288">
            <v>0</v>
          </cell>
        </row>
        <row r="289">
          <cell r="A289" t="str">
            <v>6221589548</v>
          </cell>
          <cell r="B289">
            <v>62215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A290" t="str">
            <v>6221741010</v>
          </cell>
          <cell r="B290">
            <v>62217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1">
          <cell r="A291" t="str">
            <v>6221741040</v>
          </cell>
          <cell r="B291">
            <v>62217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</row>
        <row r="292">
          <cell r="A292" t="str">
            <v>6221741050</v>
          </cell>
          <cell r="B292">
            <v>62217</v>
          </cell>
          <cell r="C292">
            <v>41050</v>
          </cell>
          <cell r="D292" t="str">
            <v>Rental Income - Fixed</v>
          </cell>
          <cell r="E292">
            <v>-2416593.27</v>
          </cell>
          <cell r="F292">
            <v>-2628153.11</v>
          </cell>
          <cell r="G292">
            <v>211559.84</v>
          </cell>
          <cell r="H292">
            <v>-8.0500000000000002E-2</v>
          </cell>
          <cell r="I292">
            <v>-2455236.7200000002</v>
          </cell>
          <cell r="J292">
            <v>38643.450000000201</v>
          </cell>
          <cell r="K292">
            <v>-1.5699999999999999E-2</v>
          </cell>
          <cell r="L292">
            <v>-1938141.24</v>
          </cell>
          <cell r="M292">
            <v>-478452.03</v>
          </cell>
          <cell r="N292">
            <v>0.24690000000000001</v>
          </cell>
          <cell r="O292">
            <v>-3959279.32</v>
          </cell>
          <cell r="P292">
            <v>-3851235</v>
          </cell>
          <cell r="Q292">
            <v>-3057904.29</v>
          </cell>
        </row>
        <row r="293">
          <cell r="A293" t="str">
            <v>6221741074</v>
          </cell>
          <cell r="B293">
            <v>62217</v>
          </cell>
          <cell r="C293">
            <v>41074</v>
          </cell>
          <cell r="D293" t="str">
            <v>Rental Income - Percentage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</row>
        <row r="294">
          <cell r="A294" t="str">
            <v>6221741082</v>
          </cell>
          <cell r="B294">
            <v>62217</v>
          </cell>
          <cell r="C294">
            <v>41082</v>
          </cell>
          <cell r="D294" t="str">
            <v>Rental Income - Operating Exp</v>
          </cell>
          <cell r="E294">
            <v>-310221.13</v>
          </cell>
          <cell r="F294">
            <v>-746228.08</v>
          </cell>
          <cell r="G294">
            <v>436006.95</v>
          </cell>
          <cell r="H294">
            <v>-0.58430000000000004</v>
          </cell>
          <cell r="I294">
            <v>-270456.88</v>
          </cell>
          <cell r="J294">
            <v>-39764.25</v>
          </cell>
          <cell r="K294">
            <v>0.14699999999999999</v>
          </cell>
          <cell r="L294">
            <v>-579787.29</v>
          </cell>
          <cell r="M294">
            <v>269566.15999999997</v>
          </cell>
          <cell r="N294">
            <v>-0.46489999999999998</v>
          </cell>
          <cell r="O294">
            <v>-1119342.1200000001</v>
          </cell>
          <cell r="P294">
            <v>-665504.36</v>
          </cell>
          <cell r="Q294">
            <v>-936918.55</v>
          </cell>
        </row>
        <row r="295">
          <cell r="A295" t="str">
            <v>6221744610</v>
          </cell>
          <cell r="B295">
            <v>62217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</row>
        <row r="296">
          <cell r="A296" t="str">
            <v>6221745071</v>
          </cell>
          <cell r="B296">
            <v>62217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</row>
        <row r="297">
          <cell r="A297" t="str">
            <v>6221745010</v>
          </cell>
          <cell r="B297">
            <v>62217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</row>
        <row r="298">
          <cell r="A298" t="str">
            <v>6221745046</v>
          </cell>
          <cell r="B298">
            <v>62217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</row>
        <row r="299">
          <cell r="A299" t="str">
            <v>6221745070</v>
          </cell>
          <cell r="B299">
            <v>62217</v>
          </cell>
          <cell r="C299">
            <v>45070</v>
          </cell>
          <cell r="D299" t="str">
            <v>Other Income</v>
          </cell>
          <cell r="E299">
            <v>-98125.42</v>
          </cell>
          <cell r="F299">
            <v>0</v>
          </cell>
          <cell r="G299">
            <v>-98125.42</v>
          </cell>
          <cell r="H299">
            <v>0</v>
          </cell>
          <cell r="I299">
            <v>0.11</v>
          </cell>
          <cell r="J299">
            <v>-98125.53</v>
          </cell>
          <cell r="K299">
            <v>-892050.27269999997</v>
          </cell>
          <cell r="L299">
            <v>-941.48</v>
          </cell>
          <cell r="M299">
            <v>-97183.94</v>
          </cell>
          <cell r="N299">
            <v>103.2246</v>
          </cell>
          <cell r="O299">
            <v>0</v>
          </cell>
          <cell r="P299">
            <v>0.11</v>
          </cell>
          <cell r="Q299">
            <v>-942.42</v>
          </cell>
        </row>
        <row r="300">
          <cell r="A300" t="str">
            <v>6221741060</v>
          </cell>
          <cell r="B300">
            <v>62217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176664</v>
          </cell>
          <cell r="G300">
            <v>-176664</v>
          </cell>
          <cell r="H300">
            <v>0</v>
          </cell>
          <cell r="I300">
            <v>35314.14</v>
          </cell>
          <cell r="J300">
            <v>-35314.14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264996</v>
          </cell>
          <cell r="P300">
            <v>82399.62</v>
          </cell>
          <cell r="Q300">
            <v>0</v>
          </cell>
        </row>
        <row r="301">
          <cell r="A301" t="str">
            <v>6221744870</v>
          </cell>
          <cell r="B301">
            <v>62217</v>
          </cell>
          <cell r="C301">
            <v>44870</v>
          </cell>
          <cell r="D301" t="str">
            <v>Late Fees</v>
          </cell>
          <cell r="E301">
            <v>-15610.78</v>
          </cell>
          <cell r="F301">
            <v>-1333.36</v>
          </cell>
          <cell r="G301">
            <v>-14277.42</v>
          </cell>
          <cell r="H301">
            <v>10.7079</v>
          </cell>
          <cell r="I301">
            <v>-11993.86</v>
          </cell>
          <cell r="J301">
            <v>-3616.92</v>
          </cell>
          <cell r="K301">
            <v>0.30159999999999998</v>
          </cell>
          <cell r="L301">
            <v>-1525</v>
          </cell>
          <cell r="M301">
            <v>-14085.78</v>
          </cell>
          <cell r="N301">
            <v>9.2365999999999993</v>
          </cell>
          <cell r="O301">
            <v>-2000</v>
          </cell>
          <cell r="P301">
            <v>-15660.5</v>
          </cell>
          <cell r="Q301">
            <v>-5809.48</v>
          </cell>
        </row>
        <row r="302">
          <cell r="A302" t="str">
            <v>6221752542</v>
          </cell>
          <cell r="B302">
            <v>62217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</row>
        <row r="303">
          <cell r="A303" t="str">
            <v>6221772710</v>
          </cell>
          <cell r="B303">
            <v>62217</v>
          </cell>
          <cell r="C303">
            <v>72710</v>
          </cell>
          <cell r="D303" t="str">
            <v>Utilities - Electricity</v>
          </cell>
          <cell r="E303">
            <v>44601.3</v>
          </cell>
          <cell r="F303">
            <v>38336</v>
          </cell>
          <cell r="G303">
            <v>6265.3</v>
          </cell>
          <cell r="H303">
            <v>0.16339999999999999</v>
          </cell>
          <cell r="I303">
            <v>47530.94</v>
          </cell>
          <cell r="J303">
            <v>-2929.64</v>
          </cell>
          <cell r="K303">
            <v>-6.1600000000000002E-2</v>
          </cell>
          <cell r="L303">
            <v>48989.43</v>
          </cell>
          <cell r="M303">
            <v>-4388.13</v>
          </cell>
          <cell r="N303">
            <v>-8.9599999999999999E-2</v>
          </cell>
          <cell r="O303">
            <v>57504</v>
          </cell>
          <cell r="P303">
            <v>72530.94</v>
          </cell>
          <cell r="Q303">
            <v>64974.87</v>
          </cell>
        </row>
        <row r="304">
          <cell r="A304" t="str">
            <v>6221772740</v>
          </cell>
          <cell r="B304">
            <v>62217</v>
          </cell>
          <cell r="C304">
            <v>72740</v>
          </cell>
          <cell r="D304" t="str">
            <v>Utilities - Gas</v>
          </cell>
          <cell r="E304">
            <v>997.96</v>
          </cell>
          <cell r="F304">
            <v>0</v>
          </cell>
          <cell r="G304">
            <v>997.96</v>
          </cell>
          <cell r="H304">
            <v>0</v>
          </cell>
          <cell r="I304">
            <v>293.56</v>
          </cell>
          <cell r="J304">
            <v>704.4</v>
          </cell>
          <cell r="K304">
            <v>2.3995000000000002</v>
          </cell>
          <cell r="L304">
            <v>1074.26</v>
          </cell>
          <cell r="M304">
            <v>-76.3</v>
          </cell>
          <cell r="N304">
            <v>-7.0999999999999994E-2</v>
          </cell>
          <cell r="O304">
            <v>0</v>
          </cell>
          <cell r="P304">
            <v>493.56</v>
          </cell>
          <cell r="Q304">
            <v>1803.86</v>
          </cell>
        </row>
        <row r="305">
          <cell r="A305" t="str">
            <v>6221772770</v>
          </cell>
          <cell r="B305">
            <v>62217</v>
          </cell>
          <cell r="C305">
            <v>72770</v>
          </cell>
          <cell r="D305" t="str">
            <v>Utilities - Water</v>
          </cell>
          <cell r="E305">
            <v>9031.74</v>
          </cell>
          <cell r="F305">
            <v>8000</v>
          </cell>
          <cell r="G305">
            <v>1031.74</v>
          </cell>
          <cell r="H305">
            <v>0.129</v>
          </cell>
          <cell r="I305">
            <v>9848.2000000000007</v>
          </cell>
          <cell r="J305">
            <v>-816.46000000000095</v>
          </cell>
          <cell r="K305">
            <v>-8.2900000000000001E-2</v>
          </cell>
          <cell r="L305">
            <v>9040.0300000000007</v>
          </cell>
          <cell r="M305">
            <v>-8.2900000000008696</v>
          </cell>
          <cell r="N305">
            <v>-8.9999999999999998E-4</v>
          </cell>
          <cell r="O305">
            <v>12000</v>
          </cell>
          <cell r="P305">
            <v>14048.2</v>
          </cell>
          <cell r="Q305">
            <v>11550.5</v>
          </cell>
        </row>
        <row r="306">
          <cell r="A306" t="str">
            <v>6221776000</v>
          </cell>
          <cell r="B306">
            <v>62217</v>
          </cell>
          <cell r="C306">
            <v>76000</v>
          </cell>
          <cell r="D306" t="str">
            <v>Bldg Maintenance &amp; Repair</v>
          </cell>
          <cell r="E306">
            <v>63040.95</v>
          </cell>
          <cell r="F306">
            <v>80903.360000000001</v>
          </cell>
          <cell r="G306">
            <v>-17862.41</v>
          </cell>
          <cell r="H306">
            <v>-0.2208</v>
          </cell>
          <cell r="I306">
            <v>76336.990000000005</v>
          </cell>
          <cell r="J306">
            <v>-13296.04</v>
          </cell>
          <cell r="K306">
            <v>-0.17419999999999999</v>
          </cell>
          <cell r="L306">
            <v>42889.17</v>
          </cell>
          <cell r="M306">
            <v>20151.78</v>
          </cell>
          <cell r="N306">
            <v>0.46989999999999998</v>
          </cell>
          <cell r="O306">
            <v>115935</v>
          </cell>
          <cell r="P306">
            <v>112642.82</v>
          </cell>
          <cell r="Q306">
            <v>66051.27</v>
          </cell>
        </row>
        <row r="307">
          <cell r="A307" t="str">
            <v>6221776020</v>
          </cell>
          <cell r="B307">
            <v>62217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</row>
        <row r="308">
          <cell r="A308" t="str">
            <v>6221776034</v>
          </cell>
          <cell r="B308">
            <v>62217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</row>
        <row r="309">
          <cell r="A309" t="str">
            <v>6221776050</v>
          </cell>
          <cell r="B309">
            <v>62217</v>
          </cell>
          <cell r="C309">
            <v>76050</v>
          </cell>
          <cell r="D309" t="str">
            <v>Cleaning Expense</v>
          </cell>
          <cell r="E309">
            <v>70053.06</v>
          </cell>
          <cell r="F309">
            <v>64288</v>
          </cell>
          <cell r="G309">
            <v>5765.06</v>
          </cell>
          <cell r="H309">
            <v>8.9700000000000002E-2</v>
          </cell>
          <cell r="I309">
            <v>72473.64</v>
          </cell>
          <cell r="J309">
            <v>-2420.58</v>
          </cell>
          <cell r="K309">
            <v>-3.3399999999999999E-2</v>
          </cell>
          <cell r="L309">
            <v>60563.69</v>
          </cell>
          <cell r="M309">
            <v>9489.3700000000008</v>
          </cell>
          <cell r="N309">
            <v>0.15670000000000001</v>
          </cell>
          <cell r="O309">
            <v>96532</v>
          </cell>
          <cell r="P309">
            <v>109477.64</v>
          </cell>
          <cell r="Q309">
            <v>92635.66</v>
          </cell>
        </row>
        <row r="310">
          <cell r="A310" t="str">
            <v>6221776056</v>
          </cell>
          <cell r="B310">
            <v>62217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A311" t="str">
            <v>6221776070</v>
          </cell>
          <cell r="B311">
            <v>62217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2">
          <cell r="A312" t="str">
            <v>6221776091</v>
          </cell>
          <cell r="B312">
            <v>62217</v>
          </cell>
          <cell r="C312">
            <v>76091</v>
          </cell>
          <cell r="D312" t="str">
            <v>Parking Maintenance</v>
          </cell>
          <cell r="E312">
            <v>31717</v>
          </cell>
          <cell r="F312">
            <v>40837.360000000001</v>
          </cell>
          <cell r="G312">
            <v>-9120.36</v>
          </cell>
          <cell r="H312">
            <v>-0.2233</v>
          </cell>
          <cell r="I312">
            <v>33774.01</v>
          </cell>
          <cell r="J312">
            <v>-2057.0100000000002</v>
          </cell>
          <cell r="K312">
            <v>-6.0900000000000003E-2</v>
          </cell>
          <cell r="L312">
            <v>35656.550000000003</v>
          </cell>
          <cell r="M312">
            <v>-3939.55</v>
          </cell>
          <cell r="N312">
            <v>-0.1105</v>
          </cell>
          <cell r="O312">
            <v>56756</v>
          </cell>
          <cell r="P312">
            <v>53622.65</v>
          </cell>
          <cell r="Q312">
            <v>50315.93</v>
          </cell>
        </row>
        <row r="313">
          <cell r="A313" t="str">
            <v>6221777000</v>
          </cell>
          <cell r="B313">
            <v>62217</v>
          </cell>
          <cell r="C313">
            <v>77000</v>
          </cell>
          <cell r="D313" t="str">
            <v>Grounds Maintenance</v>
          </cell>
          <cell r="E313">
            <v>46767.83</v>
          </cell>
          <cell r="F313">
            <v>60870</v>
          </cell>
          <cell r="G313">
            <v>-14102.17</v>
          </cell>
          <cell r="H313">
            <v>-0.23169999999999999</v>
          </cell>
          <cell r="I313">
            <v>45214.39</v>
          </cell>
          <cell r="J313">
            <v>1553.44</v>
          </cell>
          <cell r="K313">
            <v>3.44E-2</v>
          </cell>
          <cell r="L313">
            <v>42495.02</v>
          </cell>
          <cell r="M313">
            <v>4272.8100000000004</v>
          </cell>
          <cell r="N313">
            <v>0.10050000000000001</v>
          </cell>
          <cell r="O313">
            <v>71005</v>
          </cell>
          <cell r="P313">
            <v>63631.87</v>
          </cell>
          <cell r="Q313">
            <v>58664.09</v>
          </cell>
        </row>
        <row r="314">
          <cell r="A314" t="str">
            <v>6221777053</v>
          </cell>
          <cell r="B314">
            <v>62217</v>
          </cell>
          <cell r="C314">
            <v>77053</v>
          </cell>
          <cell r="D314" t="str">
            <v>Landscaping</v>
          </cell>
          <cell r="E314">
            <v>47170.75</v>
          </cell>
          <cell r="F314">
            <v>52245</v>
          </cell>
          <cell r="G314">
            <v>-5074.25</v>
          </cell>
          <cell r="H314">
            <v>-9.7100000000000006E-2</v>
          </cell>
          <cell r="I314">
            <v>44068</v>
          </cell>
          <cell r="J314">
            <v>3102.75</v>
          </cell>
          <cell r="K314">
            <v>7.0400000000000004E-2</v>
          </cell>
          <cell r="L314">
            <v>20790</v>
          </cell>
          <cell r="M314">
            <v>26380.75</v>
          </cell>
          <cell r="N314">
            <v>1.2688999999999999</v>
          </cell>
          <cell r="O314">
            <v>81216</v>
          </cell>
          <cell r="P314">
            <v>91516</v>
          </cell>
          <cell r="Q314">
            <v>73432.789999999994</v>
          </cell>
        </row>
        <row r="315">
          <cell r="A315" t="str">
            <v>6221778020</v>
          </cell>
          <cell r="B315">
            <v>62217</v>
          </cell>
          <cell r="C315">
            <v>78020</v>
          </cell>
          <cell r="D315" t="str">
            <v>Amortized CAM Exp</v>
          </cell>
          <cell r="E315">
            <v>17777.759999999998</v>
          </cell>
          <cell r="F315">
            <v>17778</v>
          </cell>
          <cell r="G315">
            <v>-0.24000000000160099</v>
          </cell>
          <cell r="H315">
            <v>0</v>
          </cell>
          <cell r="I315">
            <v>17777.91</v>
          </cell>
          <cell r="J315">
            <v>-0.150000000001455</v>
          </cell>
          <cell r="K315">
            <v>0</v>
          </cell>
          <cell r="L315">
            <v>0</v>
          </cell>
          <cell r="M315">
            <v>17777.759999999998</v>
          </cell>
          <cell r="N315">
            <v>0</v>
          </cell>
          <cell r="O315">
            <v>26667</v>
          </cell>
          <cell r="P315">
            <v>26666.95</v>
          </cell>
          <cell r="Q315">
            <v>0</v>
          </cell>
        </row>
        <row r="316">
          <cell r="A316" t="str">
            <v>6221784264</v>
          </cell>
          <cell r="B316">
            <v>62217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A317" t="str">
            <v>6221785555</v>
          </cell>
          <cell r="B317">
            <v>62217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</row>
        <row r="318">
          <cell r="A318" t="str">
            <v>6221785584</v>
          </cell>
          <cell r="B318">
            <v>62217</v>
          </cell>
          <cell r="C318">
            <v>85584</v>
          </cell>
          <cell r="D318" t="str">
            <v>Bldg Admin-Office Costs</v>
          </cell>
          <cell r="E318">
            <v>7215.42</v>
          </cell>
          <cell r="F318">
            <v>6824</v>
          </cell>
          <cell r="G318">
            <v>391.42</v>
          </cell>
          <cell r="H318">
            <v>5.74E-2</v>
          </cell>
          <cell r="I318">
            <v>6862.04</v>
          </cell>
          <cell r="J318">
            <v>353.38</v>
          </cell>
          <cell r="K318">
            <v>5.1499999999999997E-2</v>
          </cell>
          <cell r="L318">
            <v>6744.97</v>
          </cell>
          <cell r="M318">
            <v>470.45</v>
          </cell>
          <cell r="N318">
            <v>6.9699999999999998E-2</v>
          </cell>
          <cell r="O318">
            <v>10236</v>
          </cell>
          <cell r="P318">
            <v>9957.75</v>
          </cell>
          <cell r="Q318">
            <v>10614.42</v>
          </cell>
        </row>
        <row r="319">
          <cell r="A319" t="str">
            <v>6221785582</v>
          </cell>
          <cell r="B319">
            <v>62217</v>
          </cell>
          <cell r="C319">
            <v>85582</v>
          </cell>
          <cell r="D319" t="str">
            <v>Bldg Admin-Salaries</v>
          </cell>
          <cell r="E319">
            <v>46677.599999999999</v>
          </cell>
          <cell r="F319">
            <v>45976</v>
          </cell>
          <cell r="G319">
            <v>701.599999999999</v>
          </cell>
          <cell r="H319">
            <v>1.5299999999999999E-2</v>
          </cell>
          <cell r="I319">
            <v>45762.93</v>
          </cell>
          <cell r="J319">
            <v>914.66999999999803</v>
          </cell>
          <cell r="K319">
            <v>0.02</v>
          </cell>
          <cell r="L319">
            <v>40149.08</v>
          </cell>
          <cell r="M319">
            <v>6528.52</v>
          </cell>
          <cell r="N319">
            <v>0.16259999999999999</v>
          </cell>
          <cell r="O319">
            <v>68964</v>
          </cell>
          <cell r="P319">
            <v>69230.37</v>
          </cell>
          <cell r="Q319">
            <v>65321.31</v>
          </cell>
        </row>
        <row r="320">
          <cell r="A320" t="str">
            <v>6221786564</v>
          </cell>
          <cell r="B320">
            <v>62217</v>
          </cell>
          <cell r="C320">
            <v>86564</v>
          </cell>
          <cell r="D320" t="str">
            <v>Insurance</v>
          </cell>
          <cell r="E320">
            <v>38239.32</v>
          </cell>
          <cell r="F320">
            <v>55136.639999999999</v>
          </cell>
          <cell r="G320">
            <v>-16897.32</v>
          </cell>
          <cell r="H320">
            <v>-0.30649999999999999</v>
          </cell>
          <cell r="I320">
            <v>35019.269999999997</v>
          </cell>
          <cell r="J320">
            <v>3220.05</v>
          </cell>
          <cell r="K320">
            <v>9.1999999999999998E-2</v>
          </cell>
          <cell r="L320">
            <v>46744</v>
          </cell>
          <cell r="M320">
            <v>-8504.68</v>
          </cell>
          <cell r="N320">
            <v>-0.18190000000000001</v>
          </cell>
          <cell r="O320">
            <v>82705</v>
          </cell>
          <cell r="P320">
            <v>49841.59</v>
          </cell>
          <cell r="Q320">
            <v>70108</v>
          </cell>
        </row>
        <row r="321">
          <cell r="A321" t="str">
            <v>6221788846</v>
          </cell>
          <cell r="B321">
            <v>62217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15088</v>
          </cell>
          <cell r="Q321">
            <v>0</v>
          </cell>
        </row>
        <row r="322">
          <cell r="A322" t="str">
            <v>6221788890</v>
          </cell>
          <cell r="B322">
            <v>62217</v>
          </cell>
          <cell r="C322">
            <v>88890</v>
          </cell>
          <cell r="D322" t="str">
            <v>Security/Safety</v>
          </cell>
          <cell r="E322">
            <v>30990.15</v>
          </cell>
          <cell r="F322">
            <v>30480</v>
          </cell>
          <cell r="G322">
            <v>510.150000000001</v>
          </cell>
          <cell r="H322">
            <v>1.67E-2</v>
          </cell>
          <cell r="I322">
            <v>30816.15</v>
          </cell>
          <cell r="J322">
            <v>174</v>
          </cell>
          <cell r="K322">
            <v>5.5999999999999999E-3</v>
          </cell>
          <cell r="L322">
            <v>29248.400000000001</v>
          </cell>
          <cell r="M322">
            <v>1741.75</v>
          </cell>
          <cell r="N322">
            <v>5.96E-2</v>
          </cell>
          <cell r="O322">
            <v>45720</v>
          </cell>
          <cell r="P322">
            <v>46056.15</v>
          </cell>
          <cell r="Q322">
            <v>44755.15</v>
          </cell>
        </row>
        <row r="323">
          <cell r="A323" t="str">
            <v>6221789775</v>
          </cell>
          <cell r="B323">
            <v>62217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</row>
        <row r="324">
          <cell r="A324" t="str">
            <v>6221789729</v>
          </cell>
          <cell r="B324">
            <v>62217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</row>
        <row r="325">
          <cell r="A325" t="str">
            <v>6221789786</v>
          </cell>
          <cell r="B325">
            <v>62217</v>
          </cell>
          <cell r="C325">
            <v>89786</v>
          </cell>
          <cell r="D325" t="str">
            <v>Property Tax Exp</v>
          </cell>
          <cell r="E325">
            <v>-141504.34</v>
          </cell>
          <cell r="F325">
            <v>186852.64</v>
          </cell>
          <cell r="G325">
            <v>-328356.98</v>
          </cell>
          <cell r="H325">
            <v>-1.7573000000000001</v>
          </cell>
          <cell r="I325">
            <v>-184475.25</v>
          </cell>
          <cell r="J325">
            <v>42970.91</v>
          </cell>
          <cell r="K325">
            <v>-0.2329</v>
          </cell>
          <cell r="L325">
            <v>170112.72</v>
          </cell>
          <cell r="M325">
            <v>-311617.06</v>
          </cell>
          <cell r="N325">
            <v>-1.8318000000000001</v>
          </cell>
          <cell r="O325">
            <v>280279</v>
          </cell>
          <cell r="P325">
            <v>-117284.34</v>
          </cell>
          <cell r="Q325">
            <v>255169</v>
          </cell>
        </row>
        <row r="326">
          <cell r="A326" t="str">
            <v>6221771040</v>
          </cell>
          <cell r="B326">
            <v>62217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</row>
        <row r="327">
          <cell r="A327" t="str">
            <v>6221772701</v>
          </cell>
          <cell r="B327">
            <v>62217</v>
          </cell>
          <cell r="C327">
            <v>72701</v>
          </cell>
          <cell r="D327" t="str">
            <v>Utilities</v>
          </cell>
          <cell r="E327">
            <v>2.5</v>
          </cell>
          <cell r="F327">
            <v>0</v>
          </cell>
          <cell r="G327">
            <v>2.5</v>
          </cell>
          <cell r="H327">
            <v>0</v>
          </cell>
          <cell r="I327">
            <v>2.5</v>
          </cell>
          <cell r="J327">
            <v>0</v>
          </cell>
          <cell r="K327">
            <v>0</v>
          </cell>
          <cell r="L327">
            <v>0</v>
          </cell>
          <cell r="M327">
            <v>2.5</v>
          </cell>
          <cell r="N327">
            <v>0</v>
          </cell>
          <cell r="O327">
            <v>0</v>
          </cell>
          <cell r="P327">
            <v>2.5</v>
          </cell>
          <cell r="Q327">
            <v>396.02</v>
          </cell>
        </row>
        <row r="328">
          <cell r="A328" t="str">
            <v>6221772855</v>
          </cell>
          <cell r="B328">
            <v>62217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</row>
        <row r="329">
          <cell r="A329" t="str">
            <v>6221772870</v>
          </cell>
          <cell r="B329">
            <v>62217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</row>
        <row r="330">
          <cell r="A330" t="str">
            <v>6221776010</v>
          </cell>
          <cell r="B330">
            <v>62217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132.13999999999999</v>
          </cell>
          <cell r="M330">
            <v>-132.13999999999999</v>
          </cell>
          <cell r="N330">
            <v>0</v>
          </cell>
          <cell r="O330">
            <v>0</v>
          </cell>
          <cell r="P330">
            <v>0</v>
          </cell>
          <cell r="Q330">
            <v>156.97</v>
          </cell>
        </row>
        <row r="331">
          <cell r="A331" t="str">
            <v>6221776040</v>
          </cell>
          <cell r="B331">
            <v>62217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</row>
        <row r="332">
          <cell r="A332" t="str">
            <v>6221776051</v>
          </cell>
          <cell r="B332">
            <v>62217</v>
          </cell>
          <cell r="C332">
            <v>76051</v>
          </cell>
          <cell r="D332" t="str">
            <v>Cleaning</v>
          </cell>
          <cell r="E332">
            <v>766.65</v>
          </cell>
          <cell r="F332">
            <v>0</v>
          </cell>
          <cell r="G332">
            <v>766.65</v>
          </cell>
          <cell r="H332">
            <v>0</v>
          </cell>
          <cell r="I332">
            <v>0</v>
          </cell>
          <cell r="J332">
            <v>766.65</v>
          </cell>
          <cell r="K332">
            <v>0</v>
          </cell>
          <cell r="L332">
            <v>0</v>
          </cell>
          <cell r="M332">
            <v>766.65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</row>
        <row r="333">
          <cell r="A333" t="str">
            <v>6221776054</v>
          </cell>
          <cell r="B333">
            <v>62217</v>
          </cell>
          <cell r="C333">
            <v>76054</v>
          </cell>
          <cell r="D333" t="str">
            <v>Bldg Maintenance &amp; Repair</v>
          </cell>
          <cell r="E333">
            <v>774</v>
          </cell>
          <cell r="F333">
            <v>1750</v>
          </cell>
          <cell r="G333">
            <v>-976</v>
          </cell>
          <cell r="H333">
            <v>-0.55769999999999997</v>
          </cell>
          <cell r="I333">
            <v>8932</v>
          </cell>
          <cell r="J333">
            <v>-8158</v>
          </cell>
          <cell r="K333">
            <v>-0.9133</v>
          </cell>
          <cell r="L333">
            <v>1596.52</v>
          </cell>
          <cell r="M333">
            <v>-822.52</v>
          </cell>
          <cell r="N333">
            <v>-0.51519999999999999</v>
          </cell>
          <cell r="O333">
            <v>2000</v>
          </cell>
          <cell r="P333">
            <v>9182</v>
          </cell>
          <cell r="Q333">
            <v>1360.29</v>
          </cell>
        </row>
        <row r="334">
          <cell r="A334" t="str">
            <v>6221776060</v>
          </cell>
          <cell r="B334">
            <v>62217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</row>
        <row r="335">
          <cell r="A335" t="str">
            <v>6221776071</v>
          </cell>
          <cell r="B335">
            <v>62217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6">
          <cell r="A336" t="str">
            <v>6221776090</v>
          </cell>
          <cell r="B336">
            <v>62217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</row>
        <row r="337">
          <cell r="A337" t="str">
            <v>6221777001</v>
          </cell>
          <cell r="B337">
            <v>62217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</row>
        <row r="338">
          <cell r="A338" t="str">
            <v>6221777022</v>
          </cell>
          <cell r="B338">
            <v>62217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</row>
        <row r="339">
          <cell r="A339" t="str">
            <v>6221784200</v>
          </cell>
          <cell r="B339">
            <v>62217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</row>
        <row r="340">
          <cell r="A340" t="str">
            <v>6221784240</v>
          </cell>
          <cell r="B340">
            <v>62217</v>
          </cell>
          <cell r="C340">
            <v>84240</v>
          </cell>
          <cell r="D340" t="str">
            <v>Marketing Leasing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5391.61</v>
          </cell>
          <cell r="M340">
            <v>-5391.61</v>
          </cell>
          <cell r="N340">
            <v>0</v>
          </cell>
          <cell r="O340">
            <v>0</v>
          </cell>
          <cell r="P340">
            <v>0</v>
          </cell>
          <cell r="Q340">
            <v>8474.73</v>
          </cell>
        </row>
        <row r="341">
          <cell r="A341" t="str">
            <v>6221784242</v>
          </cell>
          <cell r="B341">
            <v>62217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</row>
        <row r="342">
          <cell r="A342" t="str">
            <v>6221784243</v>
          </cell>
          <cell r="B342">
            <v>62217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-15488.72</v>
          </cell>
        </row>
        <row r="343">
          <cell r="A343" t="str">
            <v>6221784244</v>
          </cell>
          <cell r="B343">
            <v>62217</v>
          </cell>
          <cell r="C343">
            <v>84244</v>
          </cell>
          <cell r="D343" t="str">
            <v>Marketing-Net Required</v>
          </cell>
          <cell r="E343">
            <v>45000</v>
          </cell>
          <cell r="F343">
            <v>33333.360000000001</v>
          </cell>
          <cell r="G343">
            <v>11666.64</v>
          </cell>
          <cell r="H343">
            <v>0.35</v>
          </cell>
          <cell r="I343">
            <v>33333.339999999997</v>
          </cell>
          <cell r="J343">
            <v>11666.66</v>
          </cell>
          <cell r="K343">
            <v>0.35</v>
          </cell>
          <cell r="L343">
            <v>0</v>
          </cell>
          <cell r="M343">
            <v>45000</v>
          </cell>
          <cell r="N343">
            <v>0</v>
          </cell>
          <cell r="O343">
            <v>50000</v>
          </cell>
          <cell r="P343">
            <v>49999.99</v>
          </cell>
          <cell r="Q343">
            <v>0</v>
          </cell>
        </row>
        <row r="344">
          <cell r="A344" t="str">
            <v>6221784265</v>
          </cell>
          <cell r="B344">
            <v>62217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</row>
        <row r="345">
          <cell r="A345" t="str">
            <v>6221788037</v>
          </cell>
          <cell r="B345">
            <v>62217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</row>
        <row r="346">
          <cell r="A346" t="str">
            <v>6221785016</v>
          </cell>
          <cell r="B346">
            <v>62217</v>
          </cell>
          <cell r="C346">
            <v>85016</v>
          </cell>
          <cell r="D346" t="str">
            <v>Prof Svc-Attorney Outside</v>
          </cell>
          <cell r="E346">
            <v>6085.57</v>
          </cell>
          <cell r="F346">
            <v>2250</v>
          </cell>
          <cell r="G346">
            <v>3835.57</v>
          </cell>
          <cell r="H346">
            <v>1.7047000000000001</v>
          </cell>
          <cell r="I346">
            <v>4042.09</v>
          </cell>
          <cell r="J346">
            <v>2043.48</v>
          </cell>
          <cell r="K346">
            <v>0.50560000000000005</v>
          </cell>
          <cell r="L346">
            <v>3675.6</v>
          </cell>
          <cell r="M346">
            <v>2409.9699999999998</v>
          </cell>
          <cell r="N346">
            <v>0.65569999999999995</v>
          </cell>
          <cell r="O346">
            <v>3000</v>
          </cell>
          <cell r="P346">
            <v>4792.09</v>
          </cell>
          <cell r="Q346">
            <v>5872.39</v>
          </cell>
        </row>
        <row r="347">
          <cell r="A347" t="str">
            <v>6221785022</v>
          </cell>
          <cell r="B347">
            <v>62217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</row>
        <row r="348">
          <cell r="A348" t="str">
            <v>6221785065</v>
          </cell>
          <cell r="B348">
            <v>62217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</row>
        <row r="349">
          <cell r="A349" t="str">
            <v>6221785500</v>
          </cell>
          <cell r="B349">
            <v>62217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</row>
        <row r="350">
          <cell r="A350" t="str">
            <v>6221785566</v>
          </cell>
          <cell r="B350">
            <v>62217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</row>
        <row r="351">
          <cell r="A351" t="str">
            <v>6221785581</v>
          </cell>
          <cell r="B351">
            <v>62217</v>
          </cell>
          <cell r="C351">
            <v>85581</v>
          </cell>
          <cell r="D351" t="str">
            <v>Bldg Admin- Salaries</v>
          </cell>
          <cell r="E351">
            <v>26441.56</v>
          </cell>
          <cell r="F351">
            <v>27476</v>
          </cell>
          <cell r="G351">
            <v>-1034.44</v>
          </cell>
          <cell r="H351">
            <v>-3.7600000000000001E-2</v>
          </cell>
          <cell r="I351">
            <v>25980.78</v>
          </cell>
          <cell r="J351">
            <v>460.78000000000202</v>
          </cell>
          <cell r="K351">
            <v>1.77E-2</v>
          </cell>
          <cell r="L351">
            <v>24217.21</v>
          </cell>
          <cell r="M351">
            <v>2224.35</v>
          </cell>
          <cell r="N351">
            <v>9.1800000000000007E-2</v>
          </cell>
          <cell r="O351">
            <v>41212</v>
          </cell>
          <cell r="P351">
            <v>39960.239999999998</v>
          </cell>
          <cell r="Q351">
            <v>38128.28</v>
          </cell>
        </row>
        <row r="352">
          <cell r="A352" t="str">
            <v>6221785583</v>
          </cell>
          <cell r="B352">
            <v>62217</v>
          </cell>
          <cell r="C352">
            <v>85583</v>
          </cell>
          <cell r="D352" t="str">
            <v>Bldg Admin-Office Exp.</v>
          </cell>
          <cell r="E352">
            <v>3971.2</v>
          </cell>
          <cell r="F352">
            <v>4195.3599999999997</v>
          </cell>
          <cell r="G352">
            <v>-224.16</v>
          </cell>
          <cell r="H352">
            <v>-5.3400000000000003E-2</v>
          </cell>
          <cell r="I352">
            <v>4096</v>
          </cell>
          <cell r="J352">
            <v>-124.8</v>
          </cell>
          <cell r="K352">
            <v>-3.0499999999999999E-2</v>
          </cell>
          <cell r="L352">
            <v>4181.8100000000004</v>
          </cell>
          <cell r="M352">
            <v>-210.61000000000101</v>
          </cell>
          <cell r="N352">
            <v>-5.04E-2</v>
          </cell>
          <cell r="O352">
            <v>6283</v>
          </cell>
          <cell r="P352">
            <v>5905.36</v>
          </cell>
          <cell r="Q352">
            <v>6443.31</v>
          </cell>
        </row>
        <row r="353">
          <cell r="A353" t="str">
            <v>6221785530</v>
          </cell>
          <cell r="B353">
            <v>62217</v>
          </cell>
          <cell r="C353">
            <v>85530</v>
          </cell>
          <cell r="D353" t="str">
            <v>Bldg Admin - Office Exp</v>
          </cell>
          <cell r="E353">
            <v>3971.2</v>
          </cell>
          <cell r="F353">
            <v>4195.3599999999997</v>
          </cell>
          <cell r="G353">
            <v>-224.16</v>
          </cell>
          <cell r="H353">
            <v>-5.3400000000000003E-2</v>
          </cell>
          <cell r="I353">
            <v>4096</v>
          </cell>
          <cell r="J353">
            <v>-124.8</v>
          </cell>
          <cell r="K353">
            <v>-3.0499999999999999E-2</v>
          </cell>
          <cell r="L353">
            <v>4181.8100000000004</v>
          </cell>
          <cell r="M353">
            <v>-210.61000000000101</v>
          </cell>
          <cell r="N353">
            <v>-5.04E-2</v>
          </cell>
          <cell r="O353">
            <v>6283</v>
          </cell>
          <cell r="P353">
            <v>5905.36</v>
          </cell>
          <cell r="Q353">
            <v>6443.31</v>
          </cell>
        </row>
        <row r="354">
          <cell r="A354" t="str">
            <v>6221786012</v>
          </cell>
          <cell r="B354">
            <v>62217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</row>
        <row r="355">
          <cell r="A355" t="str">
            <v>6221786037</v>
          </cell>
          <cell r="B355">
            <v>62217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</row>
        <row r="356">
          <cell r="A356" t="str">
            <v>6221783050</v>
          </cell>
          <cell r="B356">
            <v>62217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</row>
        <row r="357">
          <cell r="A357" t="str">
            <v>6221786510</v>
          </cell>
          <cell r="B357">
            <v>62217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</row>
        <row r="358">
          <cell r="A358" t="str">
            <v>6221786537</v>
          </cell>
          <cell r="B358">
            <v>62217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</row>
        <row r="359">
          <cell r="A359" t="str">
            <v>6221786566</v>
          </cell>
          <cell r="B359">
            <v>62217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</row>
        <row r="360">
          <cell r="A360" t="str">
            <v>6221786955</v>
          </cell>
          <cell r="B360">
            <v>62217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</row>
        <row r="361">
          <cell r="A361" t="str">
            <v>6221786985</v>
          </cell>
          <cell r="B361">
            <v>62217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-517</v>
          </cell>
          <cell r="Q361">
            <v>0</v>
          </cell>
        </row>
        <row r="362">
          <cell r="A362" t="str">
            <v>6221786880</v>
          </cell>
          <cell r="B362">
            <v>62217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</row>
        <row r="363">
          <cell r="A363" t="str">
            <v>6221788710</v>
          </cell>
          <cell r="B363">
            <v>62217</v>
          </cell>
          <cell r="C363">
            <v>88710</v>
          </cell>
          <cell r="D363" t="str">
            <v>Losses-Bad Debts</v>
          </cell>
          <cell r="E363">
            <v>29098.09</v>
          </cell>
          <cell r="F363">
            <v>35700</v>
          </cell>
          <cell r="G363">
            <v>-6601.91</v>
          </cell>
          <cell r="H363">
            <v>-0.18490000000000001</v>
          </cell>
          <cell r="I363">
            <v>-3705.61</v>
          </cell>
          <cell r="J363">
            <v>32803.699999999997</v>
          </cell>
          <cell r="K363">
            <v>-8.8523999999999994</v>
          </cell>
          <cell r="L363">
            <v>60117</v>
          </cell>
          <cell r="M363">
            <v>-31018.91</v>
          </cell>
          <cell r="N363">
            <v>-0.51600000000000001</v>
          </cell>
          <cell r="O363">
            <v>71400</v>
          </cell>
          <cell r="P363">
            <v>-3705.13</v>
          </cell>
          <cell r="Q363">
            <v>28179</v>
          </cell>
        </row>
        <row r="364">
          <cell r="A364" t="str">
            <v>6221788711</v>
          </cell>
          <cell r="B364">
            <v>62217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</row>
        <row r="365">
          <cell r="A365" t="str">
            <v>6221788785</v>
          </cell>
          <cell r="B365">
            <v>62217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</row>
        <row r="366">
          <cell r="A366" t="str">
            <v>6221788847</v>
          </cell>
          <cell r="B366">
            <v>62217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</row>
        <row r="367">
          <cell r="A367" t="str">
            <v>6221788866</v>
          </cell>
          <cell r="B367">
            <v>62217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</row>
        <row r="368">
          <cell r="A368" t="str">
            <v>6221788870</v>
          </cell>
          <cell r="B368">
            <v>62217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</row>
        <row r="369">
          <cell r="A369" t="str">
            <v>6221788889</v>
          </cell>
          <cell r="B369">
            <v>62217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</row>
        <row r="370">
          <cell r="A370" t="str">
            <v>6221789776</v>
          </cell>
          <cell r="B370">
            <v>62217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</row>
        <row r="371">
          <cell r="A371" t="str">
            <v>6221789787</v>
          </cell>
          <cell r="B371">
            <v>62217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</row>
        <row r="372">
          <cell r="A372" t="str">
            <v>6221789510</v>
          </cell>
          <cell r="B372">
            <v>62217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</row>
        <row r="373">
          <cell r="A373" t="str">
            <v>6221789511</v>
          </cell>
          <cell r="B373">
            <v>62217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</row>
        <row r="374">
          <cell r="A374" t="str">
            <v>6221789512</v>
          </cell>
          <cell r="B374">
            <v>62217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</row>
        <row r="375">
          <cell r="A375" t="str">
            <v>6221789528</v>
          </cell>
          <cell r="B375">
            <v>62217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</row>
        <row r="376">
          <cell r="A376" t="str">
            <v>6221789529</v>
          </cell>
          <cell r="B376">
            <v>62217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</row>
        <row r="377">
          <cell r="A377" t="str">
            <v>6221789567</v>
          </cell>
          <cell r="B377">
            <v>62217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</row>
        <row r="378">
          <cell r="A378" t="str">
            <v>6221785058</v>
          </cell>
          <cell r="B378">
            <v>62217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</row>
        <row r="379">
          <cell r="A379" t="str">
            <v>6221786513</v>
          </cell>
          <cell r="B379">
            <v>62217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1132.51</v>
          </cell>
          <cell r="J379">
            <v>-1132.51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4176.05</v>
          </cell>
          <cell r="Q379">
            <v>0</v>
          </cell>
        </row>
        <row r="380">
          <cell r="A380" t="str">
            <v>6221786519</v>
          </cell>
          <cell r="B380">
            <v>62217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</row>
        <row r="381">
          <cell r="A381" t="str">
            <v>6221788770</v>
          </cell>
          <cell r="B381">
            <v>62217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</row>
        <row r="382">
          <cell r="A382" t="str">
            <v>6221788862</v>
          </cell>
          <cell r="B382">
            <v>62217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</row>
        <row r="383">
          <cell r="A383" t="str">
            <v>6221788874</v>
          </cell>
          <cell r="B383">
            <v>62217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</row>
        <row r="384">
          <cell r="A384" t="str">
            <v>6221789910</v>
          </cell>
          <cell r="B384">
            <v>62217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534288.02</v>
          </cell>
          <cell r="G384">
            <v>-534288.02</v>
          </cell>
          <cell r="H384">
            <v>0</v>
          </cell>
          <cell r="I384">
            <v>478056.11</v>
          </cell>
          <cell r="J384">
            <v>-478056.11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801432.06</v>
          </cell>
          <cell r="P384">
            <v>728191.32</v>
          </cell>
          <cell r="Q384">
            <v>0</v>
          </cell>
        </row>
        <row r="385">
          <cell r="A385" t="str">
            <v>6221789548</v>
          </cell>
          <cell r="B385">
            <v>62217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</row>
        <row r="386">
          <cell r="A386" t="str">
            <v>6222041010</v>
          </cell>
          <cell r="B386">
            <v>62220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</row>
        <row r="387">
          <cell r="A387" t="str">
            <v>6222041040</v>
          </cell>
          <cell r="B387">
            <v>62220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</row>
        <row r="388">
          <cell r="A388" t="str">
            <v>6222041050</v>
          </cell>
          <cell r="B388">
            <v>62220</v>
          </cell>
          <cell r="C388">
            <v>41050</v>
          </cell>
          <cell r="D388" t="str">
            <v>Rental Income - Fixed</v>
          </cell>
          <cell r="E388">
            <v>-2022265.26</v>
          </cell>
          <cell r="F388">
            <v>-2168150.0299999998</v>
          </cell>
          <cell r="G388">
            <v>145884.76999999999</v>
          </cell>
          <cell r="H388">
            <v>-6.7299999999999999E-2</v>
          </cell>
          <cell r="I388">
            <v>-2077820.39</v>
          </cell>
          <cell r="J388">
            <v>55555.129999999903</v>
          </cell>
          <cell r="K388">
            <v>-2.6700000000000002E-2</v>
          </cell>
          <cell r="L388">
            <v>-1553537.94</v>
          </cell>
          <cell r="M388">
            <v>-468727.32</v>
          </cell>
          <cell r="N388">
            <v>0.30170000000000002</v>
          </cell>
          <cell r="O388">
            <v>-3298330.87</v>
          </cell>
          <cell r="P388">
            <v>-3228283.84</v>
          </cell>
          <cell r="Q388">
            <v>-2484300.81</v>
          </cell>
        </row>
        <row r="389">
          <cell r="A389" t="str">
            <v>6222041074</v>
          </cell>
          <cell r="B389">
            <v>62220</v>
          </cell>
          <cell r="C389">
            <v>41074</v>
          </cell>
          <cell r="D389" t="str">
            <v>Rental Income - Percentage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</row>
        <row r="390">
          <cell r="A390" t="str">
            <v>6222041082</v>
          </cell>
          <cell r="B390">
            <v>62220</v>
          </cell>
          <cell r="C390">
            <v>41082</v>
          </cell>
          <cell r="D390" t="str">
            <v>Rental Income - Operating Exp</v>
          </cell>
          <cell r="E390">
            <v>-600379.23</v>
          </cell>
          <cell r="F390">
            <v>-626920.24</v>
          </cell>
          <cell r="G390">
            <v>26541.01</v>
          </cell>
          <cell r="H390">
            <v>-4.2299999999999997E-2</v>
          </cell>
          <cell r="I390">
            <v>-600177.11</v>
          </cell>
          <cell r="J390">
            <v>-202.119999999995</v>
          </cell>
          <cell r="K390">
            <v>2.9999999999999997E-4</v>
          </cell>
          <cell r="L390">
            <v>-460679.38</v>
          </cell>
          <cell r="M390">
            <v>-139699.85</v>
          </cell>
          <cell r="N390">
            <v>0.30320000000000003</v>
          </cell>
          <cell r="O390">
            <v>-940380.36</v>
          </cell>
          <cell r="P390">
            <v>-1018244.11</v>
          </cell>
          <cell r="Q390">
            <v>-682382.73</v>
          </cell>
        </row>
        <row r="391">
          <cell r="A391" t="str">
            <v>6222044610</v>
          </cell>
          <cell r="B391">
            <v>62220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</row>
        <row r="392">
          <cell r="A392" t="str">
            <v>6222045071</v>
          </cell>
          <cell r="B392">
            <v>62220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-50000</v>
          </cell>
        </row>
        <row r="393">
          <cell r="A393" t="str">
            <v>6222045010</v>
          </cell>
          <cell r="B393">
            <v>62220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</row>
        <row r="394">
          <cell r="A394" t="str">
            <v>6222045046</v>
          </cell>
          <cell r="B394">
            <v>62220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</row>
        <row r="395">
          <cell r="A395" t="str">
            <v>6222045070</v>
          </cell>
          <cell r="B395">
            <v>62220</v>
          </cell>
          <cell r="C395">
            <v>45070</v>
          </cell>
          <cell r="D395" t="str">
            <v>Other Income</v>
          </cell>
          <cell r="E395">
            <v>-108273.54</v>
          </cell>
          <cell r="F395">
            <v>0</v>
          </cell>
          <cell r="G395">
            <v>-108273.54</v>
          </cell>
          <cell r="H395">
            <v>0</v>
          </cell>
          <cell r="I395">
            <v>-0.4</v>
          </cell>
          <cell r="J395">
            <v>-108273.14</v>
          </cell>
          <cell r="K395">
            <v>270682.84999999998</v>
          </cell>
          <cell r="L395">
            <v>-0.09</v>
          </cell>
          <cell r="M395">
            <v>-108273.45</v>
          </cell>
          <cell r="N395">
            <v>1203038.3333000001</v>
          </cell>
          <cell r="O395">
            <v>-902</v>
          </cell>
          <cell r="P395">
            <v>-902.4</v>
          </cell>
          <cell r="Q395">
            <v>-2.65</v>
          </cell>
        </row>
        <row r="396">
          <cell r="A396" t="str">
            <v>6222041060</v>
          </cell>
          <cell r="B396">
            <v>62220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80000</v>
          </cell>
          <cell r="G396">
            <v>-80000</v>
          </cell>
          <cell r="H396">
            <v>0</v>
          </cell>
          <cell r="I396">
            <v>75750</v>
          </cell>
          <cell r="J396">
            <v>-75750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120000</v>
          </cell>
          <cell r="P396">
            <v>176750</v>
          </cell>
          <cell r="Q396">
            <v>0</v>
          </cell>
        </row>
        <row r="397">
          <cell r="A397" t="str">
            <v>6222044870</v>
          </cell>
          <cell r="B397">
            <v>62220</v>
          </cell>
          <cell r="C397">
            <v>44870</v>
          </cell>
          <cell r="D397" t="str">
            <v>Late Fees</v>
          </cell>
          <cell r="E397">
            <v>-8472.91</v>
          </cell>
          <cell r="F397">
            <v>0</v>
          </cell>
          <cell r="G397">
            <v>-8472.91</v>
          </cell>
          <cell r="H397">
            <v>0</v>
          </cell>
          <cell r="I397">
            <v>-6952.54</v>
          </cell>
          <cell r="J397">
            <v>-1520.37</v>
          </cell>
          <cell r="K397">
            <v>0.21870000000000001</v>
          </cell>
          <cell r="L397">
            <v>0</v>
          </cell>
          <cell r="M397">
            <v>-8472.91</v>
          </cell>
          <cell r="N397">
            <v>0</v>
          </cell>
          <cell r="O397">
            <v>0</v>
          </cell>
          <cell r="P397">
            <v>-6952.54</v>
          </cell>
          <cell r="Q397">
            <v>-8627.2900000000009</v>
          </cell>
        </row>
        <row r="398">
          <cell r="A398" t="str">
            <v>6222052542</v>
          </cell>
          <cell r="B398">
            <v>62220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</row>
        <row r="399">
          <cell r="A399" t="str">
            <v>6222072710</v>
          </cell>
          <cell r="B399">
            <v>62220</v>
          </cell>
          <cell r="C399">
            <v>72710</v>
          </cell>
          <cell r="D399" t="str">
            <v>Utilities - Electricity</v>
          </cell>
          <cell r="E399">
            <v>36049.31</v>
          </cell>
          <cell r="F399">
            <v>39456</v>
          </cell>
          <cell r="G399">
            <v>-3406.69</v>
          </cell>
          <cell r="H399">
            <v>-8.6300000000000002E-2</v>
          </cell>
          <cell r="I399">
            <v>41526.25</v>
          </cell>
          <cell r="J399">
            <v>-5476.94</v>
          </cell>
          <cell r="K399">
            <v>-0.13189999999999999</v>
          </cell>
          <cell r="L399">
            <v>35844.839999999997</v>
          </cell>
          <cell r="M399">
            <v>204.47000000000099</v>
          </cell>
          <cell r="N399">
            <v>5.7000000000000002E-3</v>
          </cell>
          <cell r="O399">
            <v>59184</v>
          </cell>
          <cell r="P399">
            <v>66186.25</v>
          </cell>
          <cell r="Q399">
            <v>49323.61</v>
          </cell>
        </row>
        <row r="400">
          <cell r="A400" t="str">
            <v>6222072740</v>
          </cell>
          <cell r="B400">
            <v>62220</v>
          </cell>
          <cell r="C400">
            <v>72740</v>
          </cell>
          <cell r="D400" t="str">
            <v>Utilities - Gas</v>
          </cell>
          <cell r="E400">
            <v>905.72</v>
          </cell>
          <cell r="F400">
            <v>4000</v>
          </cell>
          <cell r="G400">
            <v>-3094.28</v>
          </cell>
          <cell r="H400">
            <v>-0.77359999999999995</v>
          </cell>
          <cell r="I400">
            <v>2451.36</v>
          </cell>
          <cell r="J400">
            <v>-1545.64</v>
          </cell>
          <cell r="K400">
            <v>-0.63049999999999995</v>
          </cell>
          <cell r="L400">
            <v>2632.4</v>
          </cell>
          <cell r="M400">
            <v>-1726.68</v>
          </cell>
          <cell r="N400">
            <v>-0.65590000000000004</v>
          </cell>
          <cell r="O400">
            <v>6000</v>
          </cell>
          <cell r="P400">
            <v>5051.3599999999997</v>
          </cell>
          <cell r="Q400">
            <v>5552.22</v>
          </cell>
        </row>
        <row r="401">
          <cell r="A401" t="str">
            <v>6222072770</v>
          </cell>
          <cell r="B401">
            <v>62220</v>
          </cell>
          <cell r="C401">
            <v>72770</v>
          </cell>
          <cell r="D401" t="str">
            <v>Utilities - Water</v>
          </cell>
          <cell r="E401">
            <v>8740.66</v>
          </cell>
          <cell r="F401">
            <v>2936</v>
          </cell>
          <cell r="G401">
            <v>5804.66</v>
          </cell>
          <cell r="H401">
            <v>1.9771000000000001</v>
          </cell>
          <cell r="I401">
            <v>7437.81</v>
          </cell>
          <cell r="J401">
            <v>1302.8499999999999</v>
          </cell>
          <cell r="K401">
            <v>0.17519999999999999</v>
          </cell>
          <cell r="L401">
            <v>2799.65</v>
          </cell>
          <cell r="M401">
            <v>5941.01</v>
          </cell>
          <cell r="N401">
            <v>2.1221000000000001</v>
          </cell>
          <cell r="O401">
            <v>4404</v>
          </cell>
          <cell r="P401">
            <v>9985.81</v>
          </cell>
          <cell r="Q401">
            <v>4660.29</v>
          </cell>
        </row>
        <row r="402">
          <cell r="A402" t="str">
            <v>6222076000</v>
          </cell>
          <cell r="B402">
            <v>62220</v>
          </cell>
          <cell r="C402">
            <v>76000</v>
          </cell>
          <cell r="D402" t="str">
            <v>Bldg Maintenance &amp; Repair</v>
          </cell>
          <cell r="E402">
            <v>60265.62</v>
          </cell>
          <cell r="F402">
            <v>75880.36</v>
          </cell>
          <cell r="G402">
            <v>-15614.74</v>
          </cell>
          <cell r="H402">
            <v>-0.20580000000000001</v>
          </cell>
          <cell r="I402">
            <v>67548.75</v>
          </cell>
          <cell r="J402">
            <v>-7283.13</v>
          </cell>
          <cell r="K402">
            <v>-0.10780000000000001</v>
          </cell>
          <cell r="L402">
            <v>25644.09</v>
          </cell>
          <cell r="M402">
            <v>34621.53</v>
          </cell>
          <cell r="N402">
            <v>1.3501000000000001</v>
          </cell>
          <cell r="O402">
            <v>92260</v>
          </cell>
          <cell r="P402">
            <v>110868.39</v>
          </cell>
          <cell r="Q402">
            <v>45683.96</v>
          </cell>
        </row>
        <row r="403">
          <cell r="A403" t="str">
            <v>6222076020</v>
          </cell>
          <cell r="B403">
            <v>62220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</row>
        <row r="404">
          <cell r="A404" t="str">
            <v>6222076034</v>
          </cell>
          <cell r="B404">
            <v>62220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</row>
        <row r="405">
          <cell r="A405" t="str">
            <v>6222076050</v>
          </cell>
          <cell r="B405">
            <v>62220</v>
          </cell>
          <cell r="C405">
            <v>76050</v>
          </cell>
          <cell r="D405" t="str">
            <v>Cleaning Expense</v>
          </cell>
          <cell r="E405">
            <v>53660.49</v>
          </cell>
          <cell r="F405">
            <v>41964.639999999999</v>
          </cell>
          <cell r="G405">
            <v>11695.85</v>
          </cell>
          <cell r="H405">
            <v>0.2787</v>
          </cell>
          <cell r="I405">
            <v>51863.69</v>
          </cell>
          <cell r="J405">
            <v>1796.8</v>
          </cell>
          <cell r="K405">
            <v>3.4599999999999999E-2</v>
          </cell>
          <cell r="L405">
            <v>43160.26</v>
          </cell>
          <cell r="M405">
            <v>10500.23</v>
          </cell>
          <cell r="N405">
            <v>0.24329999999999999</v>
          </cell>
          <cell r="O405">
            <v>62947</v>
          </cell>
          <cell r="P405">
            <v>79431.69</v>
          </cell>
          <cell r="Q405">
            <v>64445.26</v>
          </cell>
        </row>
        <row r="406">
          <cell r="A406" t="str">
            <v>6222076056</v>
          </cell>
          <cell r="B406">
            <v>62220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</row>
        <row r="407">
          <cell r="A407" t="str">
            <v>6222076070</v>
          </cell>
          <cell r="B407">
            <v>62220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</row>
        <row r="408">
          <cell r="A408" t="str">
            <v>6222076091</v>
          </cell>
          <cell r="B408">
            <v>62220</v>
          </cell>
          <cell r="C408">
            <v>76091</v>
          </cell>
          <cell r="D408" t="str">
            <v>Parking Maintenance</v>
          </cell>
          <cell r="E408">
            <v>16595</v>
          </cell>
          <cell r="F408">
            <v>31699.360000000001</v>
          </cell>
          <cell r="G408">
            <v>-15104.36</v>
          </cell>
          <cell r="H408">
            <v>-0.47649999999999998</v>
          </cell>
          <cell r="I408">
            <v>16744</v>
          </cell>
          <cell r="J408">
            <v>-149</v>
          </cell>
          <cell r="K408">
            <v>-8.8999999999999999E-3</v>
          </cell>
          <cell r="L408">
            <v>23113.35</v>
          </cell>
          <cell r="M408">
            <v>-6518.35</v>
          </cell>
          <cell r="N408">
            <v>-0.28199999999999997</v>
          </cell>
          <cell r="O408">
            <v>42199</v>
          </cell>
          <cell r="P408">
            <v>36716</v>
          </cell>
          <cell r="Q408">
            <v>32988.35</v>
          </cell>
        </row>
        <row r="409">
          <cell r="A409" t="str">
            <v>6222077000</v>
          </cell>
          <cell r="B409">
            <v>62220</v>
          </cell>
          <cell r="C409">
            <v>77000</v>
          </cell>
          <cell r="D409" t="str">
            <v>Grounds Maintenance</v>
          </cell>
          <cell r="E409">
            <v>40612.51</v>
          </cell>
          <cell r="F409">
            <v>42210.64</v>
          </cell>
          <cell r="G409">
            <v>-1598.13</v>
          </cell>
          <cell r="H409">
            <v>-3.7900000000000003E-2</v>
          </cell>
          <cell r="I409">
            <v>46264.88</v>
          </cell>
          <cell r="J409">
            <v>-5652.37</v>
          </cell>
          <cell r="K409">
            <v>-0.1222</v>
          </cell>
          <cell r="L409">
            <v>31505.69</v>
          </cell>
          <cell r="M409">
            <v>9106.82</v>
          </cell>
          <cell r="N409">
            <v>0.28910000000000002</v>
          </cell>
          <cell r="O409">
            <v>56645</v>
          </cell>
          <cell r="P409">
            <v>65805.240000000005</v>
          </cell>
          <cell r="Q409">
            <v>45401.15</v>
          </cell>
        </row>
        <row r="410">
          <cell r="A410" t="str">
            <v>6222077053</v>
          </cell>
          <cell r="B410">
            <v>62220</v>
          </cell>
          <cell r="C410">
            <v>77053</v>
          </cell>
          <cell r="D410" t="str">
            <v>Landscaping</v>
          </cell>
          <cell r="E410">
            <v>33299.5</v>
          </cell>
          <cell r="F410">
            <v>53078</v>
          </cell>
          <cell r="G410">
            <v>-19778.5</v>
          </cell>
          <cell r="H410">
            <v>-0.37259999999999999</v>
          </cell>
          <cell r="I410">
            <v>37044.5</v>
          </cell>
          <cell r="J410">
            <v>-3745</v>
          </cell>
          <cell r="K410">
            <v>-0.1011</v>
          </cell>
          <cell r="L410">
            <v>34032.49</v>
          </cell>
          <cell r="M410">
            <v>-732.98999999999796</v>
          </cell>
          <cell r="N410">
            <v>-2.1499999999999998E-2</v>
          </cell>
          <cell r="O410">
            <v>69138</v>
          </cell>
          <cell r="P410">
            <v>67204.5</v>
          </cell>
          <cell r="Q410">
            <v>66277</v>
          </cell>
        </row>
        <row r="411">
          <cell r="A411" t="str">
            <v>6222078020</v>
          </cell>
          <cell r="B411">
            <v>62220</v>
          </cell>
          <cell r="C411">
            <v>78020</v>
          </cell>
          <cell r="D411" t="str">
            <v>Amortized CAM Exp</v>
          </cell>
          <cell r="E411">
            <v>39768</v>
          </cell>
          <cell r="F411">
            <v>17778</v>
          </cell>
          <cell r="G411">
            <v>21990</v>
          </cell>
          <cell r="H411">
            <v>1.2369000000000001</v>
          </cell>
          <cell r="I411">
            <v>27379.41</v>
          </cell>
          <cell r="J411">
            <v>12388.59</v>
          </cell>
          <cell r="K411">
            <v>0.45250000000000001</v>
          </cell>
          <cell r="L411">
            <v>0</v>
          </cell>
          <cell r="M411">
            <v>39768</v>
          </cell>
          <cell r="N411">
            <v>0</v>
          </cell>
          <cell r="O411">
            <v>26667</v>
          </cell>
          <cell r="P411">
            <v>52271.72</v>
          </cell>
          <cell r="Q411">
            <v>0</v>
          </cell>
        </row>
        <row r="412">
          <cell r="A412" t="str">
            <v>6222084264</v>
          </cell>
          <cell r="B412">
            <v>62220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</row>
        <row r="413">
          <cell r="A413" t="str">
            <v>6222085555</v>
          </cell>
          <cell r="B413">
            <v>62220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</row>
        <row r="414">
          <cell r="A414" t="str">
            <v>6222085584</v>
          </cell>
          <cell r="B414">
            <v>62220</v>
          </cell>
          <cell r="C414">
            <v>85584</v>
          </cell>
          <cell r="D414" t="str">
            <v>Bldg Admin-Office Costs</v>
          </cell>
          <cell r="E414">
            <v>9206.31</v>
          </cell>
          <cell r="F414">
            <v>8608</v>
          </cell>
          <cell r="G414">
            <v>598.30999999999904</v>
          </cell>
          <cell r="H414">
            <v>6.9500000000000006E-2</v>
          </cell>
          <cell r="I414">
            <v>9033.15</v>
          </cell>
          <cell r="J414">
            <v>173.16</v>
          </cell>
          <cell r="K414">
            <v>1.9199999999999998E-2</v>
          </cell>
          <cell r="L414">
            <v>7427.59</v>
          </cell>
          <cell r="M414">
            <v>1778.72</v>
          </cell>
          <cell r="N414">
            <v>0.23949999999999999</v>
          </cell>
          <cell r="O414">
            <v>12912</v>
          </cell>
          <cell r="P414">
            <v>13360.91</v>
          </cell>
          <cell r="Q414">
            <v>12302.31</v>
          </cell>
        </row>
        <row r="415">
          <cell r="A415" t="str">
            <v>6222085582</v>
          </cell>
          <cell r="B415">
            <v>62220</v>
          </cell>
          <cell r="C415">
            <v>85582</v>
          </cell>
          <cell r="D415" t="str">
            <v>Bldg Admin-Salaries</v>
          </cell>
          <cell r="E415">
            <v>59507.81</v>
          </cell>
          <cell r="F415">
            <v>57987.360000000001</v>
          </cell>
          <cell r="G415">
            <v>1520.45</v>
          </cell>
          <cell r="H415">
            <v>2.6200000000000001E-2</v>
          </cell>
          <cell r="I415">
            <v>60308.61</v>
          </cell>
          <cell r="J415">
            <v>-800.80000000000302</v>
          </cell>
          <cell r="K415">
            <v>-1.3299999999999999E-2</v>
          </cell>
          <cell r="L415">
            <v>50519.76</v>
          </cell>
          <cell r="M415">
            <v>8988.0499999999993</v>
          </cell>
          <cell r="N415">
            <v>0.1779</v>
          </cell>
          <cell r="O415">
            <v>86981</v>
          </cell>
          <cell r="P415">
            <v>92911.42</v>
          </cell>
          <cell r="Q415">
            <v>82235.03</v>
          </cell>
        </row>
        <row r="416">
          <cell r="A416" t="str">
            <v>6222086564</v>
          </cell>
          <cell r="B416">
            <v>62220</v>
          </cell>
          <cell r="C416">
            <v>86564</v>
          </cell>
          <cell r="D416" t="str">
            <v>Insurance</v>
          </cell>
          <cell r="E416">
            <v>32563</v>
          </cell>
          <cell r="F416">
            <v>44624.639999999999</v>
          </cell>
          <cell r="G416">
            <v>-12061.64</v>
          </cell>
          <cell r="H416">
            <v>-0.27029999999999998</v>
          </cell>
          <cell r="I416">
            <v>30265.07</v>
          </cell>
          <cell r="J416">
            <v>2297.9299999999998</v>
          </cell>
          <cell r="K416">
            <v>7.5899999999999995E-2</v>
          </cell>
          <cell r="L416">
            <v>37584</v>
          </cell>
          <cell r="M416">
            <v>-5021</v>
          </cell>
          <cell r="N416">
            <v>-0.1336</v>
          </cell>
          <cell r="O416">
            <v>66937</v>
          </cell>
          <cell r="P416">
            <v>43483.39</v>
          </cell>
          <cell r="Q416">
            <v>56375</v>
          </cell>
        </row>
        <row r="417">
          <cell r="A417" t="str">
            <v>6222088846</v>
          </cell>
          <cell r="B417">
            <v>62220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10748</v>
          </cell>
          <cell r="Q417">
            <v>0</v>
          </cell>
        </row>
        <row r="418">
          <cell r="A418" t="str">
            <v>6222088890</v>
          </cell>
          <cell r="B418">
            <v>62220</v>
          </cell>
          <cell r="C418">
            <v>88890</v>
          </cell>
          <cell r="D418" t="str">
            <v>Security/Safety</v>
          </cell>
          <cell r="E418">
            <v>21296.080000000002</v>
          </cell>
          <cell r="F418">
            <v>18669.36</v>
          </cell>
          <cell r="G418">
            <v>2626.72</v>
          </cell>
          <cell r="H418">
            <v>0.14069999999999999</v>
          </cell>
          <cell r="I418">
            <v>21295.39</v>
          </cell>
          <cell r="J418">
            <v>0.69000000000232797</v>
          </cell>
          <cell r="K418">
            <v>0</v>
          </cell>
          <cell r="L418">
            <v>18224</v>
          </cell>
          <cell r="M418">
            <v>3072.08</v>
          </cell>
          <cell r="N418">
            <v>0.1686</v>
          </cell>
          <cell r="O418">
            <v>28004</v>
          </cell>
          <cell r="P418">
            <v>30807.39</v>
          </cell>
          <cell r="Q418">
            <v>27992.45</v>
          </cell>
        </row>
        <row r="419">
          <cell r="A419" t="str">
            <v>6222089775</v>
          </cell>
          <cell r="B419">
            <v>62220</v>
          </cell>
          <cell r="C419">
            <v>89775</v>
          </cell>
          <cell r="D419" t="str">
            <v>Assmt Dist Taxes- Reimb</v>
          </cell>
          <cell r="E419">
            <v>0</v>
          </cell>
          <cell r="F419">
            <v>16586</v>
          </cell>
          <cell r="G419">
            <v>-16586</v>
          </cell>
          <cell r="H419">
            <v>0</v>
          </cell>
          <cell r="I419">
            <v>-3109.89</v>
          </cell>
          <cell r="J419">
            <v>3109.89</v>
          </cell>
          <cell r="K419">
            <v>0</v>
          </cell>
          <cell r="L419">
            <v>16586</v>
          </cell>
          <cell r="M419">
            <v>-16586</v>
          </cell>
          <cell r="N419">
            <v>0</v>
          </cell>
          <cell r="O419">
            <v>24879</v>
          </cell>
          <cell r="P419">
            <v>-7256.37</v>
          </cell>
          <cell r="Q419">
            <v>24879</v>
          </cell>
        </row>
        <row r="420">
          <cell r="A420" t="str">
            <v>6222089729</v>
          </cell>
          <cell r="B420">
            <v>62220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</row>
        <row r="421">
          <cell r="A421" t="str">
            <v>6222089786</v>
          </cell>
          <cell r="B421">
            <v>62220</v>
          </cell>
          <cell r="C421">
            <v>89786</v>
          </cell>
          <cell r="D421" t="str">
            <v>Property Tax Exp</v>
          </cell>
          <cell r="E421">
            <v>113036.02</v>
          </cell>
          <cell r="F421">
            <v>155454</v>
          </cell>
          <cell r="G421">
            <v>-42417.98</v>
          </cell>
          <cell r="H421">
            <v>-0.27289999999999998</v>
          </cell>
          <cell r="I421">
            <v>112390.27</v>
          </cell>
          <cell r="J421">
            <v>645.75</v>
          </cell>
          <cell r="K421">
            <v>5.7000000000000002E-3</v>
          </cell>
          <cell r="L421">
            <v>199312.48</v>
          </cell>
          <cell r="M421">
            <v>-86276.46</v>
          </cell>
          <cell r="N421">
            <v>-0.43290000000000001</v>
          </cell>
          <cell r="O421">
            <v>233181</v>
          </cell>
          <cell r="P421">
            <v>239767.27</v>
          </cell>
          <cell r="Q421">
            <v>181173.82</v>
          </cell>
        </row>
        <row r="422">
          <cell r="A422" t="str">
            <v>6222071040</v>
          </cell>
          <cell r="B422">
            <v>62220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</row>
        <row r="423">
          <cell r="A423" t="str">
            <v>6222072701</v>
          </cell>
          <cell r="B423">
            <v>62220</v>
          </cell>
          <cell r="C423">
            <v>72701</v>
          </cell>
          <cell r="D423" t="str">
            <v>Utilities</v>
          </cell>
          <cell r="E423">
            <v>122.46</v>
          </cell>
          <cell r="F423">
            <v>0</v>
          </cell>
          <cell r="G423">
            <v>122.46</v>
          </cell>
          <cell r="H423">
            <v>0</v>
          </cell>
          <cell r="I423">
            <v>122.46</v>
          </cell>
          <cell r="J423">
            <v>0</v>
          </cell>
          <cell r="K423">
            <v>0</v>
          </cell>
          <cell r="L423">
            <v>0</v>
          </cell>
          <cell r="M423">
            <v>122.46</v>
          </cell>
          <cell r="N423">
            <v>0</v>
          </cell>
          <cell r="O423">
            <v>0</v>
          </cell>
          <cell r="P423">
            <v>122.46</v>
          </cell>
          <cell r="Q423">
            <v>65.44</v>
          </cell>
        </row>
        <row r="424">
          <cell r="A424" t="str">
            <v>6222072855</v>
          </cell>
          <cell r="B424">
            <v>62220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</row>
        <row r="425">
          <cell r="A425" t="str">
            <v>6222072870</v>
          </cell>
          <cell r="B425">
            <v>62220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</row>
        <row r="426">
          <cell r="A426" t="str">
            <v>6222076010</v>
          </cell>
          <cell r="B426">
            <v>62220</v>
          </cell>
          <cell r="C426">
            <v>76010</v>
          </cell>
          <cell r="D426" t="str">
            <v>Tenant Alterations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6.81</v>
          </cell>
          <cell r="M426">
            <v>-6.81</v>
          </cell>
          <cell r="N426">
            <v>0</v>
          </cell>
          <cell r="O426">
            <v>0</v>
          </cell>
          <cell r="P426">
            <v>0</v>
          </cell>
          <cell r="Q426">
            <v>6.81</v>
          </cell>
        </row>
        <row r="427">
          <cell r="A427" t="str">
            <v>6222076040</v>
          </cell>
          <cell r="B427">
            <v>62220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</row>
        <row r="428">
          <cell r="A428" t="str">
            <v>6222076051</v>
          </cell>
          <cell r="B428">
            <v>62220</v>
          </cell>
          <cell r="C428">
            <v>76051</v>
          </cell>
          <cell r="D428" t="str">
            <v>Cleaning</v>
          </cell>
          <cell r="E428">
            <v>616.29999999999995</v>
          </cell>
          <cell r="F428">
            <v>0</v>
          </cell>
          <cell r="G428">
            <v>616.29999999999995</v>
          </cell>
          <cell r="H428">
            <v>0</v>
          </cell>
          <cell r="I428">
            <v>0</v>
          </cell>
          <cell r="J428">
            <v>616.29999999999995</v>
          </cell>
          <cell r="K428">
            <v>0</v>
          </cell>
          <cell r="L428">
            <v>0</v>
          </cell>
          <cell r="M428">
            <v>616.29999999999995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</row>
        <row r="429">
          <cell r="A429" t="str">
            <v>6222076054</v>
          </cell>
          <cell r="B429">
            <v>62220</v>
          </cell>
          <cell r="C429">
            <v>76054</v>
          </cell>
          <cell r="D429" t="str">
            <v>Bldg Maintenance &amp; Repair</v>
          </cell>
          <cell r="E429">
            <v>124</v>
          </cell>
          <cell r="F429">
            <v>1500</v>
          </cell>
          <cell r="G429">
            <v>-1376</v>
          </cell>
          <cell r="H429">
            <v>-0.9173</v>
          </cell>
          <cell r="I429">
            <v>7697</v>
          </cell>
          <cell r="J429">
            <v>-7573</v>
          </cell>
          <cell r="K429">
            <v>-0.9839</v>
          </cell>
          <cell r="L429">
            <v>466.19</v>
          </cell>
          <cell r="M429">
            <v>-342.19</v>
          </cell>
          <cell r="N429">
            <v>-0.73399999999999999</v>
          </cell>
          <cell r="O429">
            <v>1500</v>
          </cell>
          <cell r="P429">
            <v>7697</v>
          </cell>
          <cell r="Q429">
            <v>457.62</v>
          </cell>
        </row>
        <row r="430">
          <cell r="A430" t="str">
            <v>6222076060</v>
          </cell>
          <cell r="B430">
            <v>62220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</row>
        <row r="431">
          <cell r="A431" t="str">
            <v>6222076071</v>
          </cell>
          <cell r="B431">
            <v>62220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</row>
        <row r="432">
          <cell r="A432" t="str">
            <v>6222076090</v>
          </cell>
          <cell r="B432">
            <v>62220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</row>
        <row r="433">
          <cell r="A433" t="str">
            <v>6222077001</v>
          </cell>
          <cell r="B433">
            <v>62220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</row>
        <row r="434">
          <cell r="A434" t="str">
            <v>6222077022</v>
          </cell>
          <cell r="B434">
            <v>62220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</row>
        <row r="435">
          <cell r="A435" t="str">
            <v>6222084200</v>
          </cell>
          <cell r="B435">
            <v>62220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</row>
        <row r="436">
          <cell r="A436" t="str">
            <v>6222084240</v>
          </cell>
          <cell r="B436">
            <v>62220</v>
          </cell>
          <cell r="C436">
            <v>84240</v>
          </cell>
          <cell r="D436" t="str">
            <v>Marketing Leasing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</row>
        <row r="437">
          <cell r="A437" t="str">
            <v>6222084242</v>
          </cell>
          <cell r="B437">
            <v>62220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</row>
        <row r="438">
          <cell r="A438" t="str">
            <v>6222084243</v>
          </cell>
          <cell r="B438">
            <v>62220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-12031.14</v>
          </cell>
        </row>
        <row r="439">
          <cell r="A439" t="str">
            <v>6222084244</v>
          </cell>
          <cell r="B439">
            <v>62220</v>
          </cell>
          <cell r="C439">
            <v>84244</v>
          </cell>
          <cell r="D439" t="str">
            <v>Marketing-Net Required</v>
          </cell>
          <cell r="E439">
            <v>40000</v>
          </cell>
          <cell r="F439">
            <v>33333.360000000001</v>
          </cell>
          <cell r="G439">
            <v>6666.64</v>
          </cell>
          <cell r="H439">
            <v>0.2</v>
          </cell>
          <cell r="I439">
            <v>33333.19</v>
          </cell>
          <cell r="J439">
            <v>6666.81</v>
          </cell>
          <cell r="K439">
            <v>0.2</v>
          </cell>
          <cell r="L439">
            <v>0</v>
          </cell>
          <cell r="M439">
            <v>40000</v>
          </cell>
          <cell r="N439">
            <v>0</v>
          </cell>
          <cell r="O439">
            <v>50000</v>
          </cell>
          <cell r="P439">
            <v>49999.71</v>
          </cell>
          <cell r="Q439">
            <v>50000</v>
          </cell>
        </row>
        <row r="440">
          <cell r="A440" t="str">
            <v>6222084265</v>
          </cell>
          <cell r="B440">
            <v>62220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</row>
        <row r="441">
          <cell r="A441" t="str">
            <v>6222088037</v>
          </cell>
          <cell r="B441">
            <v>62220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</row>
        <row r="442">
          <cell r="A442" t="str">
            <v>6222085016</v>
          </cell>
          <cell r="B442">
            <v>62220</v>
          </cell>
          <cell r="C442">
            <v>85016</v>
          </cell>
          <cell r="D442" t="str">
            <v>Prof Svc-Attorney Outside</v>
          </cell>
          <cell r="E442">
            <v>5021.75</v>
          </cell>
          <cell r="F442">
            <v>2500</v>
          </cell>
          <cell r="G442">
            <v>2521.75</v>
          </cell>
          <cell r="H442">
            <v>1.0086999999999999</v>
          </cell>
          <cell r="I442">
            <v>4630.75</v>
          </cell>
          <cell r="J442">
            <v>391</v>
          </cell>
          <cell r="K442">
            <v>8.4400000000000003E-2</v>
          </cell>
          <cell r="L442">
            <v>1790.54</v>
          </cell>
          <cell r="M442">
            <v>3231.21</v>
          </cell>
          <cell r="N442">
            <v>1.8046</v>
          </cell>
          <cell r="O442">
            <v>5000</v>
          </cell>
          <cell r="P442">
            <v>7130.75</v>
          </cell>
          <cell r="Q442">
            <v>2187.98</v>
          </cell>
        </row>
        <row r="443">
          <cell r="A443" t="str">
            <v>6222085022</v>
          </cell>
          <cell r="B443">
            <v>62220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3200</v>
          </cell>
          <cell r="P443">
            <v>3200</v>
          </cell>
          <cell r="Q443">
            <v>1400</v>
          </cell>
        </row>
        <row r="444">
          <cell r="A444" t="str">
            <v>6222085065</v>
          </cell>
          <cell r="B444">
            <v>62220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</row>
        <row r="445">
          <cell r="A445" t="str">
            <v>6222085500</v>
          </cell>
          <cell r="B445">
            <v>62220</v>
          </cell>
          <cell r="C445">
            <v>85500</v>
          </cell>
          <cell r="D445" t="str">
            <v>Consulting Services</v>
          </cell>
          <cell r="E445">
            <v>0</v>
          </cell>
          <cell r="F445">
            <v>1664</v>
          </cell>
          <cell r="G445">
            <v>-1664</v>
          </cell>
          <cell r="H445">
            <v>0</v>
          </cell>
          <cell r="I445">
            <v>624</v>
          </cell>
          <cell r="J445">
            <v>-624</v>
          </cell>
          <cell r="K445">
            <v>0</v>
          </cell>
          <cell r="L445">
            <v>400</v>
          </cell>
          <cell r="M445">
            <v>-400</v>
          </cell>
          <cell r="N445">
            <v>0</v>
          </cell>
          <cell r="O445">
            <v>2496</v>
          </cell>
          <cell r="P445">
            <v>1456</v>
          </cell>
          <cell r="Q445">
            <v>400</v>
          </cell>
        </row>
        <row r="446">
          <cell r="A446" t="str">
            <v>6222085566</v>
          </cell>
          <cell r="B446">
            <v>62220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</row>
        <row r="447">
          <cell r="A447" t="str">
            <v>6222085581</v>
          </cell>
          <cell r="B447">
            <v>62220</v>
          </cell>
          <cell r="C447">
            <v>85581</v>
          </cell>
          <cell r="D447" t="str">
            <v>Bldg Admin- Salaries</v>
          </cell>
          <cell r="E447">
            <v>33707.89</v>
          </cell>
          <cell r="F447">
            <v>34656</v>
          </cell>
          <cell r="G447">
            <v>-948.11000000000104</v>
          </cell>
          <cell r="H447">
            <v>-2.7400000000000001E-2</v>
          </cell>
          <cell r="I447">
            <v>34272.68</v>
          </cell>
          <cell r="J447">
            <v>-564.79000000000099</v>
          </cell>
          <cell r="K447">
            <v>-1.6500000000000001E-2</v>
          </cell>
          <cell r="L447">
            <v>37267.03</v>
          </cell>
          <cell r="M447">
            <v>-3559.14</v>
          </cell>
          <cell r="N447">
            <v>-9.5500000000000002E-2</v>
          </cell>
          <cell r="O447">
            <v>51984</v>
          </cell>
          <cell r="P447">
            <v>53667.519999999997</v>
          </cell>
          <cell r="Q447">
            <v>58678.53</v>
          </cell>
        </row>
        <row r="448">
          <cell r="A448" t="str">
            <v>6222085583</v>
          </cell>
          <cell r="B448">
            <v>62220</v>
          </cell>
          <cell r="C448">
            <v>85583</v>
          </cell>
          <cell r="D448" t="str">
            <v>Bldg Admin-Office Exp.</v>
          </cell>
          <cell r="E448">
            <v>5047.2700000000004</v>
          </cell>
          <cell r="F448">
            <v>5026</v>
          </cell>
          <cell r="G448">
            <v>21.270000000000401</v>
          </cell>
          <cell r="H448">
            <v>4.1999999999999997E-3</v>
          </cell>
          <cell r="I448">
            <v>5337.46</v>
          </cell>
          <cell r="J448">
            <v>-290.19</v>
          </cell>
          <cell r="K448">
            <v>-5.4399999999999997E-2</v>
          </cell>
          <cell r="L448">
            <v>4780.0600000000004</v>
          </cell>
          <cell r="M448">
            <v>267.20999999999998</v>
          </cell>
          <cell r="N448">
            <v>5.5899999999999998E-2</v>
          </cell>
          <cell r="O448">
            <v>7539</v>
          </cell>
          <cell r="P448">
            <v>7737.34</v>
          </cell>
          <cell r="Q448">
            <v>7466.57</v>
          </cell>
        </row>
        <row r="449">
          <cell r="A449" t="str">
            <v>6222085530</v>
          </cell>
          <cell r="B449">
            <v>62220</v>
          </cell>
          <cell r="C449">
            <v>85530</v>
          </cell>
          <cell r="D449" t="str">
            <v>Bldg Admin - Office Exp</v>
          </cell>
          <cell r="E449">
            <v>5047.2700000000004</v>
          </cell>
          <cell r="F449">
            <v>5026</v>
          </cell>
          <cell r="G449">
            <v>21.270000000000401</v>
          </cell>
          <cell r="H449">
            <v>4.1999999999999997E-3</v>
          </cell>
          <cell r="I449">
            <v>5337.46</v>
          </cell>
          <cell r="J449">
            <v>-290.19</v>
          </cell>
          <cell r="K449">
            <v>-5.4399999999999997E-2</v>
          </cell>
          <cell r="L449">
            <v>4780.0600000000004</v>
          </cell>
          <cell r="M449">
            <v>267.20999999999998</v>
          </cell>
          <cell r="N449">
            <v>5.5899999999999998E-2</v>
          </cell>
          <cell r="O449">
            <v>7539</v>
          </cell>
          <cell r="P449">
            <v>7737.34</v>
          </cell>
          <cell r="Q449">
            <v>7466.57</v>
          </cell>
        </row>
        <row r="450">
          <cell r="A450" t="str">
            <v>6222086012</v>
          </cell>
          <cell r="B450">
            <v>62220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</row>
        <row r="451">
          <cell r="A451" t="str">
            <v>6222086037</v>
          </cell>
          <cell r="B451">
            <v>62220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</row>
        <row r="452">
          <cell r="A452" t="str">
            <v>6222083050</v>
          </cell>
          <cell r="B452">
            <v>62220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</row>
        <row r="453">
          <cell r="A453" t="str">
            <v>6222086510</v>
          </cell>
          <cell r="B453">
            <v>62220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</row>
        <row r="454">
          <cell r="A454" t="str">
            <v>6222086537</v>
          </cell>
          <cell r="B454">
            <v>62220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</row>
        <row r="455">
          <cell r="A455" t="str">
            <v>6222086566</v>
          </cell>
          <cell r="B455">
            <v>62220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</row>
        <row r="456">
          <cell r="A456" t="str">
            <v>6222086955</v>
          </cell>
          <cell r="B456">
            <v>62220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</row>
        <row r="457">
          <cell r="A457" t="str">
            <v>6222086985</v>
          </cell>
          <cell r="B457">
            <v>62220</v>
          </cell>
          <cell r="C457">
            <v>86985</v>
          </cell>
          <cell r="D457" t="str">
            <v>Purchased Svcs _ Other</v>
          </cell>
          <cell r="E457">
            <v>4.8499999999999996</v>
          </cell>
          <cell r="F457">
            <v>0</v>
          </cell>
          <cell r="G457">
            <v>4.8499999999999996</v>
          </cell>
          <cell r="H457">
            <v>0</v>
          </cell>
          <cell r="I457">
            <v>4.8499999999999996</v>
          </cell>
          <cell r="J457">
            <v>0</v>
          </cell>
          <cell r="K457">
            <v>0</v>
          </cell>
          <cell r="L457">
            <v>0</v>
          </cell>
          <cell r="M457">
            <v>4.8499999999999996</v>
          </cell>
          <cell r="N457">
            <v>0</v>
          </cell>
          <cell r="O457">
            <v>0</v>
          </cell>
          <cell r="P457">
            <v>-1681.15</v>
          </cell>
          <cell r="Q457">
            <v>0</v>
          </cell>
        </row>
        <row r="458">
          <cell r="A458" t="str">
            <v>6222086880</v>
          </cell>
          <cell r="B458">
            <v>62220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</row>
        <row r="459">
          <cell r="A459" t="str">
            <v>6222088710</v>
          </cell>
          <cell r="B459">
            <v>62220</v>
          </cell>
          <cell r="C459">
            <v>88710</v>
          </cell>
          <cell r="D459" t="str">
            <v>Losses-Bad Debts</v>
          </cell>
          <cell r="E459">
            <v>-15395.83</v>
          </cell>
          <cell r="F459">
            <v>16872</v>
          </cell>
          <cell r="G459">
            <v>-32267.83</v>
          </cell>
          <cell r="H459">
            <v>-1.9125000000000001</v>
          </cell>
          <cell r="I459">
            <v>-13670</v>
          </cell>
          <cell r="J459">
            <v>-1725.83</v>
          </cell>
          <cell r="K459">
            <v>0.12620000000000001</v>
          </cell>
          <cell r="L459">
            <v>4834.13</v>
          </cell>
          <cell r="M459">
            <v>-20229.96</v>
          </cell>
          <cell r="N459">
            <v>-4.1848000000000001</v>
          </cell>
          <cell r="O459">
            <v>33744</v>
          </cell>
          <cell r="P459">
            <v>-13670</v>
          </cell>
          <cell r="Q459">
            <v>-37159.870000000003</v>
          </cell>
        </row>
        <row r="460">
          <cell r="A460" t="str">
            <v>6222088711</v>
          </cell>
          <cell r="B460">
            <v>62220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</row>
        <row r="461">
          <cell r="A461" t="str">
            <v>6222088785</v>
          </cell>
          <cell r="B461">
            <v>62220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</row>
        <row r="462">
          <cell r="A462" t="str">
            <v>6222088847</v>
          </cell>
          <cell r="B462">
            <v>62220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</row>
        <row r="463">
          <cell r="A463" t="str">
            <v>6222088866</v>
          </cell>
          <cell r="B463">
            <v>62220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</row>
        <row r="464">
          <cell r="A464" t="str">
            <v>6222088870</v>
          </cell>
          <cell r="B464">
            <v>62220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</row>
        <row r="465">
          <cell r="A465" t="str">
            <v>6222088889</v>
          </cell>
          <cell r="B465">
            <v>62220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</row>
        <row r="466">
          <cell r="A466" t="str">
            <v>6222089776</v>
          </cell>
          <cell r="B466">
            <v>62220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</row>
        <row r="467">
          <cell r="A467" t="str">
            <v>6222089787</v>
          </cell>
          <cell r="B467">
            <v>62220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</row>
        <row r="468">
          <cell r="A468" t="str">
            <v>6222089510</v>
          </cell>
          <cell r="B468">
            <v>62220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</row>
        <row r="469">
          <cell r="A469" t="str">
            <v>6222089511</v>
          </cell>
          <cell r="B469">
            <v>62220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</row>
        <row r="470">
          <cell r="A470" t="str">
            <v>6222089512</v>
          </cell>
          <cell r="B470">
            <v>62220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</row>
        <row r="471">
          <cell r="A471" t="str">
            <v>6222089528</v>
          </cell>
          <cell r="B471">
            <v>62220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</row>
        <row r="472">
          <cell r="A472" t="str">
            <v>6222089529</v>
          </cell>
          <cell r="B472">
            <v>62220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</row>
        <row r="473">
          <cell r="A473" t="str">
            <v>6222089567</v>
          </cell>
          <cell r="B473">
            <v>62220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</row>
        <row r="474">
          <cell r="A474" t="str">
            <v>6222085058</v>
          </cell>
          <cell r="B474">
            <v>62220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</row>
        <row r="475">
          <cell r="A475" t="str">
            <v>6222086513</v>
          </cell>
          <cell r="B475">
            <v>62220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4415.6400000000003</v>
          </cell>
          <cell r="G475">
            <v>-4415.6400000000003</v>
          </cell>
          <cell r="H475">
            <v>0</v>
          </cell>
          <cell r="I475">
            <v>555.33000000000004</v>
          </cell>
          <cell r="J475">
            <v>-555.33000000000004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7887.32</v>
          </cell>
          <cell r="P475">
            <v>1985.21</v>
          </cell>
          <cell r="Q475">
            <v>0</v>
          </cell>
        </row>
        <row r="476">
          <cell r="A476" t="str">
            <v>6222086519</v>
          </cell>
          <cell r="B476">
            <v>62220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</row>
        <row r="477">
          <cell r="A477" t="str">
            <v>6222088770</v>
          </cell>
          <cell r="B477">
            <v>62220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</row>
        <row r="478">
          <cell r="A478" t="str">
            <v>6222088862</v>
          </cell>
          <cell r="B478">
            <v>62220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</row>
        <row r="479">
          <cell r="A479" t="str">
            <v>6222088874</v>
          </cell>
          <cell r="B479">
            <v>62220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</row>
        <row r="480">
          <cell r="A480" t="str">
            <v>6222089910</v>
          </cell>
          <cell r="B480">
            <v>62220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278599.46999999997</v>
          </cell>
          <cell r="G480">
            <v>-278599.46999999997</v>
          </cell>
          <cell r="H480">
            <v>0</v>
          </cell>
          <cell r="I480">
            <v>250532.67</v>
          </cell>
          <cell r="J480">
            <v>-250532.67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418237.73</v>
          </cell>
          <cell r="P480">
            <v>375799.01</v>
          </cell>
          <cell r="Q480">
            <v>0</v>
          </cell>
        </row>
        <row r="481">
          <cell r="A481" t="str">
            <v>6222089548</v>
          </cell>
          <cell r="B481">
            <v>62220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</row>
        <row r="482">
          <cell r="A482" t="str">
            <v>6224841010</v>
          </cell>
          <cell r="B482">
            <v>62248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</row>
        <row r="483">
          <cell r="A483" t="str">
            <v>6224841040</v>
          </cell>
          <cell r="B483">
            <v>62248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</row>
        <row r="484">
          <cell r="A484" t="str">
            <v>6224841050</v>
          </cell>
          <cell r="B484">
            <v>62248</v>
          </cell>
          <cell r="C484">
            <v>41050</v>
          </cell>
          <cell r="D484" t="str">
            <v>Rental Income - Fixed</v>
          </cell>
          <cell r="E484">
            <v>-2363050.52</v>
          </cell>
          <cell r="F484">
            <v>-2301712.39</v>
          </cell>
          <cell r="G484">
            <v>-61338.129999999903</v>
          </cell>
          <cell r="H484">
            <v>2.6599999999999999E-2</v>
          </cell>
          <cell r="I484">
            <v>-2374938.39</v>
          </cell>
          <cell r="J484">
            <v>11887.870000000101</v>
          </cell>
          <cell r="K484">
            <v>-5.0000000000000001E-3</v>
          </cell>
          <cell r="L484">
            <v>-2216321.79</v>
          </cell>
          <cell r="M484">
            <v>-146728.73000000001</v>
          </cell>
          <cell r="N484">
            <v>6.6199999999999995E-2</v>
          </cell>
          <cell r="O484">
            <v>-3481938.29</v>
          </cell>
          <cell r="P484">
            <v>-3637692.67</v>
          </cell>
          <cell r="Q484">
            <v>-3380851.69</v>
          </cell>
        </row>
        <row r="485">
          <cell r="A485" t="str">
            <v>6224841074</v>
          </cell>
          <cell r="B485">
            <v>62248</v>
          </cell>
          <cell r="C485">
            <v>41074</v>
          </cell>
          <cell r="D485" t="str">
            <v>Rental Income - Percentage</v>
          </cell>
          <cell r="E485">
            <v>-52184</v>
          </cell>
          <cell r="F485">
            <v>-124411</v>
          </cell>
          <cell r="G485">
            <v>72227</v>
          </cell>
          <cell r="H485">
            <v>-0.5806</v>
          </cell>
          <cell r="I485">
            <v>-49152</v>
          </cell>
          <cell r="J485">
            <v>-3032</v>
          </cell>
          <cell r="K485">
            <v>6.1699999999999998E-2</v>
          </cell>
          <cell r="L485">
            <v>-54526.35</v>
          </cell>
          <cell r="M485">
            <v>2342.35</v>
          </cell>
          <cell r="N485">
            <v>-4.2999999999999997E-2</v>
          </cell>
          <cell r="O485">
            <v>-124411</v>
          </cell>
          <cell r="P485">
            <v>-84448</v>
          </cell>
          <cell r="Q485">
            <v>-66145.179999999993</v>
          </cell>
        </row>
        <row r="486">
          <cell r="A486" t="str">
            <v>6224841082</v>
          </cell>
          <cell r="B486">
            <v>62248</v>
          </cell>
          <cell r="C486">
            <v>41082</v>
          </cell>
          <cell r="D486" t="str">
            <v>Rental Income - Operating Exp</v>
          </cell>
          <cell r="E486">
            <v>-645468.89</v>
          </cell>
          <cell r="F486">
            <v>-585900.56000000006</v>
          </cell>
          <cell r="G486">
            <v>-59568.33</v>
          </cell>
          <cell r="H486">
            <v>0.1017</v>
          </cell>
          <cell r="I486">
            <v>-634218.36</v>
          </cell>
          <cell r="J486">
            <v>-11250.53</v>
          </cell>
          <cell r="K486">
            <v>1.77E-2</v>
          </cell>
          <cell r="L486">
            <v>-472076.85</v>
          </cell>
          <cell r="M486">
            <v>-173392.04</v>
          </cell>
          <cell r="N486">
            <v>0.36730000000000002</v>
          </cell>
          <cell r="O486">
            <v>-878850.8</v>
          </cell>
          <cell r="P486">
            <v>-928547.36</v>
          </cell>
          <cell r="Q486">
            <v>-785379.85</v>
          </cell>
        </row>
        <row r="487">
          <cell r="A487" t="str">
            <v>6224844610</v>
          </cell>
          <cell r="B487">
            <v>62248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</row>
        <row r="488">
          <cell r="A488" t="str">
            <v>6224845071</v>
          </cell>
          <cell r="B488">
            <v>62248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</row>
        <row r="489">
          <cell r="A489" t="str">
            <v>6224845010</v>
          </cell>
          <cell r="B489">
            <v>62248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</row>
        <row r="490">
          <cell r="A490" t="str">
            <v>6224845046</v>
          </cell>
          <cell r="B490">
            <v>62248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</row>
        <row r="491">
          <cell r="A491" t="str">
            <v>6224845070</v>
          </cell>
          <cell r="B491">
            <v>62248</v>
          </cell>
          <cell r="C491">
            <v>45070</v>
          </cell>
          <cell r="D491" t="str">
            <v>Other Income</v>
          </cell>
          <cell r="E491">
            <v>-3633.13</v>
          </cell>
          <cell r="F491">
            <v>-35408</v>
          </cell>
          <cell r="G491">
            <v>31774.87</v>
          </cell>
          <cell r="H491">
            <v>-0.89739999999999998</v>
          </cell>
          <cell r="I491">
            <v>-3752.32</v>
          </cell>
          <cell r="J491">
            <v>119.19</v>
          </cell>
          <cell r="K491">
            <v>-3.1800000000000002E-2</v>
          </cell>
          <cell r="L491">
            <v>-344.92</v>
          </cell>
          <cell r="M491">
            <v>-3288.21</v>
          </cell>
          <cell r="N491">
            <v>9.5333000000000006</v>
          </cell>
          <cell r="O491">
            <v>-35859</v>
          </cell>
          <cell r="P491">
            <v>-4203.32</v>
          </cell>
          <cell r="Q491">
            <v>-377.12</v>
          </cell>
        </row>
        <row r="492">
          <cell r="A492" t="str">
            <v>6224841060</v>
          </cell>
          <cell r="B492">
            <v>62248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9600</v>
          </cell>
          <cell r="G492">
            <v>-9600</v>
          </cell>
          <cell r="H492">
            <v>0</v>
          </cell>
          <cell r="I492">
            <v>2700</v>
          </cell>
          <cell r="J492">
            <v>-2700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14400</v>
          </cell>
          <cell r="P492">
            <v>6300</v>
          </cell>
          <cell r="Q492">
            <v>0</v>
          </cell>
        </row>
        <row r="493">
          <cell r="A493" t="str">
            <v>6224844870</v>
          </cell>
          <cell r="B493">
            <v>62248</v>
          </cell>
          <cell r="C493">
            <v>44870</v>
          </cell>
          <cell r="D493" t="str">
            <v>Late Fees</v>
          </cell>
          <cell r="E493">
            <v>-1763.57</v>
          </cell>
          <cell r="F493">
            <v>0</v>
          </cell>
          <cell r="G493">
            <v>-1763.57</v>
          </cell>
          <cell r="H493">
            <v>0</v>
          </cell>
          <cell r="I493">
            <v>-1000</v>
          </cell>
          <cell r="J493">
            <v>-763.57</v>
          </cell>
          <cell r="K493">
            <v>0.76359999999999995</v>
          </cell>
          <cell r="L493">
            <v>0</v>
          </cell>
          <cell r="M493">
            <v>-1763.57</v>
          </cell>
          <cell r="N493">
            <v>0</v>
          </cell>
          <cell r="O493">
            <v>0</v>
          </cell>
          <cell r="P493">
            <v>-1000</v>
          </cell>
          <cell r="Q493">
            <v>-2755.88</v>
          </cell>
        </row>
        <row r="494">
          <cell r="A494" t="str">
            <v>6224852542</v>
          </cell>
          <cell r="B494">
            <v>62248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</row>
        <row r="495">
          <cell r="A495" t="str">
            <v>6224872710</v>
          </cell>
          <cell r="B495">
            <v>62248</v>
          </cell>
          <cell r="C495">
            <v>72710</v>
          </cell>
          <cell r="D495" t="str">
            <v>Utilities - Electricity</v>
          </cell>
          <cell r="E495">
            <v>26645.27</v>
          </cell>
          <cell r="F495">
            <v>25336</v>
          </cell>
          <cell r="G495">
            <v>1309.27</v>
          </cell>
          <cell r="H495">
            <v>5.1700000000000003E-2</v>
          </cell>
          <cell r="I495">
            <v>23486.55</v>
          </cell>
          <cell r="J495">
            <v>3158.72</v>
          </cell>
          <cell r="K495">
            <v>0.13450000000000001</v>
          </cell>
          <cell r="L495">
            <v>22160.81</v>
          </cell>
          <cell r="M495">
            <v>4484.46</v>
          </cell>
          <cell r="N495">
            <v>0.2024</v>
          </cell>
          <cell r="O495">
            <v>38004</v>
          </cell>
          <cell r="P495">
            <v>37486.550000000003</v>
          </cell>
          <cell r="Q495">
            <v>30210.46</v>
          </cell>
        </row>
        <row r="496">
          <cell r="A496" t="str">
            <v>6224872740</v>
          </cell>
          <cell r="B496">
            <v>62248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</row>
        <row r="497">
          <cell r="A497" t="str">
            <v>6224872770</v>
          </cell>
          <cell r="B497">
            <v>62248</v>
          </cell>
          <cell r="C497">
            <v>72770</v>
          </cell>
          <cell r="D497" t="str">
            <v>Utilities - Water</v>
          </cell>
          <cell r="E497">
            <v>16196.58</v>
          </cell>
          <cell r="F497">
            <v>12688</v>
          </cell>
          <cell r="G497">
            <v>3508.58</v>
          </cell>
          <cell r="H497">
            <v>0.27650000000000002</v>
          </cell>
          <cell r="I497">
            <v>18102.14</v>
          </cell>
          <cell r="J497">
            <v>-1905.56</v>
          </cell>
          <cell r="K497">
            <v>-0.1053</v>
          </cell>
          <cell r="L497">
            <v>13715.8</v>
          </cell>
          <cell r="M497">
            <v>2480.7800000000002</v>
          </cell>
          <cell r="N497">
            <v>0.18090000000000001</v>
          </cell>
          <cell r="O497">
            <v>19032</v>
          </cell>
          <cell r="P497">
            <v>26670.14</v>
          </cell>
          <cell r="Q497">
            <v>19790.37</v>
          </cell>
        </row>
        <row r="498">
          <cell r="A498" t="str">
            <v>6224876000</v>
          </cell>
          <cell r="B498">
            <v>62248</v>
          </cell>
          <cell r="C498">
            <v>76000</v>
          </cell>
          <cell r="D498" t="str">
            <v>Bldg Maintenance &amp; Repair</v>
          </cell>
          <cell r="E498">
            <v>25071.87</v>
          </cell>
          <cell r="F498">
            <v>59967.360000000001</v>
          </cell>
          <cell r="G498">
            <v>-34895.49</v>
          </cell>
          <cell r="H498">
            <v>-0.58189999999999997</v>
          </cell>
          <cell r="I498">
            <v>35714.660000000003</v>
          </cell>
          <cell r="J498">
            <v>-10642.79</v>
          </cell>
          <cell r="K498">
            <v>-0.29799999999999999</v>
          </cell>
          <cell r="L498">
            <v>24791.98</v>
          </cell>
          <cell r="M498">
            <v>279.88999999999902</v>
          </cell>
          <cell r="N498">
            <v>1.1299999999999999E-2</v>
          </cell>
          <cell r="O498">
            <v>77388</v>
          </cell>
          <cell r="P498">
            <v>72324.3</v>
          </cell>
          <cell r="Q498">
            <v>59344.86</v>
          </cell>
        </row>
        <row r="499">
          <cell r="A499" t="str">
            <v>6224876020</v>
          </cell>
          <cell r="B499">
            <v>62248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</row>
        <row r="500">
          <cell r="A500" t="str">
            <v>6224876034</v>
          </cell>
          <cell r="B500">
            <v>62248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</row>
        <row r="501">
          <cell r="A501" t="str">
            <v>6224876050</v>
          </cell>
          <cell r="B501">
            <v>62248</v>
          </cell>
          <cell r="C501">
            <v>76050</v>
          </cell>
          <cell r="D501" t="str">
            <v>Cleaning Expense</v>
          </cell>
          <cell r="E501">
            <v>64089.63</v>
          </cell>
          <cell r="F501">
            <v>51708.639999999999</v>
          </cell>
          <cell r="G501">
            <v>12380.99</v>
          </cell>
          <cell r="H501">
            <v>0.2394</v>
          </cell>
          <cell r="I501">
            <v>63101.45</v>
          </cell>
          <cell r="J501">
            <v>988.18</v>
          </cell>
          <cell r="K501">
            <v>1.5699999999999999E-2</v>
          </cell>
          <cell r="L501">
            <v>50080.83</v>
          </cell>
          <cell r="M501">
            <v>14008.8</v>
          </cell>
          <cell r="N501">
            <v>0.2797</v>
          </cell>
          <cell r="O501">
            <v>77563</v>
          </cell>
          <cell r="P501">
            <v>95283.81</v>
          </cell>
          <cell r="Q501">
            <v>75458.27</v>
          </cell>
        </row>
        <row r="502">
          <cell r="A502" t="str">
            <v>6224876056</v>
          </cell>
          <cell r="B502">
            <v>62248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</row>
        <row r="503">
          <cell r="A503" t="str">
            <v>6224876070</v>
          </cell>
          <cell r="B503">
            <v>62248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</row>
        <row r="504">
          <cell r="A504" t="str">
            <v>6224876091</v>
          </cell>
          <cell r="B504">
            <v>62248</v>
          </cell>
          <cell r="C504">
            <v>76091</v>
          </cell>
          <cell r="D504" t="str">
            <v>Parking Maintenance</v>
          </cell>
          <cell r="E504">
            <v>21929.05</v>
          </cell>
          <cell r="F504">
            <v>26350</v>
          </cell>
          <cell r="G504">
            <v>-4420.95</v>
          </cell>
          <cell r="H504">
            <v>-0.1678</v>
          </cell>
          <cell r="I504">
            <v>21446.33</v>
          </cell>
          <cell r="J504">
            <v>482.71999999999798</v>
          </cell>
          <cell r="K504">
            <v>2.2499999999999999E-2</v>
          </cell>
          <cell r="L504">
            <v>28580.61</v>
          </cell>
          <cell r="M504">
            <v>-6651.56</v>
          </cell>
          <cell r="N504">
            <v>-0.23269999999999999</v>
          </cell>
          <cell r="O504">
            <v>46150</v>
          </cell>
          <cell r="P504">
            <v>40072.33</v>
          </cell>
          <cell r="Q504">
            <v>50367.07</v>
          </cell>
        </row>
        <row r="505">
          <cell r="A505" t="str">
            <v>6224877000</v>
          </cell>
          <cell r="B505">
            <v>62248</v>
          </cell>
          <cell r="C505">
            <v>77000</v>
          </cell>
          <cell r="D505" t="str">
            <v>Grounds Maintenance</v>
          </cell>
          <cell r="E505">
            <v>39693.129999999997</v>
          </cell>
          <cell r="F505">
            <v>52758.36</v>
          </cell>
          <cell r="G505">
            <v>-13065.23</v>
          </cell>
          <cell r="H505">
            <v>-0.24759999999999999</v>
          </cell>
          <cell r="I505">
            <v>39631.050000000003</v>
          </cell>
          <cell r="J505">
            <v>62.079999999994499</v>
          </cell>
          <cell r="K505">
            <v>1.6000000000000001E-3</v>
          </cell>
          <cell r="L505">
            <v>37261.22</v>
          </cell>
          <cell r="M505">
            <v>2431.91</v>
          </cell>
          <cell r="N505">
            <v>6.5299999999999997E-2</v>
          </cell>
          <cell r="O505">
            <v>63358</v>
          </cell>
          <cell r="P505">
            <v>63992.69</v>
          </cell>
          <cell r="Q505">
            <v>46377.27</v>
          </cell>
        </row>
        <row r="506">
          <cell r="A506" t="str">
            <v>6224877053</v>
          </cell>
          <cell r="B506">
            <v>62248</v>
          </cell>
          <cell r="C506">
            <v>77053</v>
          </cell>
          <cell r="D506" t="str">
            <v>Landscaping</v>
          </cell>
          <cell r="E506">
            <v>46649.63</v>
          </cell>
          <cell r="F506">
            <v>73323.360000000001</v>
          </cell>
          <cell r="G506">
            <v>-26673.73</v>
          </cell>
          <cell r="H506">
            <v>-0.36380000000000001</v>
          </cell>
          <cell r="I506">
            <v>86420.01</v>
          </cell>
          <cell r="J506">
            <v>-39770.379999999997</v>
          </cell>
          <cell r="K506">
            <v>-0.4602</v>
          </cell>
          <cell r="L506">
            <v>26095.4</v>
          </cell>
          <cell r="M506">
            <v>20554.23</v>
          </cell>
          <cell r="N506">
            <v>0.78769999999999996</v>
          </cell>
          <cell r="O506">
            <v>91180</v>
          </cell>
          <cell r="P506">
            <v>90691.65</v>
          </cell>
          <cell r="Q506">
            <v>74453.41</v>
          </cell>
        </row>
        <row r="507">
          <cell r="A507" t="str">
            <v>6224878020</v>
          </cell>
          <cell r="B507">
            <v>62248</v>
          </cell>
          <cell r="C507">
            <v>78020</v>
          </cell>
          <cell r="D507" t="str">
            <v>Amortized CAM Exp</v>
          </cell>
          <cell r="E507">
            <v>25594.86</v>
          </cell>
          <cell r="F507">
            <v>16482.64</v>
          </cell>
          <cell r="G507">
            <v>9112.2199999999993</v>
          </cell>
          <cell r="H507">
            <v>0.55279999999999996</v>
          </cell>
          <cell r="I507">
            <v>27978.06</v>
          </cell>
          <cell r="J507">
            <v>-2383.1999999999998</v>
          </cell>
          <cell r="K507">
            <v>-8.5199999999999998E-2</v>
          </cell>
          <cell r="L507">
            <v>14448</v>
          </cell>
          <cell r="M507">
            <v>11146.86</v>
          </cell>
          <cell r="N507">
            <v>0.77149999999999996</v>
          </cell>
          <cell r="O507">
            <v>24724</v>
          </cell>
          <cell r="P507">
            <v>35732.21</v>
          </cell>
          <cell r="Q507">
            <v>84489</v>
          </cell>
        </row>
        <row r="508">
          <cell r="A508" t="str">
            <v>6224884264</v>
          </cell>
          <cell r="B508">
            <v>62248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</row>
        <row r="509">
          <cell r="A509" t="str">
            <v>6224885555</v>
          </cell>
          <cell r="B509">
            <v>62248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</row>
        <row r="510">
          <cell r="A510" t="str">
            <v>6224885584</v>
          </cell>
          <cell r="B510">
            <v>62248</v>
          </cell>
          <cell r="C510">
            <v>85584</v>
          </cell>
          <cell r="D510" t="str">
            <v>Bldg Admin-Office Costs</v>
          </cell>
          <cell r="E510">
            <v>6579.5</v>
          </cell>
          <cell r="F510">
            <v>6272</v>
          </cell>
          <cell r="G510">
            <v>307.5</v>
          </cell>
          <cell r="H510">
            <v>4.9000000000000002E-2</v>
          </cell>
          <cell r="I510">
            <v>6452.09</v>
          </cell>
          <cell r="J510">
            <v>127.41</v>
          </cell>
          <cell r="K510">
            <v>1.9699999999999999E-2</v>
          </cell>
          <cell r="L510">
            <v>5440.11</v>
          </cell>
          <cell r="M510">
            <v>1139.3900000000001</v>
          </cell>
          <cell r="N510">
            <v>0.2094</v>
          </cell>
          <cell r="O510">
            <v>9408</v>
          </cell>
          <cell r="P510">
            <v>9535.1299999999992</v>
          </cell>
          <cell r="Q510">
            <v>8994.5</v>
          </cell>
        </row>
        <row r="511">
          <cell r="A511" t="str">
            <v>6224885582</v>
          </cell>
          <cell r="B511">
            <v>62248</v>
          </cell>
          <cell r="C511">
            <v>85582</v>
          </cell>
          <cell r="D511" t="str">
            <v>Bldg Admin-Salaries</v>
          </cell>
          <cell r="E511">
            <v>42563.97</v>
          </cell>
          <cell r="F511">
            <v>42251.360000000001</v>
          </cell>
          <cell r="G511">
            <v>312.61000000000098</v>
          </cell>
          <cell r="H511">
            <v>7.4000000000000003E-3</v>
          </cell>
          <cell r="I511">
            <v>43097.43</v>
          </cell>
          <cell r="J511">
            <v>-533.45999999999901</v>
          </cell>
          <cell r="K511">
            <v>-1.24E-2</v>
          </cell>
          <cell r="L511">
            <v>36810.769999999997</v>
          </cell>
          <cell r="M511">
            <v>5753.2</v>
          </cell>
          <cell r="N511">
            <v>0.15629999999999999</v>
          </cell>
          <cell r="O511">
            <v>63377</v>
          </cell>
          <cell r="P511">
            <v>66311.3</v>
          </cell>
          <cell r="Q511">
            <v>59919.49</v>
          </cell>
        </row>
        <row r="512">
          <cell r="A512" t="str">
            <v>6224886564</v>
          </cell>
          <cell r="B512">
            <v>62248</v>
          </cell>
          <cell r="C512">
            <v>86564</v>
          </cell>
          <cell r="D512" t="str">
            <v>Insurance</v>
          </cell>
          <cell r="E512">
            <v>30877</v>
          </cell>
          <cell r="F512">
            <v>37388</v>
          </cell>
          <cell r="G512">
            <v>-6511</v>
          </cell>
          <cell r="H512">
            <v>-0.1741</v>
          </cell>
          <cell r="I512">
            <v>31140.01</v>
          </cell>
          <cell r="J512">
            <v>-263.009999999998</v>
          </cell>
          <cell r="K512">
            <v>-8.3999999999999995E-3</v>
          </cell>
          <cell r="L512">
            <v>32512</v>
          </cell>
          <cell r="M512">
            <v>-1635</v>
          </cell>
          <cell r="N512">
            <v>-5.0299999999999997E-2</v>
          </cell>
          <cell r="O512">
            <v>56082</v>
          </cell>
          <cell r="P512">
            <v>46926.49</v>
          </cell>
          <cell r="Q512">
            <v>48767</v>
          </cell>
        </row>
        <row r="513">
          <cell r="A513" t="str">
            <v>6224888846</v>
          </cell>
          <cell r="B513">
            <v>62248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-2839</v>
          </cell>
          <cell r="Q513">
            <v>0</v>
          </cell>
        </row>
        <row r="514">
          <cell r="A514" t="str">
            <v>6224888890</v>
          </cell>
          <cell r="B514">
            <v>62248</v>
          </cell>
          <cell r="C514">
            <v>88890</v>
          </cell>
          <cell r="D514" t="str">
            <v>Security/Safety</v>
          </cell>
          <cell r="E514">
            <v>19974.349999999999</v>
          </cell>
          <cell r="F514">
            <v>19937.36</v>
          </cell>
          <cell r="G514">
            <v>36.989999999997998</v>
          </cell>
          <cell r="H514">
            <v>1.9E-3</v>
          </cell>
          <cell r="I514">
            <v>19640.53</v>
          </cell>
          <cell r="J514">
            <v>333.82</v>
          </cell>
          <cell r="K514">
            <v>1.7000000000000001E-2</v>
          </cell>
          <cell r="L514">
            <v>18391.39</v>
          </cell>
          <cell r="M514">
            <v>1582.96</v>
          </cell>
          <cell r="N514">
            <v>8.6099999999999996E-2</v>
          </cell>
          <cell r="O514">
            <v>29906</v>
          </cell>
          <cell r="P514">
            <v>29152.53</v>
          </cell>
          <cell r="Q514">
            <v>28184.51</v>
          </cell>
        </row>
        <row r="515">
          <cell r="A515" t="str">
            <v>6224889775</v>
          </cell>
          <cell r="B515">
            <v>62248</v>
          </cell>
          <cell r="C515">
            <v>89775</v>
          </cell>
          <cell r="D515" t="str">
            <v>Assmt Dist Taxes- Reimb</v>
          </cell>
          <cell r="E515">
            <v>83896.65</v>
          </cell>
          <cell r="F515">
            <v>57202</v>
          </cell>
          <cell r="G515">
            <v>26694.65</v>
          </cell>
          <cell r="H515">
            <v>0.4667</v>
          </cell>
          <cell r="I515">
            <v>88901.91</v>
          </cell>
          <cell r="J515">
            <v>-5005.2600000000102</v>
          </cell>
          <cell r="K515">
            <v>-5.6300000000000003E-2</v>
          </cell>
          <cell r="L515">
            <v>57202</v>
          </cell>
          <cell r="M515">
            <v>26694.65</v>
          </cell>
          <cell r="N515">
            <v>0.4667</v>
          </cell>
          <cell r="O515">
            <v>85803</v>
          </cell>
          <cell r="P515">
            <v>125845.41</v>
          </cell>
          <cell r="Q515">
            <v>25531.23</v>
          </cell>
        </row>
        <row r="516">
          <cell r="A516" t="str">
            <v>6224889729</v>
          </cell>
          <cell r="B516">
            <v>62248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</row>
        <row r="517">
          <cell r="A517" t="str">
            <v>6224889786</v>
          </cell>
          <cell r="B517">
            <v>62248</v>
          </cell>
          <cell r="C517">
            <v>89786</v>
          </cell>
          <cell r="D517" t="str">
            <v>Property Tax Exp</v>
          </cell>
          <cell r="E517">
            <v>88070.7</v>
          </cell>
          <cell r="F517">
            <v>88084.64</v>
          </cell>
          <cell r="G517">
            <v>-13.9400000000023</v>
          </cell>
          <cell r="H517">
            <v>-2.0000000000000001E-4</v>
          </cell>
          <cell r="I517">
            <v>88068.06</v>
          </cell>
          <cell r="J517">
            <v>2.6399999999994201</v>
          </cell>
          <cell r="K517">
            <v>0</v>
          </cell>
          <cell r="L517">
            <v>86490</v>
          </cell>
          <cell r="M517">
            <v>1580.7</v>
          </cell>
          <cell r="N517">
            <v>1.83E-2</v>
          </cell>
          <cell r="O517">
            <v>132127</v>
          </cell>
          <cell r="P517">
            <v>132099.9</v>
          </cell>
          <cell r="Q517">
            <v>128016.81</v>
          </cell>
        </row>
        <row r="518">
          <cell r="A518" t="str">
            <v>6224871040</v>
          </cell>
          <cell r="B518">
            <v>62248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</row>
        <row r="519">
          <cell r="A519" t="str">
            <v>6224872701</v>
          </cell>
          <cell r="B519">
            <v>62248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141.66</v>
          </cell>
        </row>
        <row r="520">
          <cell r="A520" t="str">
            <v>6224872855</v>
          </cell>
          <cell r="B520">
            <v>62248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</row>
        <row r="521">
          <cell r="A521" t="str">
            <v>6224872870</v>
          </cell>
          <cell r="B521">
            <v>62248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</row>
        <row r="522">
          <cell r="A522" t="str">
            <v>6224876010</v>
          </cell>
          <cell r="B522">
            <v>62248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4.88</v>
          </cell>
          <cell r="M522">
            <v>-4.88</v>
          </cell>
          <cell r="N522">
            <v>0</v>
          </cell>
          <cell r="O522">
            <v>0</v>
          </cell>
          <cell r="P522">
            <v>0</v>
          </cell>
          <cell r="Q522">
            <v>4.88</v>
          </cell>
        </row>
        <row r="523">
          <cell r="A523" t="str">
            <v>6224876040</v>
          </cell>
          <cell r="B523">
            <v>62248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</row>
        <row r="524">
          <cell r="A524" t="str">
            <v>6224876051</v>
          </cell>
          <cell r="B524">
            <v>62248</v>
          </cell>
          <cell r="C524">
            <v>76051</v>
          </cell>
          <cell r="D524" t="str">
            <v>Cleaning</v>
          </cell>
          <cell r="E524">
            <v>632.64</v>
          </cell>
          <cell r="F524">
            <v>0</v>
          </cell>
          <cell r="G524">
            <v>632.64</v>
          </cell>
          <cell r="H524">
            <v>0</v>
          </cell>
          <cell r="I524">
            <v>0</v>
          </cell>
          <cell r="J524">
            <v>632.64</v>
          </cell>
          <cell r="K524">
            <v>0</v>
          </cell>
          <cell r="L524">
            <v>0</v>
          </cell>
          <cell r="M524">
            <v>632.64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</row>
        <row r="525">
          <cell r="A525" t="str">
            <v>6224876054</v>
          </cell>
          <cell r="B525">
            <v>62248</v>
          </cell>
          <cell r="C525">
            <v>76054</v>
          </cell>
          <cell r="D525" t="str">
            <v>Bldg Maintenance &amp; Repair</v>
          </cell>
          <cell r="E525">
            <v>895</v>
          </cell>
          <cell r="F525">
            <v>1500</v>
          </cell>
          <cell r="G525">
            <v>-605</v>
          </cell>
          <cell r="H525">
            <v>-0.40329999999999999</v>
          </cell>
          <cell r="I525">
            <v>7100</v>
          </cell>
          <cell r="J525">
            <v>-6205</v>
          </cell>
          <cell r="K525">
            <v>-0.87390000000000001</v>
          </cell>
          <cell r="L525">
            <v>219.19</v>
          </cell>
          <cell r="M525">
            <v>675.81</v>
          </cell>
          <cell r="N525">
            <v>3.0832000000000002</v>
          </cell>
          <cell r="O525">
            <v>1500</v>
          </cell>
          <cell r="P525">
            <v>7100</v>
          </cell>
          <cell r="Q525">
            <v>357.36</v>
          </cell>
        </row>
        <row r="526">
          <cell r="A526" t="str">
            <v>6224876060</v>
          </cell>
          <cell r="B526">
            <v>62248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</row>
        <row r="527">
          <cell r="A527" t="str">
            <v>6224876071</v>
          </cell>
          <cell r="B527">
            <v>62248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</row>
        <row r="528">
          <cell r="A528" t="str">
            <v>6224876090</v>
          </cell>
          <cell r="B528">
            <v>62248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</row>
        <row r="529">
          <cell r="A529" t="str">
            <v>6224877001</v>
          </cell>
          <cell r="B529">
            <v>62248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</row>
        <row r="530">
          <cell r="A530" t="str">
            <v>6224877022</v>
          </cell>
          <cell r="B530">
            <v>62248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</row>
        <row r="531">
          <cell r="A531" t="str">
            <v>6224884200</v>
          </cell>
          <cell r="B531">
            <v>62248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</row>
        <row r="532">
          <cell r="A532" t="str">
            <v>6224884240</v>
          </cell>
          <cell r="B532">
            <v>62248</v>
          </cell>
          <cell r="C532">
            <v>84240</v>
          </cell>
          <cell r="D532" t="str">
            <v>Marketing Leasing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</row>
        <row r="533">
          <cell r="A533" t="str">
            <v>6224884242</v>
          </cell>
          <cell r="B533">
            <v>62248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</row>
        <row r="534">
          <cell r="A534" t="str">
            <v>6224884243</v>
          </cell>
          <cell r="B534">
            <v>62248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</row>
        <row r="535">
          <cell r="A535" t="str">
            <v>6224884244</v>
          </cell>
          <cell r="B535">
            <v>62248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</row>
        <row r="536">
          <cell r="A536" t="str">
            <v>6224884265</v>
          </cell>
          <cell r="B536">
            <v>62248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</row>
        <row r="537">
          <cell r="A537" t="str">
            <v>6224888037</v>
          </cell>
          <cell r="B537">
            <v>62248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</row>
        <row r="538">
          <cell r="A538" t="str">
            <v>6224885016</v>
          </cell>
          <cell r="B538">
            <v>62248</v>
          </cell>
          <cell r="C538">
            <v>85016</v>
          </cell>
          <cell r="D538" t="str">
            <v>Prof Svc-Attorney Outside</v>
          </cell>
          <cell r="E538">
            <v>-1500</v>
          </cell>
          <cell r="F538">
            <v>1500</v>
          </cell>
          <cell r="G538">
            <v>-3000</v>
          </cell>
          <cell r="H538">
            <v>-2</v>
          </cell>
          <cell r="I538">
            <v>-1500</v>
          </cell>
          <cell r="J538">
            <v>0</v>
          </cell>
          <cell r="K538">
            <v>0</v>
          </cell>
          <cell r="L538">
            <v>1173.4000000000001</v>
          </cell>
          <cell r="M538">
            <v>-2673.4</v>
          </cell>
          <cell r="N538">
            <v>-2.2783000000000002</v>
          </cell>
          <cell r="O538">
            <v>3000</v>
          </cell>
          <cell r="P538">
            <v>0</v>
          </cell>
          <cell r="Q538">
            <v>-326.60000000000002</v>
          </cell>
        </row>
        <row r="539">
          <cell r="A539" t="str">
            <v>6224885022</v>
          </cell>
          <cell r="B539">
            <v>62248</v>
          </cell>
          <cell r="C539">
            <v>85022</v>
          </cell>
          <cell r="D539" t="str">
            <v>Prof Svc-Audit/Acctng</v>
          </cell>
          <cell r="E539">
            <v>-675</v>
          </cell>
          <cell r="F539">
            <v>0</v>
          </cell>
          <cell r="G539">
            <v>-675</v>
          </cell>
          <cell r="H539">
            <v>0</v>
          </cell>
          <cell r="I539">
            <v>-675</v>
          </cell>
          <cell r="J539">
            <v>0</v>
          </cell>
          <cell r="K539">
            <v>0</v>
          </cell>
          <cell r="L539">
            <v>-600</v>
          </cell>
          <cell r="M539">
            <v>-75</v>
          </cell>
          <cell r="N539">
            <v>0.125</v>
          </cell>
          <cell r="O539">
            <v>2000</v>
          </cell>
          <cell r="P539">
            <v>1325</v>
          </cell>
          <cell r="Q539">
            <v>1350</v>
          </cell>
        </row>
        <row r="540">
          <cell r="A540" t="str">
            <v>6224885065</v>
          </cell>
          <cell r="B540">
            <v>62248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</row>
        <row r="541">
          <cell r="A541" t="str">
            <v>6224885500</v>
          </cell>
          <cell r="B541">
            <v>62248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1500</v>
          </cell>
          <cell r="G541">
            <v>-1500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1000</v>
          </cell>
          <cell r="M541">
            <v>-1000</v>
          </cell>
          <cell r="N541">
            <v>0</v>
          </cell>
          <cell r="O541">
            <v>3000</v>
          </cell>
          <cell r="P541">
            <v>1500</v>
          </cell>
          <cell r="Q541">
            <v>1050</v>
          </cell>
        </row>
        <row r="542">
          <cell r="A542" t="str">
            <v>6224885566</v>
          </cell>
          <cell r="B542">
            <v>62248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</row>
        <row r="543">
          <cell r="A543" t="str">
            <v>6224885581</v>
          </cell>
          <cell r="B543">
            <v>62248</v>
          </cell>
          <cell r="C543">
            <v>85581</v>
          </cell>
          <cell r="D543" t="str">
            <v>Bldg Admin- Salaries</v>
          </cell>
          <cell r="E543">
            <v>24112.26</v>
          </cell>
          <cell r="F543">
            <v>25256</v>
          </cell>
          <cell r="G543">
            <v>-1143.74</v>
          </cell>
          <cell r="H543">
            <v>-4.53E-2</v>
          </cell>
          <cell r="I543">
            <v>24493.26</v>
          </cell>
          <cell r="J543">
            <v>-381</v>
          </cell>
          <cell r="K543">
            <v>-1.5599999999999999E-2</v>
          </cell>
          <cell r="L543">
            <v>27153.93</v>
          </cell>
          <cell r="M543">
            <v>-3041.67</v>
          </cell>
          <cell r="N543">
            <v>-0.112</v>
          </cell>
          <cell r="O543">
            <v>37884</v>
          </cell>
          <cell r="P543">
            <v>38303.46</v>
          </cell>
          <cell r="Q543">
            <v>42755.03</v>
          </cell>
        </row>
        <row r="544">
          <cell r="A544" t="str">
            <v>6224885583</v>
          </cell>
          <cell r="B544">
            <v>62248</v>
          </cell>
          <cell r="C544">
            <v>85583</v>
          </cell>
          <cell r="D544" t="str">
            <v>Bldg Admin-Office Exp.</v>
          </cell>
          <cell r="E544">
            <v>3515.73</v>
          </cell>
          <cell r="F544">
            <v>3662</v>
          </cell>
          <cell r="G544">
            <v>-146.27000000000001</v>
          </cell>
          <cell r="H544">
            <v>-3.9899999999999998E-2</v>
          </cell>
          <cell r="I544">
            <v>3720.27</v>
          </cell>
          <cell r="J544">
            <v>-204.54</v>
          </cell>
          <cell r="K544">
            <v>-5.5E-2</v>
          </cell>
          <cell r="L544">
            <v>3482.9</v>
          </cell>
          <cell r="M544">
            <v>32.829999999999899</v>
          </cell>
          <cell r="N544">
            <v>9.4000000000000004E-3</v>
          </cell>
          <cell r="O544">
            <v>5493</v>
          </cell>
          <cell r="P544">
            <v>5429.41</v>
          </cell>
          <cell r="Q544">
            <v>5440.38</v>
          </cell>
        </row>
        <row r="545">
          <cell r="A545" t="str">
            <v>6224885530</v>
          </cell>
          <cell r="B545">
            <v>62248</v>
          </cell>
          <cell r="C545">
            <v>85530</v>
          </cell>
          <cell r="D545" t="str">
            <v>Bldg Admin - Office Exp</v>
          </cell>
          <cell r="E545">
            <v>3515.73</v>
          </cell>
          <cell r="F545">
            <v>3662</v>
          </cell>
          <cell r="G545">
            <v>-146.27000000000001</v>
          </cell>
          <cell r="H545">
            <v>-3.9899999999999998E-2</v>
          </cell>
          <cell r="I545">
            <v>3720.27</v>
          </cell>
          <cell r="J545">
            <v>-204.54</v>
          </cell>
          <cell r="K545">
            <v>-5.5E-2</v>
          </cell>
          <cell r="L545">
            <v>3482.9</v>
          </cell>
          <cell r="M545">
            <v>32.829999999999899</v>
          </cell>
          <cell r="N545">
            <v>9.4000000000000004E-3</v>
          </cell>
          <cell r="O545">
            <v>5493</v>
          </cell>
          <cell r="P545">
            <v>5429.41</v>
          </cell>
          <cell r="Q545">
            <v>5440.38</v>
          </cell>
        </row>
        <row r="546">
          <cell r="A546" t="str">
            <v>6224886012</v>
          </cell>
          <cell r="B546">
            <v>62248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</row>
        <row r="547">
          <cell r="A547" t="str">
            <v>6224886037</v>
          </cell>
          <cell r="B547">
            <v>62248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</row>
        <row r="548">
          <cell r="A548" t="str">
            <v>6224883050</v>
          </cell>
          <cell r="B548">
            <v>62248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</row>
        <row r="549">
          <cell r="A549" t="str">
            <v>6224886510</v>
          </cell>
          <cell r="B549">
            <v>62248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</row>
        <row r="550">
          <cell r="A550" t="str">
            <v>6224886537</v>
          </cell>
          <cell r="B550">
            <v>62248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</row>
        <row r="551">
          <cell r="A551" t="str">
            <v>6224886566</v>
          </cell>
          <cell r="B551">
            <v>62248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</row>
        <row r="552">
          <cell r="A552" t="str">
            <v>6224886955</v>
          </cell>
          <cell r="B552">
            <v>62248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</row>
        <row r="553">
          <cell r="A553" t="str">
            <v>6224886985</v>
          </cell>
          <cell r="B553">
            <v>62248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1621</v>
          </cell>
          <cell r="Q553">
            <v>0</v>
          </cell>
        </row>
        <row r="554">
          <cell r="A554" t="str">
            <v>6224886880</v>
          </cell>
          <cell r="B554">
            <v>62248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</row>
        <row r="555">
          <cell r="A555" t="str">
            <v>6224888710</v>
          </cell>
          <cell r="B555">
            <v>62248</v>
          </cell>
          <cell r="C555">
            <v>88710</v>
          </cell>
          <cell r="D555" t="str">
            <v>Losses-Bad Debts</v>
          </cell>
          <cell r="E555">
            <v>-14393</v>
          </cell>
          <cell r="F555">
            <v>0</v>
          </cell>
          <cell r="G555">
            <v>-14393</v>
          </cell>
          <cell r="H555">
            <v>0</v>
          </cell>
          <cell r="I555">
            <v>-2563</v>
          </cell>
          <cell r="J555">
            <v>-11830</v>
          </cell>
          <cell r="K555">
            <v>4.6157000000000004</v>
          </cell>
          <cell r="L555">
            <v>68402.899999999994</v>
          </cell>
          <cell r="M555">
            <v>-82795.899999999994</v>
          </cell>
          <cell r="N555">
            <v>-1.2103999999999999</v>
          </cell>
          <cell r="O555">
            <v>0</v>
          </cell>
          <cell r="P555">
            <v>-2563</v>
          </cell>
          <cell r="Q555">
            <v>28336.639999999999</v>
          </cell>
        </row>
        <row r="556">
          <cell r="A556" t="str">
            <v>6224888711</v>
          </cell>
          <cell r="B556">
            <v>62248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</row>
        <row r="557">
          <cell r="A557" t="str">
            <v>6224888785</v>
          </cell>
          <cell r="B557">
            <v>62248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</row>
        <row r="558">
          <cell r="A558" t="str">
            <v>6224888847</v>
          </cell>
          <cell r="B558">
            <v>62248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</row>
        <row r="559">
          <cell r="A559" t="str">
            <v>6224888866</v>
          </cell>
          <cell r="B559">
            <v>62248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</row>
        <row r="560">
          <cell r="A560" t="str">
            <v>6224888870</v>
          </cell>
          <cell r="B560">
            <v>62248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</row>
        <row r="561">
          <cell r="A561" t="str">
            <v>6224888889</v>
          </cell>
          <cell r="B561">
            <v>62248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</row>
        <row r="562">
          <cell r="A562" t="str">
            <v>6224889776</v>
          </cell>
          <cell r="B562">
            <v>62248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</row>
        <row r="563">
          <cell r="A563" t="str">
            <v>6224889787</v>
          </cell>
          <cell r="B563">
            <v>62248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</row>
        <row r="564">
          <cell r="A564" t="str">
            <v>6224889510</v>
          </cell>
          <cell r="B564">
            <v>62248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</row>
        <row r="565">
          <cell r="A565" t="str">
            <v>6224889511</v>
          </cell>
          <cell r="B565">
            <v>62248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</row>
        <row r="566">
          <cell r="A566" t="str">
            <v>6224889512</v>
          </cell>
          <cell r="B566">
            <v>62248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</row>
        <row r="567">
          <cell r="A567" t="str">
            <v>6224889528</v>
          </cell>
          <cell r="B567">
            <v>62248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</row>
        <row r="568">
          <cell r="A568" t="str">
            <v>6224889529</v>
          </cell>
          <cell r="B568">
            <v>62248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</row>
        <row r="569">
          <cell r="A569" t="str">
            <v>6224889567</v>
          </cell>
          <cell r="B569">
            <v>62248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</row>
        <row r="570">
          <cell r="A570" t="str">
            <v>6224885058</v>
          </cell>
          <cell r="B570">
            <v>62248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</row>
        <row r="571">
          <cell r="A571" t="str">
            <v>6224886513</v>
          </cell>
          <cell r="B571">
            <v>62248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536.30999999999995</v>
          </cell>
          <cell r="J571">
            <v>-536.30999999999995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498.68</v>
          </cell>
          <cell r="P571">
            <v>1984.78</v>
          </cell>
          <cell r="Q571">
            <v>0</v>
          </cell>
        </row>
        <row r="572">
          <cell r="A572" t="str">
            <v>6224886519</v>
          </cell>
          <cell r="B572">
            <v>62248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</row>
        <row r="573">
          <cell r="A573" t="str">
            <v>6224888770</v>
          </cell>
          <cell r="B573">
            <v>62248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</row>
        <row r="574">
          <cell r="A574" t="str">
            <v>6224888862</v>
          </cell>
          <cell r="B574">
            <v>62248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</row>
        <row r="575">
          <cell r="A575" t="str">
            <v>6224888874</v>
          </cell>
          <cell r="B575">
            <v>62248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</row>
        <row r="576">
          <cell r="A576" t="str">
            <v>6224889910</v>
          </cell>
          <cell r="B576">
            <v>62248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288472.11</v>
          </cell>
          <cell r="G576">
            <v>-288472.11</v>
          </cell>
          <cell r="H576">
            <v>0</v>
          </cell>
          <cell r="I576">
            <v>285350.93</v>
          </cell>
          <cell r="J576">
            <v>-285350.93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434376.12</v>
          </cell>
          <cell r="P576">
            <v>433832.69</v>
          </cell>
          <cell r="Q576">
            <v>0</v>
          </cell>
        </row>
        <row r="577">
          <cell r="A577" t="str">
            <v>6224889548</v>
          </cell>
          <cell r="B577">
            <v>62248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</row>
        <row r="578">
          <cell r="A578" t="str">
            <v>6225041010</v>
          </cell>
          <cell r="B578">
            <v>62250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</row>
        <row r="579">
          <cell r="A579" t="str">
            <v>6225041040</v>
          </cell>
          <cell r="B579">
            <v>62250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</row>
        <row r="580">
          <cell r="A580" t="str">
            <v>6225041050</v>
          </cell>
          <cell r="B580">
            <v>62250</v>
          </cell>
          <cell r="C580">
            <v>41050</v>
          </cell>
          <cell r="D580" t="str">
            <v>Rental Income - Fixed</v>
          </cell>
          <cell r="E580">
            <v>-3182934.79</v>
          </cell>
          <cell r="F580">
            <v>-3182934.79</v>
          </cell>
          <cell r="G580">
            <v>0</v>
          </cell>
          <cell r="H580">
            <v>0</v>
          </cell>
          <cell r="I580">
            <v>-3182934.79</v>
          </cell>
          <cell r="J580">
            <v>0</v>
          </cell>
          <cell r="K580">
            <v>0</v>
          </cell>
          <cell r="L580">
            <v>-3102275.78</v>
          </cell>
          <cell r="M580">
            <v>-80659.010000000198</v>
          </cell>
          <cell r="N580">
            <v>2.5999999999999999E-2</v>
          </cell>
          <cell r="O580">
            <v>-4789059.87</v>
          </cell>
          <cell r="P580">
            <v>-4789059.87</v>
          </cell>
          <cell r="Q580">
            <v>-4669313.7</v>
          </cell>
        </row>
        <row r="581">
          <cell r="A581" t="str">
            <v>6225041074</v>
          </cell>
          <cell r="B581">
            <v>62250</v>
          </cell>
          <cell r="C581">
            <v>41074</v>
          </cell>
          <cell r="D581" t="str">
            <v>Rental Income - Percentage</v>
          </cell>
          <cell r="E581">
            <v>-9398.7999999999993</v>
          </cell>
          <cell r="F581">
            <v>-13841</v>
          </cell>
          <cell r="G581">
            <v>4442.2</v>
          </cell>
          <cell r="H581">
            <v>-0.32090000000000002</v>
          </cell>
          <cell r="I581">
            <v>-6041.09</v>
          </cell>
          <cell r="J581">
            <v>-3357.71</v>
          </cell>
          <cell r="K581">
            <v>0.55579999999999996</v>
          </cell>
          <cell r="L581">
            <v>-15473.97</v>
          </cell>
          <cell r="M581">
            <v>6075.17</v>
          </cell>
          <cell r="N581">
            <v>-0.3926</v>
          </cell>
          <cell r="O581">
            <v>-35037</v>
          </cell>
          <cell r="P581">
            <v>-12015.09</v>
          </cell>
          <cell r="Q581">
            <v>-18576.23</v>
          </cell>
        </row>
        <row r="582">
          <cell r="A582" t="str">
            <v>6225041082</v>
          </cell>
          <cell r="B582">
            <v>62250</v>
          </cell>
          <cell r="C582">
            <v>41082</v>
          </cell>
          <cell r="D582" t="str">
            <v>Rental Income - Operating Exp</v>
          </cell>
          <cell r="E582">
            <v>-502022.85</v>
          </cell>
          <cell r="F582">
            <v>-819867.36</v>
          </cell>
          <cell r="G582">
            <v>317844.51</v>
          </cell>
          <cell r="H582">
            <v>-0.38769999999999999</v>
          </cell>
          <cell r="I582">
            <v>-703431.73</v>
          </cell>
          <cell r="J582">
            <v>201408.88</v>
          </cell>
          <cell r="K582">
            <v>-0.2863</v>
          </cell>
          <cell r="L582">
            <v>-696395.61</v>
          </cell>
          <cell r="M582">
            <v>194372.76</v>
          </cell>
          <cell r="N582">
            <v>-0.27910000000000001</v>
          </cell>
          <cell r="O582">
            <v>-1229801.04</v>
          </cell>
          <cell r="P582">
            <v>-1125875.73</v>
          </cell>
          <cell r="Q582">
            <v>-1100799.6499999999</v>
          </cell>
        </row>
        <row r="583">
          <cell r="A583" t="str">
            <v>6225044610</v>
          </cell>
          <cell r="B583">
            <v>62250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</row>
        <row r="584">
          <cell r="A584" t="str">
            <v>6225045071</v>
          </cell>
          <cell r="B584">
            <v>62250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</row>
        <row r="585">
          <cell r="A585" t="str">
            <v>6225045010</v>
          </cell>
          <cell r="B585">
            <v>62250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</row>
        <row r="586">
          <cell r="A586" t="str">
            <v>6225045046</v>
          </cell>
          <cell r="B586">
            <v>62250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</row>
        <row r="587">
          <cell r="A587" t="str">
            <v>6225045070</v>
          </cell>
          <cell r="B587">
            <v>62250</v>
          </cell>
          <cell r="C587">
            <v>45070</v>
          </cell>
          <cell r="D587" t="str">
            <v>Other Income</v>
          </cell>
          <cell r="E587">
            <v>-250.01</v>
          </cell>
          <cell r="F587">
            <v>-69</v>
          </cell>
          <cell r="G587">
            <v>-181.01</v>
          </cell>
          <cell r="H587">
            <v>2.6233</v>
          </cell>
          <cell r="I587">
            <v>-250.01</v>
          </cell>
          <cell r="J587">
            <v>0</v>
          </cell>
          <cell r="K587">
            <v>0</v>
          </cell>
          <cell r="L587">
            <v>-2617.27</v>
          </cell>
          <cell r="M587">
            <v>2367.2600000000002</v>
          </cell>
          <cell r="N587">
            <v>-0.90449999999999997</v>
          </cell>
          <cell r="O587">
            <v>-387</v>
          </cell>
          <cell r="P587">
            <v>-568.01</v>
          </cell>
          <cell r="Q587">
            <v>-2617.27</v>
          </cell>
        </row>
        <row r="588">
          <cell r="A588" t="str">
            <v>6225041060</v>
          </cell>
          <cell r="B588">
            <v>62250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</row>
        <row r="589">
          <cell r="A589" t="str">
            <v>6225044870</v>
          </cell>
          <cell r="B589">
            <v>62250</v>
          </cell>
          <cell r="C589">
            <v>44870</v>
          </cell>
          <cell r="D589" t="str">
            <v>Late Fees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</row>
        <row r="590">
          <cell r="A590" t="str">
            <v>6225052542</v>
          </cell>
          <cell r="B590">
            <v>62250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</row>
        <row r="591">
          <cell r="A591" t="str">
            <v>6225072710</v>
          </cell>
          <cell r="B591">
            <v>62250</v>
          </cell>
          <cell r="C591">
            <v>72710</v>
          </cell>
          <cell r="D591" t="str">
            <v>Utilities - Electricity</v>
          </cell>
          <cell r="E591">
            <v>39266.65</v>
          </cell>
          <cell r="F591">
            <v>29200</v>
          </cell>
          <cell r="G591">
            <v>10066.65</v>
          </cell>
          <cell r="H591">
            <v>0.34470000000000001</v>
          </cell>
          <cell r="I591">
            <v>21009.61</v>
          </cell>
          <cell r="J591">
            <v>18257.04</v>
          </cell>
          <cell r="K591">
            <v>0.86899999999999999</v>
          </cell>
          <cell r="L591">
            <v>30301.9</v>
          </cell>
          <cell r="M591">
            <v>8964.75</v>
          </cell>
          <cell r="N591">
            <v>0.29580000000000001</v>
          </cell>
          <cell r="O591">
            <v>43800</v>
          </cell>
          <cell r="P591">
            <v>33409.61</v>
          </cell>
          <cell r="Q591">
            <v>37186.51</v>
          </cell>
        </row>
        <row r="592">
          <cell r="A592" t="str">
            <v>6225072740</v>
          </cell>
          <cell r="B592">
            <v>62250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</row>
        <row r="593">
          <cell r="A593" t="str">
            <v>6225072770</v>
          </cell>
          <cell r="B593">
            <v>62250</v>
          </cell>
          <cell r="C593">
            <v>72770</v>
          </cell>
          <cell r="D593" t="str">
            <v>Utilities - Water</v>
          </cell>
          <cell r="E593">
            <v>7111.64</v>
          </cell>
          <cell r="F593">
            <v>8507</v>
          </cell>
          <cell r="G593">
            <v>-1395.36</v>
          </cell>
          <cell r="H593">
            <v>-0.16400000000000001</v>
          </cell>
          <cell r="I593">
            <v>6542.7</v>
          </cell>
          <cell r="J593">
            <v>568.94000000000096</v>
          </cell>
          <cell r="K593">
            <v>8.6999999999999994E-2</v>
          </cell>
          <cell r="L593">
            <v>5745.48</v>
          </cell>
          <cell r="M593">
            <v>1366.16</v>
          </cell>
          <cell r="N593">
            <v>0.23780000000000001</v>
          </cell>
          <cell r="O593">
            <v>12748</v>
          </cell>
          <cell r="P593">
            <v>10783.7</v>
          </cell>
          <cell r="Q593">
            <v>7006.19</v>
          </cell>
        </row>
        <row r="594">
          <cell r="A594" t="str">
            <v>6225076000</v>
          </cell>
          <cell r="B594">
            <v>62250</v>
          </cell>
          <cell r="C594">
            <v>76000</v>
          </cell>
          <cell r="D594" t="str">
            <v>Bldg Maintenance &amp; Repair</v>
          </cell>
          <cell r="E594">
            <v>16515.5</v>
          </cell>
          <cell r="F594">
            <v>29126.639999999999</v>
          </cell>
          <cell r="G594">
            <v>-12611.14</v>
          </cell>
          <cell r="H594">
            <v>-0.433</v>
          </cell>
          <cell r="I594">
            <v>24009.47</v>
          </cell>
          <cell r="J594">
            <v>-7493.97</v>
          </cell>
          <cell r="K594">
            <v>-0.31209999999999999</v>
          </cell>
          <cell r="L594">
            <v>19958.37</v>
          </cell>
          <cell r="M594">
            <v>-3442.87</v>
          </cell>
          <cell r="N594">
            <v>-0.17249999999999999</v>
          </cell>
          <cell r="O594">
            <v>43005</v>
          </cell>
          <cell r="P594">
            <v>41088.949999999997</v>
          </cell>
          <cell r="Q594">
            <v>25766.58</v>
          </cell>
        </row>
        <row r="595">
          <cell r="A595" t="str">
            <v>6225076020</v>
          </cell>
          <cell r="B595">
            <v>62250</v>
          </cell>
          <cell r="C595">
            <v>76020</v>
          </cell>
          <cell r="D595" t="str">
            <v>Food Court Expense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</row>
        <row r="596">
          <cell r="A596" t="str">
            <v>6225076034</v>
          </cell>
          <cell r="B596">
            <v>62250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</row>
        <row r="597">
          <cell r="A597" t="str">
            <v>6225076050</v>
          </cell>
          <cell r="B597">
            <v>62250</v>
          </cell>
          <cell r="C597">
            <v>76050</v>
          </cell>
          <cell r="D597" t="str">
            <v>Cleaning Expense</v>
          </cell>
          <cell r="E597">
            <v>10417.5</v>
          </cell>
          <cell r="F597">
            <v>9616</v>
          </cell>
          <cell r="G597">
            <v>801.5</v>
          </cell>
          <cell r="H597">
            <v>8.3400000000000002E-2</v>
          </cell>
          <cell r="I597">
            <v>9801</v>
          </cell>
          <cell r="J597">
            <v>616.5</v>
          </cell>
          <cell r="K597">
            <v>6.2899999999999998E-2</v>
          </cell>
          <cell r="L597">
            <v>9959.69</v>
          </cell>
          <cell r="M597">
            <v>457.80999999999898</v>
          </cell>
          <cell r="N597">
            <v>4.5999999999999999E-2</v>
          </cell>
          <cell r="O597">
            <v>14424</v>
          </cell>
          <cell r="P597">
            <v>14609</v>
          </cell>
          <cell r="Q597">
            <v>15185.65</v>
          </cell>
        </row>
        <row r="598">
          <cell r="A598" t="str">
            <v>6225076056</v>
          </cell>
          <cell r="B598">
            <v>62250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</row>
        <row r="599">
          <cell r="A599" t="str">
            <v>6225076070</v>
          </cell>
          <cell r="B599">
            <v>62250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</row>
        <row r="600">
          <cell r="A600" t="str">
            <v>6225076091</v>
          </cell>
          <cell r="B600">
            <v>62250</v>
          </cell>
          <cell r="C600">
            <v>76091</v>
          </cell>
          <cell r="D600" t="str">
            <v>Parking Maintenance</v>
          </cell>
          <cell r="E600">
            <v>30354.42</v>
          </cell>
          <cell r="F600">
            <v>28834.639999999999</v>
          </cell>
          <cell r="G600">
            <v>1519.78</v>
          </cell>
          <cell r="H600">
            <v>5.2699999999999997E-2</v>
          </cell>
          <cell r="I600">
            <v>28805.49</v>
          </cell>
          <cell r="J600">
            <v>1548.93</v>
          </cell>
          <cell r="K600">
            <v>5.3800000000000001E-2</v>
          </cell>
          <cell r="L600">
            <v>21891.3</v>
          </cell>
          <cell r="M600">
            <v>8463.1200000000008</v>
          </cell>
          <cell r="N600">
            <v>0.3866</v>
          </cell>
          <cell r="O600">
            <v>43252</v>
          </cell>
          <cell r="P600">
            <v>43222.85</v>
          </cell>
          <cell r="Q600">
            <v>43469.94</v>
          </cell>
        </row>
        <row r="601">
          <cell r="A601" t="str">
            <v>6225077000</v>
          </cell>
          <cell r="B601">
            <v>62250</v>
          </cell>
          <cell r="C601">
            <v>77000</v>
          </cell>
          <cell r="D601" t="str">
            <v>Grounds Maintenance</v>
          </cell>
          <cell r="E601">
            <v>34143.440000000002</v>
          </cell>
          <cell r="F601">
            <v>39680</v>
          </cell>
          <cell r="G601">
            <v>-5536.56</v>
          </cell>
          <cell r="H601">
            <v>-0.13950000000000001</v>
          </cell>
          <cell r="I601">
            <v>42031.14</v>
          </cell>
          <cell r="J601">
            <v>-7887.7</v>
          </cell>
          <cell r="K601">
            <v>-0.18770000000000001</v>
          </cell>
          <cell r="L601">
            <v>23891.15</v>
          </cell>
          <cell r="M601">
            <v>10252.290000000001</v>
          </cell>
          <cell r="N601">
            <v>0.42909999999999998</v>
          </cell>
          <cell r="O601">
            <v>49935</v>
          </cell>
          <cell r="P601">
            <v>53502.62</v>
          </cell>
          <cell r="Q601">
            <v>48842.85</v>
          </cell>
        </row>
        <row r="602">
          <cell r="A602" t="str">
            <v>6225077053</v>
          </cell>
          <cell r="B602">
            <v>62250</v>
          </cell>
          <cell r="C602">
            <v>77053</v>
          </cell>
          <cell r="D602" t="str">
            <v>Landscaping</v>
          </cell>
          <cell r="E602">
            <v>68678.600000000006</v>
          </cell>
          <cell r="F602">
            <v>82353</v>
          </cell>
          <cell r="G602">
            <v>-13674.4</v>
          </cell>
          <cell r="H602">
            <v>-0.16600000000000001</v>
          </cell>
          <cell r="I602">
            <v>62124.92</v>
          </cell>
          <cell r="J602">
            <v>6553.6800000000103</v>
          </cell>
          <cell r="K602">
            <v>0.1055</v>
          </cell>
          <cell r="L602">
            <v>51983.32</v>
          </cell>
          <cell r="M602">
            <v>16695.28</v>
          </cell>
          <cell r="N602">
            <v>0.32119999999999999</v>
          </cell>
          <cell r="O602">
            <v>114475</v>
          </cell>
          <cell r="P602">
            <v>113488.92</v>
          </cell>
          <cell r="Q602">
            <v>104175.44</v>
          </cell>
        </row>
        <row r="603">
          <cell r="A603" t="str">
            <v>6225078020</v>
          </cell>
          <cell r="B603">
            <v>62250</v>
          </cell>
          <cell r="C603">
            <v>78020</v>
          </cell>
          <cell r="D603" t="str">
            <v>Amortized CAM Exp</v>
          </cell>
          <cell r="E603">
            <v>34406.129999999997</v>
          </cell>
          <cell r="F603">
            <v>45111.360000000001</v>
          </cell>
          <cell r="G603">
            <v>-10705.23</v>
          </cell>
          <cell r="H603">
            <v>-0.23730000000000001</v>
          </cell>
          <cell r="I603">
            <v>34485.99</v>
          </cell>
          <cell r="J603">
            <v>-79.860000000000596</v>
          </cell>
          <cell r="K603">
            <v>-2.3E-3</v>
          </cell>
          <cell r="L603">
            <v>0</v>
          </cell>
          <cell r="M603">
            <v>34406.129999999997</v>
          </cell>
          <cell r="N603">
            <v>0</v>
          </cell>
          <cell r="O603">
            <v>67667</v>
          </cell>
          <cell r="P603">
            <v>53332.53</v>
          </cell>
          <cell r="Q603">
            <v>22961</v>
          </cell>
        </row>
        <row r="604">
          <cell r="A604" t="str">
            <v>6225084264</v>
          </cell>
          <cell r="B604">
            <v>62250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</row>
        <row r="605">
          <cell r="A605" t="str">
            <v>6225085555</v>
          </cell>
          <cell r="B605">
            <v>62250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</row>
        <row r="606">
          <cell r="A606" t="str">
            <v>6225085584</v>
          </cell>
          <cell r="B606">
            <v>62250</v>
          </cell>
          <cell r="C606">
            <v>85584</v>
          </cell>
          <cell r="D606" t="str">
            <v>Bldg Admin-Office Costs</v>
          </cell>
          <cell r="E606">
            <v>17348.759999999998</v>
          </cell>
          <cell r="F606">
            <v>16560</v>
          </cell>
          <cell r="G606">
            <v>788.75999999999794</v>
          </cell>
          <cell r="H606">
            <v>4.7600000000000003E-2</v>
          </cell>
          <cell r="I606">
            <v>17025.63</v>
          </cell>
          <cell r="J606">
            <v>323.12999999999698</v>
          </cell>
          <cell r="K606">
            <v>1.9E-2</v>
          </cell>
          <cell r="L606">
            <v>14203.59</v>
          </cell>
          <cell r="M606">
            <v>3145.17</v>
          </cell>
          <cell r="N606">
            <v>0.22140000000000001</v>
          </cell>
          <cell r="O606">
            <v>24840</v>
          </cell>
          <cell r="P606">
            <v>25172.57</v>
          </cell>
          <cell r="Q606">
            <v>23567.07</v>
          </cell>
        </row>
        <row r="607">
          <cell r="A607" t="str">
            <v>6225085582</v>
          </cell>
          <cell r="B607">
            <v>62250</v>
          </cell>
          <cell r="C607">
            <v>85582</v>
          </cell>
          <cell r="D607" t="str">
            <v>Bldg Admin-Salaries</v>
          </cell>
          <cell r="E607">
            <v>112228.27</v>
          </cell>
          <cell r="F607">
            <v>111320.64</v>
          </cell>
          <cell r="G607">
            <v>907.630000000005</v>
          </cell>
          <cell r="H607">
            <v>8.2000000000000007E-3</v>
          </cell>
          <cell r="I607">
            <v>113639.67999999999</v>
          </cell>
          <cell r="J607">
            <v>-1411.4099999999901</v>
          </cell>
          <cell r="K607">
            <v>-1.24E-2</v>
          </cell>
          <cell r="L607">
            <v>96991.12</v>
          </cell>
          <cell r="M607">
            <v>15237.15</v>
          </cell>
          <cell r="N607">
            <v>0.15709999999999999</v>
          </cell>
          <cell r="O607">
            <v>166981</v>
          </cell>
          <cell r="P607">
            <v>174859.73</v>
          </cell>
          <cell r="Q607">
            <v>157876.44</v>
          </cell>
        </row>
        <row r="608">
          <cell r="A608" t="str">
            <v>6225086564</v>
          </cell>
          <cell r="B608">
            <v>62250</v>
          </cell>
          <cell r="C608">
            <v>86564</v>
          </cell>
          <cell r="D608" t="str">
            <v>Insurance</v>
          </cell>
          <cell r="E608">
            <v>76905.34</v>
          </cell>
          <cell r="F608">
            <v>87571.36</v>
          </cell>
          <cell r="G608">
            <v>-10666.02</v>
          </cell>
          <cell r="H608">
            <v>-0.12180000000000001</v>
          </cell>
          <cell r="I608">
            <v>74810.44</v>
          </cell>
          <cell r="J608">
            <v>2094.8999999999901</v>
          </cell>
          <cell r="K608">
            <v>2.8000000000000001E-2</v>
          </cell>
          <cell r="L608">
            <v>76144</v>
          </cell>
          <cell r="M608">
            <v>761.33999999999696</v>
          </cell>
          <cell r="N608">
            <v>0.01</v>
          </cell>
          <cell r="O608">
            <v>131357</v>
          </cell>
          <cell r="P608">
            <v>110463.76</v>
          </cell>
          <cell r="Q608">
            <v>114223</v>
          </cell>
        </row>
        <row r="609">
          <cell r="A609" t="str">
            <v>6225088846</v>
          </cell>
          <cell r="B609">
            <v>62250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7720</v>
          </cell>
          <cell r="Q609">
            <v>0</v>
          </cell>
        </row>
        <row r="610">
          <cell r="A610" t="str">
            <v>6225088890</v>
          </cell>
          <cell r="B610">
            <v>62250</v>
          </cell>
          <cell r="C610">
            <v>88890</v>
          </cell>
          <cell r="D610" t="str">
            <v>Security/Safety</v>
          </cell>
          <cell r="E610">
            <v>20752.71</v>
          </cell>
          <cell r="F610">
            <v>19200</v>
          </cell>
          <cell r="G610">
            <v>1552.71</v>
          </cell>
          <cell r="H610">
            <v>8.09E-2</v>
          </cell>
          <cell r="I610">
            <v>19117.02</v>
          </cell>
          <cell r="J610">
            <v>1635.69</v>
          </cell>
          <cell r="K610">
            <v>8.5599999999999996E-2</v>
          </cell>
          <cell r="L610">
            <v>18204.650000000001</v>
          </cell>
          <cell r="M610">
            <v>2548.06</v>
          </cell>
          <cell r="N610">
            <v>0.14000000000000001</v>
          </cell>
          <cell r="O610">
            <v>28800</v>
          </cell>
          <cell r="P610">
            <v>28629.02</v>
          </cell>
          <cell r="Q610">
            <v>28148.42</v>
          </cell>
        </row>
        <row r="611">
          <cell r="A611" t="str">
            <v>6225089775</v>
          </cell>
          <cell r="B611">
            <v>62250</v>
          </cell>
          <cell r="C611">
            <v>89775</v>
          </cell>
          <cell r="D611" t="str">
            <v>Assmt Dist Taxes- Reimb</v>
          </cell>
          <cell r="E611">
            <v>34761.35</v>
          </cell>
          <cell r="F611">
            <v>22188</v>
          </cell>
          <cell r="G611">
            <v>12573.35</v>
          </cell>
          <cell r="H611">
            <v>0.56669999999999998</v>
          </cell>
          <cell r="I611">
            <v>37118.839999999997</v>
          </cell>
          <cell r="J611">
            <v>-2357.4899999999998</v>
          </cell>
          <cell r="K611">
            <v>-6.3500000000000001E-2</v>
          </cell>
          <cell r="L611">
            <v>22188</v>
          </cell>
          <cell r="M611">
            <v>12573.35</v>
          </cell>
          <cell r="N611">
            <v>0.56669999999999998</v>
          </cell>
          <cell r="O611">
            <v>33282</v>
          </cell>
          <cell r="P611">
            <v>57642.84</v>
          </cell>
          <cell r="Q611">
            <v>33282</v>
          </cell>
        </row>
        <row r="612">
          <cell r="A612" t="str">
            <v>6225089729</v>
          </cell>
          <cell r="B612">
            <v>62250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</row>
        <row r="613">
          <cell r="A613" t="str">
            <v>6225089786</v>
          </cell>
          <cell r="B613">
            <v>62250</v>
          </cell>
          <cell r="C613">
            <v>89786</v>
          </cell>
          <cell r="D613" t="str">
            <v>Property Tax Exp</v>
          </cell>
          <cell r="E613">
            <v>21036.48</v>
          </cell>
          <cell r="F613">
            <v>254174.64</v>
          </cell>
          <cell r="G613">
            <v>-233138.16</v>
          </cell>
          <cell r="H613">
            <v>-0.91720000000000002</v>
          </cell>
          <cell r="I613">
            <v>168728.52</v>
          </cell>
          <cell r="J613">
            <v>-147692.04</v>
          </cell>
          <cell r="K613">
            <v>-0.87529999999999997</v>
          </cell>
          <cell r="L613">
            <v>252752.48</v>
          </cell>
          <cell r="M613">
            <v>-231716</v>
          </cell>
          <cell r="N613">
            <v>-0.91679999999999995</v>
          </cell>
          <cell r="O613">
            <v>381262</v>
          </cell>
          <cell r="P613">
            <v>292885.84000000003</v>
          </cell>
          <cell r="Q613">
            <v>373963.19</v>
          </cell>
        </row>
        <row r="614">
          <cell r="A614" t="str">
            <v>6225071040</v>
          </cell>
          <cell r="B614">
            <v>62250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</row>
        <row r="615">
          <cell r="A615" t="str">
            <v>6225072701</v>
          </cell>
          <cell r="B615">
            <v>62250</v>
          </cell>
          <cell r="C615">
            <v>72701</v>
          </cell>
          <cell r="D615" t="str">
            <v>Utilities</v>
          </cell>
          <cell r="E615">
            <v>31.28</v>
          </cell>
          <cell r="F615">
            <v>0</v>
          </cell>
          <cell r="G615">
            <v>31.28</v>
          </cell>
          <cell r="H615">
            <v>0</v>
          </cell>
          <cell r="I615">
            <v>0</v>
          </cell>
          <cell r="J615">
            <v>31.28</v>
          </cell>
          <cell r="K615">
            <v>0</v>
          </cell>
          <cell r="L615">
            <v>0</v>
          </cell>
          <cell r="M615">
            <v>31.28</v>
          </cell>
          <cell r="N615">
            <v>0</v>
          </cell>
          <cell r="O615">
            <v>0</v>
          </cell>
          <cell r="P615">
            <v>0</v>
          </cell>
          <cell r="Q615">
            <v>129.56</v>
          </cell>
        </row>
        <row r="616">
          <cell r="A616" t="str">
            <v>6225072855</v>
          </cell>
          <cell r="B616">
            <v>62250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</row>
        <row r="617">
          <cell r="A617" t="str">
            <v>6225072870</v>
          </cell>
          <cell r="B617">
            <v>62250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</row>
        <row r="618">
          <cell r="A618" t="str">
            <v>6225076010</v>
          </cell>
          <cell r="B618">
            <v>62250</v>
          </cell>
          <cell r="C618">
            <v>76010</v>
          </cell>
          <cell r="D618" t="str">
            <v>Tenant Alterations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81.17</v>
          </cell>
          <cell r="M618">
            <v>-81.17</v>
          </cell>
          <cell r="N618">
            <v>0</v>
          </cell>
          <cell r="O618">
            <v>0</v>
          </cell>
          <cell r="P618">
            <v>0</v>
          </cell>
          <cell r="Q618">
            <v>94.54</v>
          </cell>
        </row>
        <row r="619">
          <cell r="A619" t="str">
            <v>6225076040</v>
          </cell>
          <cell r="B619">
            <v>62250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</row>
        <row r="620">
          <cell r="A620" t="str">
            <v>6225076051</v>
          </cell>
          <cell r="B620">
            <v>62250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</row>
        <row r="621">
          <cell r="A621" t="str">
            <v>6225076054</v>
          </cell>
          <cell r="B621">
            <v>62250</v>
          </cell>
          <cell r="C621">
            <v>76054</v>
          </cell>
          <cell r="D621" t="str">
            <v>Bldg Maintenance &amp; Repair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10926</v>
          </cell>
          <cell r="J621">
            <v>-10926</v>
          </cell>
          <cell r="K621">
            <v>0</v>
          </cell>
          <cell r="L621">
            <v>132.77000000000001</v>
          </cell>
          <cell r="M621">
            <v>-132.77000000000001</v>
          </cell>
          <cell r="N621">
            <v>0</v>
          </cell>
          <cell r="O621">
            <v>0</v>
          </cell>
          <cell r="P621">
            <v>10926</v>
          </cell>
          <cell r="Q621">
            <v>46.300000000000203</v>
          </cell>
        </row>
        <row r="622">
          <cell r="A622" t="str">
            <v>6225076060</v>
          </cell>
          <cell r="B622">
            <v>62250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</row>
        <row r="623">
          <cell r="A623" t="str">
            <v>6225076071</v>
          </cell>
          <cell r="B623">
            <v>62250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</row>
        <row r="624">
          <cell r="A624" t="str">
            <v>6225076090</v>
          </cell>
          <cell r="B624">
            <v>62250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</row>
        <row r="625">
          <cell r="A625" t="str">
            <v>6225077001</v>
          </cell>
          <cell r="B625">
            <v>62250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</row>
        <row r="626">
          <cell r="A626" t="str">
            <v>6225077022</v>
          </cell>
          <cell r="B626">
            <v>62250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</row>
        <row r="627">
          <cell r="A627" t="str">
            <v>6225084200</v>
          </cell>
          <cell r="B627">
            <v>62250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</row>
        <row r="628">
          <cell r="A628" t="str">
            <v>6225084240</v>
          </cell>
          <cell r="B628">
            <v>62250</v>
          </cell>
          <cell r="C628">
            <v>84240</v>
          </cell>
          <cell r="D628" t="str">
            <v>Marketing Leasing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</row>
        <row r="629">
          <cell r="A629" t="str">
            <v>6225084242</v>
          </cell>
          <cell r="B629">
            <v>62250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</row>
        <row r="630">
          <cell r="A630" t="str">
            <v>6225084243</v>
          </cell>
          <cell r="B630">
            <v>62250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-2892.5</v>
          </cell>
        </row>
        <row r="631">
          <cell r="A631" t="str">
            <v>6225084244</v>
          </cell>
          <cell r="B631">
            <v>62250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215</v>
          </cell>
          <cell r="M631">
            <v>-215</v>
          </cell>
          <cell r="N631">
            <v>0</v>
          </cell>
          <cell r="O631">
            <v>0</v>
          </cell>
          <cell r="P631">
            <v>0</v>
          </cell>
          <cell r="Q631">
            <v>215</v>
          </cell>
        </row>
        <row r="632">
          <cell r="A632" t="str">
            <v>6225084265</v>
          </cell>
          <cell r="B632">
            <v>62250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</row>
        <row r="633">
          <cell r="A633" t="str">
            <v>6225088037</v>
          </cell>
          <cell r="B633">
            <v>62250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</row>
        <row r="634">
          <cell r="A634" t="str">
            <v>6225085016</v>
          </cell>
          <cell r="B634">
            <v>62250</v>
          </cell>
          <cell r="C634">
            <v>85016</v>
          </cell>
          <cell r="D634" t="str">
            <v>Prof Svc-Attorney Outside</v>
          </cell>
          <cell r="E634">
            <v>0</v>
          </cell>
          <cell r="F634">
            <v>1500</v>
          </cell>
          <cell r="G634">
            <v>-1500</v>
          </cell>
          <cell r="H634">
            <v>0</v>
          </cell>
          <cell r="I634">
            <v>500</v>
          </cell>
          <cell r="J634">
            <v>-500</v>
          </cell>
          <cell r="K634">
            <v>0</v>
          </cell>
          <cell r="L634">
            <v>890</v>
          </cell>
          <cell r="M634">
            <v>-890</v>
          </cell>
          <cell r="N634">
            <v>0</v>
          </cell>
          <cell r="O634">
            <v>2000</v>
          </cell>
          <cell r="P634">
            <v>1000</v>
          </cell>
          <cell r="Q634">
            <v>915</v>
          </cell>
        </row>
        <row r="635">
          <cell r="A635" t="str">
            <v>6225085022</v>
          </cell>
          <cell r="B635">
            <v>62250</v>
          </cell>
          <cell r="C635">
            <v>85022</v>
          </cell>
          <cell r="D635" t="str">
            <v>Prof Svc-Audit/Acctng</v>
          </cell>
          <cell r="E635">
            <v>600</v>
          </cell>
          <cell r="F635">
            <v>750</v>
          </cell>
          <cell r="G635">
            <v>-150</v>
          </cell>
          <cell r="H635">
            <v>-0.2</v>
          </cell>
          <cell r="I635">
            <v>1350</v>
          </cell>
          <cell r="J635">
            <v>-750</v>
          </cell>
          <cell r="K635">
            <v>-0.55559999999999998</v>
          </cell>
          <cell r="L635">
            <v>0</v>
          </cell>
          <cell r="M635">
            <v>600</v>
          </cell>
          <cell r="N635">
            <v>0</v>
          </cell>
          <cell r="O635">
            <v>750</v>
          </cell>
          <cell r="P635">
            <v>1350</v>
          </cell>
          <cell r="Q635">
            <v>775</v>
          </cell>
        </row>
        <row r="636">
          <cell r="A636" t="str">
            <v>6225085065</v>
          </cell>
          <cell r="B636">
            <v>62250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</row>
        <row r="637">
          <cell r="A637" t="str">
            <v>6225085500</v>
          </cell>
          <cell r="B637">
            <v>62250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6687.5</v>
          </cell>
          <cell r="M637">
            <v>-6687.5</v>
          </cell>
          <cell r="N637">
            <v>0</v>
          </cell>
          <cell r="O637">
            <v>0</v>
          </cell>
          <cell r="P637">
            <v>0</v>
          </cell>
          <cell r="Q637">
            <v>6687.5</v>
          </cell>
        </row>
        <row r="638">
          <cell r="A638" t="str">
            <v>6225085566</v>
          </cell>
          <cell r="B638">
            <v>62250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</row>
        <row r="639">
          <cell r="A639" t="str">
            <v>6225085581</v>
          </cell>
          <cell r="B639">
            <v>62250</v>
          </cell>
          <cell r="C639">
            <v>85581</v>
          </cell>
          <cell r="D639" t="str">
            <v>Bldg Admin- Salaries</v>
          </cell>
          <cell r="E639">
            <v>63576.53</v>
          </cell>
          <cell r="F639">
            <v>66536</v>
          </cell>
          <cell r="G639">
            <v>-2959.47</v>
          </cell>
          <cell r="H639">
            <v>-4.4499999999999998E-2</v>
          </cell>
          <cell r="I639">
            <v>64583.23</v>
          </cell>
          <cell r="J639">
            <v>-1006.7</v>
          </cell>
          <cell r="K639">
            <v>-1.5599999999999999E-2</v>
          </cell>
          <cell r="L639">
            <v>71543.33</v>
          </cell>
          <cell r="M639">
            <v>-7966.8</v>
          </cell>
          <cell r="N639">
            <v>-0.1114</v>
          </cell>
          <cell r="O639">
            <v>99804</v>
          </cell>
          <cell r="P639">
            <v>101002.91</v>
          </cell>
          <cell r="Q639">
            <v>112648.04</v>
          </cell>
        </row>
        <row r="640">
          <cell r="A640" t="str">
            <v>6225085583</v>
          </cell>
          <cell r="B640">
            <v>62250</v>
          </cell>
          <cell r="C640">
            <v>85583</v>
          </cell>
          <cell r="D640" t="str">
            <v>Bldg Admin-Office Exp.</v>
          </cell>
          <cell r="E640">
            <v>9138.2900000000009</v>
          </cell>
          <cell r="F640">
            <v>9789.36</v>
          </cell>
          <cell r="G640">
            <v>-651.07000000000005</v>
          </cell>
          <cell r="H640">
            <v>-6.6500000000000004E-2</v>
          </cell>
          <cell r="I640">
            <v>9678.1</v>
          </cell>
          <cell r="J640">
            <v>-539.80999999999904</v>
          </cell>
          <cell r="K640">
            <v>-5.5800000000000002E-2</v>
          </cell>
          <cell r="L640">
            <v>9241.17</v>
          </cell>
          <cell r="M640">
            <v>-102.879999999999</v>
          </cell>
          <cell r="N640">
            <v>-1.11E-2</v>
          </cell>
          <cell r="O640">
            <v>14614</v>
          </cell>
          <cell r="P640">
            <v>14185.52</v>
          </cell>
          <cell r="Q640">
            <v>14463.24</v>
          </cell>
        </row>
        <row r="641">
          <cell r="A641" t="str">
            <v>6225085530</v>
          </cell>
          <cell r="B641">
            <v>62250</v>
          </cell>
          <cell r="C641">
            <v>85530</v>
          </cell>
          <cell r="D641" t="str">
            <v>Bldg Admin - Office Exp</v>
          </cell>
          <cell r="E641">
            <v>9138.2900000000009</v>
          </cell>
          <cell r="F641">
            <v>9789.36</v>
          </cell>
          <cell r="G641">
            <v>-651.07000000000005</v>
          </cell>
          <cell r="H641">
            <v>-6.6500000000000004E-2</v>
          </cell>
          <cell r="I641">
            <v>9678.1</v>
          </cell>
          <cell r="J641">
            <v>-539.80999999999904</v>
          </cell>
          <cell r="K641">
            <v>-5.5800000000000002E-2</v>
          </cell>
          <cell r="L641">
            <v>9241.17</v>
          </cell>
          <cell r="M641">
            <v>-102.879999999999</v>
          </cell>
          <cell r="N641">
            <v>-1.11E-2</v>
          </cell>
          <cell r="O641">
            <v>14614</v>
          </cell>
          <cell r="P641">
            <v>14185.52</v>
          </cell>
          <cell r="Q641">
            <v>14463.24</v>
          </cell>
        </row>
        <row r="642">
          <cell r="A642" t="str">
            <v>6225086012</v>
          </cell>
          <cell r="B642">
            <v>62250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</row>
        <row r="643">
          <cell r="A643" t="str">
            <v>6225086037</v>
          </cell>
          <cell r="B643">
            <v>62250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</row>
        <row r="644">
          <cell r="A644" t="str">
            <v>6225083050</v>
          </cell>
          <cell r="B644">
            <v>62250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</row>
        <row r="645">
          <cell r="A645" t="str">
            <v>6225086510</v>
          </cell>
          <cell r="B645">
            <v>62250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</row>
        <row r="646">
          <cell r="A646" t="str">
            <v>6225086537</v>
          </cell>
          <cell r="B646">
            <v>62250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</row>
        <row r="647">
          <cell r="A647" t="str">
            <v>6225086566</v>
          </cell>
          <cell r="B647">
            <v>62250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</row>
        <row r="648">
          <cell r="A648" t="str">
            <v>6225086955</v>
          </cell>
          <cell r="B648">
            <v>62250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</row>
        <row r="649">
          <cell r="A649" t="str">
            <v>6225086985</v>
          </cell>
          <cell r="B649">
            <v>62250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2628</v>
          </cell>
          <cell r="Q649">
            <v>0</v>
          </cell>
        </row>
        <row r="650">
          <cell r="A650" t="str">
            <v>6225086880</v>
          </cell>
          <cell r="B650">
            <v>62250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</row>
        <row r="651">
          <cell r="A651" t="str">
            <v>6225088710</v>
          </cell>
          <cell r="B651">
            <v>62250</v>
          </cell>
          <cell r="C651">
            <v>88710</v>
          </cell>
          <cell r="D651" t="str">
            <v>Losses-Bad Debts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</row>
        <row r="652">
          <cell r="A652" t="str">
            <v>6225088711</v>
          </cell>
          <cell r="B652">
            <v>62250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</row>
        <row r="653">
          <cell r="A653" t="str">
            <v>6225088785</v>
          </cell>
          <cell r="B653">
            <v>62250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</row>
        <row r="654">
          <cell r="A654" t="str">
            <v>6225088847</v>
          </cell>
          <cell r="B654">
            <v>62250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</row>
        <row r="655">
          <cell r="A655" t="str">
            <v>6225088866</v>
          </cell>
          <cell r="B655">
            <v>62250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</row>
        <row r="656">
          <cell r="A656" t="str">
            <v>6225088870</v>
          </cell>
          <cell r="B656">
            <v>62250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</row>
        <row r="657">
          <cell r="A657" t="str">
            <v>6225088889</v>
          </cell>
          <cell r="B657">
            <v>62250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</row>
        <row r="658">
          <cell r="A658" t="str">
            <v>6225089776</v>
          </cell>
          <cell r="B658">
            <v>62250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</row>
        <row r="659">
          <cell r="A659" t="str">
            <v>6225089787</v>
          </cell>
          <cell r="B659">
            <v>62250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</row>
        <row r="660">
          <cell r="A660" t="str">
            <v>6225089510</v>
          </cell>
          <cell r="B660">
            <v>62250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3971</v>
          </cell>
          <cell r="J660">
            <v>-3971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8307</v>
          </cell>
          <cell r="Q660">
            <v>0</v>
          </cell>
        </row>
        <row r="661">
          <cell r="A661" t="str">
            <v>6225089511</v>
          </cell>
          <cell r="B661">
            <v>62250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</row>
        <row r="662">
          <cell r="A662" t="str">
            <v>6225089512</v>
          </cell>
          <cell r="B662">
            <v>62250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</row>
        <row r="663">
          <cell r="A663" t="str">
            <v>6225089528</v>
          </cell>
          <cell r="B663">
            <v>62250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</row>
        <row r="664">
          <cell r="A664" t="str">
            <v>6225089529</v>
          </cell>
          <cell r="B664">
            <v>62250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</row>
        <row r="665">
          <cell r="A665" t="str">
            <v>6225089567</v>
          </cell>
          <cell r="B665">
            <v>62250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</row>
        <row r="666">
          <cell r="A666" t="str">
            <v>6225085058</v>
          </cell>
          <cell r="B666">
            <v>62250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</row>
        <row r="667">
          <cell r="A667" t="str">
            <v>6225086513</v>
          </cell>
          <cell r="B667">
            <v>62250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</row>
        <row r="668">
          <cell r="A668" t="str">
            <v>6225086519</v>
          </cell>
          <cell r="B668">
            <v>62250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</row>
        <row r="669">
          <cell r="A669" t="str">
            <v>6225088770</v>
          </cell>
          <cell r="B669">
            <v>62250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</row>
        <row r="670">
          <cell r="A670" t="str">
            <v>6225088862</v>
          </cell>
          <cell r="B670">
            <v>62250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</row>
        <row r="671">
          <cell r="A671" t="str">
            <v>6225088874</v>
          </cell>
          <cell r="B671">
            <v>62250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</row>
        <row r="672">
          <cell r="A672" t="str">
            <v>6225089910</v>
          </cell>
          <cell r="B672">
            <v>62250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696556.86</v>
          </cell>
          <cell r="G672">
            <v>-696556.86</v>
          </cell>
          <cell r="H672">
            <v>0</v>
          </cell>
          <cell r="I672">
            <v>594279.38</v>
          </cell>
          <cell r="J672">
            <v>-594279.38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1020055.71</v>
          </cell>
          <cell r="P672">
            <v>871375.98</v>
          </cell>
          <cell r="Q672">
            <v>0</v>
          </cell>
        </row>
        <row r="673">
          <cell r="A673" t="str">
            <v>6225089548</v>
          </cell>
          <cell r="B673">
            <v>62250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</row>
        <row r="674">
          <cell r="A674" t="str">
            <v>6225241010</v>
          </cell>
          <cell r="B674">
            <v>62252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</row>
        <row r="675">
          <cell r="A675" t="str">
            <v>6225241040</v>
          </cell>
          <cell r="B675">
            <v>62252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</row>
        <row r="676">
          <cell r="A676" t="str">
            <v>6225241050</v>
          </cell>
          <cell r="B676">
            <v>62252</v>
          </cell>
          <cell r="C676">
            <v>41050</v>
          </cell>
          <cell r="D676" t="str">
            <v>Rental Income - Fixed</v>
          </cell>
          <cell r="E676">
            <v>-949278.99</v>
          </cell>
          <cell r="F676">
            <v>-960307.22</v>
          </cell>
          <cell r="G676">
            <v>11028.23</v>
          </cell>
          <cell r="H676">
            <v>-1.15E-2</v>
          </cell>
          <cell r="I676">
            <v>-948110.86</v>
          </cell>
          <cell r="J676">
            <v>-1168.1300000000001</v>
          </cell>
          <cell r="K676">
            <v>1.1999999999999999E-3</v>
          </cell>
          <cell r="L676">
            <v>-918250.78</v>
          </cell>
          <cell r="M676">
            <v>-31028.21</v>
          </cell>
          <cell r="N676">
            <v>3.3799999999999997E-2</v>
          </cell>
          <cell r="O676">
            <v>-1446799.54</v>
          </cell>
          <cell r="P676">
            <v>-1435850.7</v>
          </cell>
          <cell r="Q676">
            <v>-1376046.14</v>
          </cell>
        </row>
        <row r="677">
          <cell r="A677" t="str">
            <v>6225241074</v>
          </cell>
          <cell r="B677">
            <v>62252</v>
          </cell>
          <cell r="C677">
            <v>41074</v>
          </cell>
          <cell r="D677" t="str">
            <v>Rental Income - Percentage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</row>
        <row r="678">
          <cell r="A678" t="str">
            <v>6225241082</v>
          </cell>
          <cell r="B678">
            <v>62252</v>
          </cell>
          <cell r="C678">
            <v>41082</v>
          </cell>
          <cell r="D678" t="str">
            <v>Rental Income - Operating Exp</v>
          </cell>
          <cell r="E678">
            <v>-306063.49</v>
          </cell>
          <cell r="F678">
            <v>-320599.44</v>
          </cell>
          <cell r="G678">
            <v>14535.95</v>
          </cell>
          <cell r="H678">
            <v>-4.53E-2</v>
          </cell>
          <cell r="I678">
            <v>-322642.43</v>
          </cell>
          <cell r="J678">
            <v>16578.939999999999</v>
          </cell>
          <cell r="K678">
            <v>-5.1400000000000001E-2</v>
          </cell>
          <cell r="L678">
            <v>-230674.96</v>
          </cell>
          <cell r="M678">
            <v>-75388.53</v>
          </cell>
          <cell r="N678">
            <v>0.32679999999999998</v>
          </cell>
          <cell r="O678">
            <v>-480899.2</v>
          </cell>
          <cell r="P678">
            <v>-487653.43</v>
          </cell>
          <cell r="Q678">
            <v>-336432.65</v>
          </cell>
        </row>
        <row r="679">
          <cell r="A679" t="str">
            <v>6225244610</v>
          </cell>
          <cell r="B679">
            <v>62252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</row>
        <row r="680">
          <cell r="A680" t="str">
            <v>6225245071</v>
          </cell>
          <cell r="B680">
            <v>62252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-13716.66</v>
          </cell>
        </row>
        <row r="681">
          <cell r="A681" t="str">
            <v>6225245010</v>
          </cell>
          <cell r="B681">
            <v>62252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</row>
        <row r="682">
          <cell r="A682" t="str">
            <v>6225245046</v>
          </cell>
          <cell r="B682">
            <v>62252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</row>
        <row r="683">
          <cell r="A683" t="str">
            <v>6225245070</v>
          </cell>
          <cell r="B683">
            <v>62252</v>
          </cell>
          <cell r="C683">
            <v>45070</v>
          </cell>
          <cell r="D683" t="str">
            <v>Other Income</v>
          </cell>
          <cell r="E683">
            <v>0.79</v>
          </cell>
          <cell r="F683">
            <v>0</v>
          </cell>
          <cell r="G683">
            <v>0.79</v>
          </cell>
          <cell r="H683">
            <v>0</v>
          </cell>
          <cell r="I683">
            <v>0</v>
          </cell>
          <cell r="J683">
            <v>0.79</v>
          </cell>
          <cell r="K683">
            <v>0</v>
          </cell>
          <cell r="L683">
            <v>0</v>
          </cell>
          <cell r="M683">
            <v>0.79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</row>
        <row r="684">
          <cell r="A684" t="str">
            <v>6225241060</v>
          </cell>
          <cell r="B684">
            <v>62252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</row>
        <row r="685">
          <cell r="A685" t="str">
            <v>6225244870</v>
          </cell>
          <cell r="B685">
            <v>62252</v>
          </cell>
          <cell r="C685">
            <v>44870</v>
          </cell>
          <cell r="D685" t="str">
            <v>Late Fees</v>
          </cell>
          <cell r="E685">
            <v>-7755.43</v>
          </cell>
          <cell r="F685">
            <v>0</v>
          </cell>
          <cell r="G685">
            <v>-7755.43</v>
          </cell>
          <cell r="H685">
            <v>0</v>
          </cell>
          <cell r="I685">
            <v>-2454.23</v>
          </cell>
          <cell r="J685">
            <v>-5301.2</v>
          </cell>
          <cell r="K685">
            <v>2.16</v>
          </cell>
          <cell r="L685">
            <v>-175.02</v>
          </cell>
          <cell r="M685">
            <v>-7580.41</v>
          </cell>
          <cell r="N685">
            <v>43.311700000000002</v>
          </cell>
          <cell r="O685">
            <v>0</v>
          </cell>
          <cell r="P685">
            <v>-3954.23</v>
          </cell>
          <cell r="Q685">
            <v>-5446.78</v>
          </cell>
        </row>
        <row r="686">
          <cell r="A686" t="str">
            <v>6225252542</v>
          </cell>
          <cell r="B686">
            <v>62252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</row>
        <row r="687">
          <cell r="A687" t="str">
            <v>6225272710</v>
          </cell>
          <cell r="B687">
            <v>62252</v>
          </cell>
          <cell r="C687">
            <v>72710</v>
          </cell>
          <cell r="D687" t="str">
            <v>Utilities - Electricity</v>
          </cell>
          <cell r="E687">
            <v>7813.37</v>
          </cell>
          <cell r="F687">
            <v>8176</v>
          </cell>
          <cell r="G687">
            <v>-362.63</v>
          </cell>
          <cell r="H687">
            <v>-4.4400000000000002E-2</v>
          </cell>
          <cell r="I687">
            <v>6856.24</v>
          </cell>
          <cell r="J687">
            <v>957.13</v>
          </cell>
          <cell r="K687">
            <v>0.1396</v>
          </cell>
          <cell r="L687">
            <v>6863.56</v>
          </cell>
          <cell r="M687">
            <v>949.80999999999904</v>
          </cell>
          <cell r="N687">
            <v>0.1384</v>
          </cell>
          <cell r="O687">
            <v>12264</v>
          </cell>
          <cell r="P687">
            <v>10944.24</v>
          </cell>
          <cell r="Q687">
            <v>9703.7999999999993</v>
          </cell>
        </row>
        <row r="688">
          <cell r="A688" t="str">
            <v>6225272740</v>
          </cell>
          <cell r="B688">
            <v>62252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</row>
        <row r="689">
          <cell r="A689" t="str">
            <v>6225272770</v>
          </cell>
          <cell r="B689">
            <v>62252</v>
          </cell>
          <cell r="C689">
            <v>72770</v>
          </cell>
          <cell r="D689" t="str">
            <v>Utilities - Water</v>
          </cell>
          <cell r="E689">
            <v>8168.74</v>
          </cell>
          <cell r="F689">
            <v>3800</v>
          </cell>
          <cell r="G689">
            <v>4368.74</v>
          </cell>
          <cell r="H689">
            <v>1.1496999999999999</v>
          </cell>
          <cell r="I689">
            <v>10314.66</v>
          </cell>
          <cell r="J689">
            <v>-2145.92</v>
          </cell>
          <cell r="K689">
            <v>-0.20799999999999999</v>
          </cell>
          <cell r="L689">
            <v>4541.08</v>
          </cell>
          <cell r="M689">
            <v>3627.66</v>
          </cell>
          <cell r="N689">
            <v>0.79890000000000005</v>
          </cell>
          <cell r="O689">
            <v>5700</v>
          </cell>
          <cell r="P689">
            <v>15814.66</v>
          </cell>
          <cell r="Q689">
            <v>6810.09</v>
          </cell>
        </row>
        <row r="690">
          <cell r="A690" t="str">
            <v>6225276000</v>
          </cell>
          <cell r="B690">
            <v>62252</v>
          </cell>
          <cell r="C690">
            <v>76000</v>
          </cell>
          <cell r="D690" t="str">
            <v>Bldg Maintenance &amp; Repair</v>
          </cell>
          <cell r="E690">
            <v>17402.93</v>
          </cell>
          <cell r="F690">
            <v>37318.639999999999</v>
          </cell>
          <cell r="G690">
            <v>-19915.71</v>
          </cell>
          <cell r="H690">
            <v>-0.53369999999999995</v>
          </cell>
          <cell r="I690">
            <v>29429.29</v>
          </cell>
          <cell r="J690">
            <v>-12026.36</v>
          </cell>
          <cell r="K690">
            <v>-0.40870000000000001</v>
          </cell>
          <cell r="L690">
            <v>47967.19</v>
          </cell>
          <cell r="M690">
            <v>-30564.26</v>
          </cell>
          <cell r="N690">
            <v>-0.63719999999999999</v>
          </cell>
          <cell r="O690">
            <v>58536</v>
          </cell>
          <cell r="P690">
            <v>51078.29</v>
          </cell>
          <cell r="Q690">
            <v>45276.51</v>
          </cell>
        </row>
        <row r="691">
          <cell r="A691" t="str">
            <v>6225276020</v>
          </cell>
          <cell r="B691">
            <v>62252</v>
          </cell>
          <cell r="C691">
            <v>76020</v>
          </cell>
          <cell r="D691" t="str">
            <v>Food Court Expense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</row>
        <row r="692">
          <cell r="A692" t="str">
            <v>6225276034</v>
          </cell>
          <cell r="B692">
            <v>62252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</row>
        <row r="693">
          <cell r="A693" t="str">
            <v>6225276050</v>
          </cell>
          <cell r="B693">
            <v>62252</v>
          </cell>
          <cell r="C693">
            <v>76050</v>
          </cell>
          <cell r="D693" t="str">
            <v>Cleaning Expense</v>
          </cell>
          <cell r="E693">
            <v>11319.79</v>
          </cell>
          <cell r="F693">
            <v>11218.64</v>
          </cell>
          <cell r="G693">
            <v>101.150000000001</v>
          </cell>
          <cell r="H693">
            <v>8.9999999999999993E-3</v>
          </cell>
          <cell r="I693">
            <v>12148.82</v>
          </cell>
          <cell r="J693">
            <v>-829.02999999999895</v>
          </cell>
          <cell r="K693">
            <v>-6.8199999999999997E-2</v>
          </cell>
          <cell r="L693">
            <v>10572.18</v>
          </cell>
          <cell r="M693">
            <v>747.61000000000104</v>
          </cell>
          <cell r="N693">
            <v>7.0699999999999999E-2</v>
          </cell>
          <cell r="O693">
            <v>16828</v>
          </cell>
          <cell r="P693">
            <v>17758.18</v>
          </cell>
          <cell r="Q693">
            <v>15924.84</v>
          </cell>
        </row>
        <row r="694">
          <cell r="A694" t="str">
            <v>6225276056</v>
          </cell>
          <cell r="B694">
            <v>62252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</row>
        <row r="695">
          <cell r="A695" t="str">
            <v>6225276070</v>
          </cell>
          <cell r="B695">
            <v>62252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</row>
        <row r="696">
          <cell r="A696" t="str">
            <v>6225276091</v>
          </cell>
          <cell r="B696">
            <v>62252</v>
          </cell>
          <cell r="C696">
            <v>76091</v>
          </cell>
          <cell r="D696" t="str">
            <v>Parking Maintenance</v>
          </cell>
          <cell r="E696">
            <v>10660.8</v>
          </cell>
          <cell r="F696">
            <v>9272</v>
          </cell>
          <cell r="G696">
            <v>1388.8</v>
          </cell>
          <cell r="H696">
            <v>0.14979999999999999</v>
          </cell>
          <cell r="I696">
            <v>10238.799999999999</v>
          </cell>
          <cell r="J696">
            <v>422</v>
          </cell>
          <cell r="K696">
            <v>4.1200000000000001E-2</v>
          </cell>
          <cell r="L696">
            <v>16163.23</v>
          </cell>
          <cell r="M696">
            <v>-5502.43</v>
          </cell>
          <cell r="N696">
            <v>-0.34039999999999998</v>
          </cell>
          <cell r="O696">
            <v>16908</v>
          </cell>
          <cell r="P696">
            <v>18274.8</v>
          </cell>
          <cell r="Q696">
            <v>81934.97</v>
          </cell>
        </row>
        <row r="697">
          <cell r="A697" t="str">
            <v>6225277000</v>
          </cell>
          <cell r="B697">
            <v>62252</v>
          </cell>
          <cell r="C697">
            <v>77000</v>
          </cell>
          <cell r="D697" t="str">
            <v>Grounds Maintenance</v>
          </cell>
          <cell r="E697">
            <v>16164.78</v>
          </cell>
          <cell r="F697">
            <v>21702</v>
          </cell>
          <cell r="G697">
            <v>-5537.22</v>
          </cell>
          <cell r="H697">
            <v>-0.25509999999999999</v>
          </cell>
          <cell r="I697">
            <v>15223.89</v>
          </cell>
          <cell r="J697">
            <v>940.89000000000101</v>
          </cell>
          <cell r="K697">
            <v>6.1800000000000001E-2</v>
          </cell>
          <cell r="L697">
            <v>10336.93</v>
          </cell>
          <cell r="M697">
            <v>5827.85</v>
          </cell>
          <cell r="N697">
            <v>0.56379999999999997</v>
          </cell>
          <cell r="O697">
            <v>23491</v>
          </cell>
          <cell r="P697">
            <v>22774.37</v>
          </cell>
          <cell r="Q697">
            <v>13265.12</v>
          </cell>
        </row>
        <row r="698">
          <cell r="A698" t="str">
            <v>6225277053</v>
          </cell>
          <cell r="B698">
            <v>62252</v>
          </cell>
          <cell r="C698">
            <v>77053</v>
          </cell>
          <cell r="D698" t="str">
            <v>Landscaping</v>
          </cell>
          <cell r="E698">
            <v>20869.099999999999</v>
          </cell>
          <cell r="F698">
            <v>34630</v>
          </cell>
          <cell r="G698">
            <v>-13760.9</v>
          </cell>
          <cell r="H698">
            <v>-0.39739999999999998</v>
          </cell>
          <cell r="I698">
            <v>22583.78</v>
          </cell>
          <cell r="J698">
            <v>-1714.68</v>
          </cell>
          <cell r="K698">
            <v>-7.5899999999999995E-2</v>
          </cell>
          <cell r="L698">
            <v>29049.56</v>
          </cell>
          <cell r="M698">
            <v>-8180.46</v>
          </cell>
          <cell r="N698">
            <v>-0.28160000000000002</v>
          </cell>
          <cell r="O698">
            <v>51405</v>
          </cell>
          <cell r="P698">
            <v>39783.78</v>
          </cell>
          <cell r="Q698">
            <v>70158.97</v>
          </cell>
        </row>
        <row r="699">
          <cell r="A699" t="str">
            <v>6225278020</v>
          </cell>
          <cell r="B699">
            <v>62252</v>
          </cell>
          <cell r="C699">
            <v>78020</v>
          </cell>
          <cell r="D699" t="str">
            <v>Amortized CAM Exp</v>
          </cell>
          <cell r="E699">
            <v>15628.32</v>
          </cell>
          <cell r="F699">
            <v>26666.639999999999</v>
          </cell>
          <cell r="G699">
            <v>-11038.32</v>
          </cell>
          <cell r="H699">
            <v>-0.41389999999999999</v>
          </cell>
          <cell r="I699">
            <v>15628.53</v>
          </cell>
          <cell r="J699">
            <v>-0.21000000000094601</v>
          </cell>
          <cell r="K699">
            <v>0</v>
          </cell>
          <cell r="L699">
            <v>-9776</v>
          </cell>
          <cell r="M699">
            <v>25404.32</v>
          </cell>
          <cell r="N699">
            <v>-2.5985999999999998</v>
          </cell>
          <cell r="O699">
            <v>40000</v>
          </cell>
          <cell r="P699">
            <v>23442.93</v>
          </cell>
          <cell r="Q699">
            <v>1442.5</v>
          </cell>
        </row>
        <row r="700">
          <cell r="A700" t="str">
            <v>6225284264</v>
          </cell>
          <cell r="B700">
            <v>62252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</row>
        <row r="701">
          <cell r="A701" t="str">
            <v>6225285555</v>
          </cell>
          <cell r="B701">
            <v>62252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</row>
        <row r="702">
          <cell r="A702" t="str">
            <v>6225285584</v>
          </cell>
          <cell r="B702">
            <v>62252</v>
          </cell>
          <cell r="C702">
            <v>85584</v>
          </cell>
          <cell r="D702" t="str">
            <v>Bldg Admin-Office Costs</v>
          </cell>
          <cell r="E702">
            <v>3251.39</v>
          </cell>
          <cell r="F702">
            <v>3096</v>
          </cell>
          <cell r="G702">
            <v>155.38999999999999</v>
          </cell>
          <cell r="H702">
            <v>5.0200000000000002E-2</v>
          </cell>
          <cell r="I702">
            <v>3188.73</v>
          </cell>
          <cell r="J702">
            <v>62.659999999999897</v>
          </cell>
          <cell r="K702">
            <v>1.9699999999999999E-2</v>
          </cell>
          <cell r="L702">
            <v>3066.52</v>
          </cell>
          <cell r="M702">
            <v>184.87</v>
          </cell>
          <cell r="N702">
            <v>6.0299999999999999E-2</v>
          </cell>
          <cell r="O702">
            <v>4644</v>
          </cell>
          <cell r="P702">
            <v>4712.76</v>
          </cell>
          <cell r="Q702">
            <v>4820.3999999999996</v>
          </cell>
        </row>
        <row r="703">
          <cell r="A703" t="str">
            <v>6225285582</v>
          </cell>
          <cell r="B703">
            <v>62252</v>
          </cell>
          <cell r="C703">
            <v>85582</v>
          </cell>
          <cell r="D703" t="str">
            <v>Bldg Admin-Salaries</v>
          </cell>
          <cell r="E703">
            <v>21033.1</v>
          </cell>
          <cell r="F703">
            <v>20863.36</v>
          </cell>
          <cell r="G703">
            <v>169.73999999999799</v>
          </cell>
          <cell r="H703">
            <v>8.0999999999999996E-3</v>
          </cell>
          <cell r="I703">
            <v>21297.73</v>
          </cell>
          <cell r="J703">
            <v>-264.63000000000102</v>
          </cell>
          <cell r="K703">
            <v>-1.24E-2</v>
          </cell>
          <cell r="L703">
            <v>18199.990000000002</v>
          </cell>
          <cell r="M703">
            <v>2833.11</v>
          </cell>
          <cell r="N703">
            <v>0.15570000000000001</v>
          </cell>
          <cell r="O703">
            <v>31295</v>
          </cell>
          <cell r="P703">
            <v>32771.339999999997</v>
          </cell>
          <cell r="Q703">
            <v>29610.71</v>
          </cell>
        </row>
        <row r="704">
          <cell r="A704" t="str">
            <v>6225286564</v>
          </cell>
          <cell r="B704">
            <v>62252</v>
          </cell>
          <cell r="C704">
            <v>86564</v>
          </cell>
          <cell r="D704" t="str">
            <v>Insurance</v>
          </cell>
          <cell r="E704">
            <v>15935.17</v>
          </cell>
          <cell r="F704">
            <v>17952.64</v>
          </cell>
          <cell r="G704">
            <v>-2017.47</v>
          </cell>
          <cell r="H704">
            <v>-0.1124</v>
          </cell>
          <cell r="I704">
            <v>15535.68</v>
          </cell>
          <cell r="J704">
            <v>399.49</v>
          </cell>
          <cell r="K704">
            <v>2.5700000000000001E-2</v>
          </cell>
          <cell r="L704">
            <v>15608</v>
          </cell>
          <cell r="M704">
            <v>327.17</v>
          </cell>
          <cell r="N704">
            <v>2.1000000000000001E-2</v>
          </cell>
          <cell r="O704">
            <v>26929</v>
          </cell>
          <cell r="P704">
            <v>22969.32</v>
          </cell>
          <cell r="Q704">
            <v>23416</v>
          </cell>
        </row>
        <row r="705">
          <cell r="A705" t="str">
            <v>6225288846</v>
          </cell>
          <cell r="B705">
            <v>62252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1156</v>
          </cell>
          <cell r="Q705">
            <v>0</v>
          </cell>
        </row>
        <row r="706">
          <cell r="A706" t="str">
            <v>6225288890</v>
          </cell>
          <cell r="B706">
            <v>62252</v>
          </cell>
          <cell r="C706">
            <v>88890</v>
          </cell>
          <cell r="D706" t="str">
            <v>Security/Safety</v>
          </cell>
          <cell r="E706">
            <v>4261.09</v>
          </cell>
          <cell r="F706">
            <v>3200</v>
          </cell>
          <cell r="G706">
            <v>1061.0899999999999</v>
          </cell>
          <cell r="H706">
            <v>0.33160000000000001</v>
          </cell>
          <cell r="I706">
            <v>4193.59</v>
          </cell>
          <cell r="J706">
            <v>67.5</v>
          </cell>
          <cell r="K706">
            <v>1.61E-2</v>
          </cell>
          <cell r="L706">
            <v>2364.7399999999998</v>
          </cell>
          <cell r="M706">
            <v>1896.35</v>
          </cell>
          <cell r="N706">
            <v>0.80189999999999995</v>
          </cell>
          <cell r="O706">
            <v>4800</v>
          </cell>
          <cell r="P706">
            <v>5793.59</v>
          </cell>
          <cell r="Q706">
            <v>5478.6</v>
          </cell>
        </row>
        <row r="707">
          <cell r="A707" t="str">
            <v>6225289775</v>
          </cell>
          <cell r="B707">
            <v>62252</v>
          </cell>
          <cell r="C707">
            <v>89775</v>
          </cell>
          <cell r="D707" t="str">
            <v>Assmt Dist Taxes- Reimb</v>
          </cell>
          <cell r="E707">
            <v>46315.35</v>
          </cell>
          <cell r="F707">
            <v>40800</v>
          </cell>
          <cell r="G707">
            <v>5515.35</v>
          </cell>
          <cell r="H707">
            <v>0.13519999999999999</v>
          </cell>
          <cell r="I707">
            <v>47349.48</v>
          </cell>
          <cell r="J707">
            <v>-1034.1300000000001</v>
          </cell>
          <cell r="K707">
            <v>-2.18E-2</v>
          </cell>
          <cell r="L707">
            <v>0</v>
          </cell>
          <cell r="M707">
            <v>46315.35</v>
          </cell>
          <cell r="N707">
            <v>0</v>
          </cell>
          <cell r="O707">
            <v>61200</v>
          </cell>
          <cell r="P707">
            <v>71885.960000000006</v>
          </cell>
          <cell r="Q707">
            <v>19008.689999999999</v>
          </cell>
        </row>
        <row r="708">
          <cell r="A708" t="str">
            <v>6225289729</v>
          </cell>
          <cell r="B708">
            <v>62252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</row>
        <row r="709">
          <cell r="A709" t="str">
            <v>6225289786</v>
          </cell>
          <cell r="B709">
            <v>62252</v>
          </cell>
          <cell r="C709">
            <v>89786</v>
          </cell>
          <cell r="D709" t="str">
            <v>Property Tax Exp</v>
          </cell>
          <cell r="E709">
            <v>52556.65</v>
          </cell>
          <cell r="F709">
            <v>52246</v>
          </cell>
          <cell r="G709">
            <v>310.650000000001</v>
          </cell>
          <cell r="H709">
            <v>5.8999999999999999E-3</v>
          </cell>
          <cell r="I709">
            <v>52614.94</v>
          </cell>
          <cell r="J709">
            <v>-58.290000000000902</v>
          </cell>
          <cell r="K709">
            <v>-1.1000000000000001E-3</v>
          </cell>
          <cell r="L709">
            <v>51249.36</v>
          </cell>
          <cell r="M709">
            <v>1307.29</v>
          </cell>
          <cell r="N709">
            <v>2.5499999999999998E-2</v>
          </cell>
          <cell r="O709">
            <v>78369</v>
          </cell>
          <cell r="P709">
            <v>78970.899999999994</v>
          </cell>
          <cell r="Q709">
            <v>-44536.3</v>
          </cell>
        </row>
        <row r="710">
          <cell r="A710" t="str">
            <v>6225271040</v>
          </cell>
          <cell r="B710">
            <v>62252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</row>
        <row r="711">
          <cell r="A711" t="str">
            <v>6225272701</v>
          </cell>
          <cell r="B711">
            <v>62252</v>
          </cell>
          <cell r="C711">
            <v>72701</v>
          </cell>
          <cell r="D711" t="str">
            <v>Utilities</v>
          </cell>
          <cell r="E711">
            <v>81.12</v>
          </cell>
          <cell r="F711">
            <v>0</v>
          </cell>
          <cell r="G711">
            <v>81.12</v>
          </cell>
          <cell r="H711">
            <v>0</v>
          </cell>
          <cell r="I711">
            <v>0</v>
          </cell>
          <cell r="J711">
            <v>81.12</v>
          </cell>
          <cell r="K711">
            <v>0</v>
          </cell>
          <cell r="L711">
            <v>0</v>
          </cell>
          <cell r="M711">
            <v>81.12</v>
          </cell>
          <cell r="N711">
            <v>0</v>
          </cell>
          <cell r="O711">
            <v>0</v>
          </cell>
          <cell r="P711">
            <v>0</v>
          </cell>
          <cell r="Q711">
            <v>-25.62</v>
          </cell>
        </row>
        <row r="712">
          <cell r="A712" t="str">
            <v>6225272855</v>
          </cell>
          <cell r="B712">
            <v>62252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</row>
        <row r="713">
          <cell r="A713" t="str">
            <v>6225272870</v>
          </cell>
          <cell r="B713">
            <v>62252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</row>
        <row r="714">
          <cell r="A714" t="str">
            <v>6225276010</v>
          </cell>
          <cell r="B714">
            <v>62252</v>
          </cell>
          <cell r="C714">
            <v>76010</v>
          </cell>
          <cell r="D714" t="str">
            <v>Tenant Alterations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246.2</v>
          </cell>
          <cell r="M714">
            <v>-246.2</v>
          </cell>
          <cell r="N714">
            <v>0</v>
          </cell>
          <cell r="O714">
            <v>0</v>
          </cell>
          <cell r="P714">
            <v>0</v>
          </cell>
          <cell r="Q714">
            <v>293.95999999999998</v>
          </cell>
        </row>
        <row r="715">
          <cell r="A715" t="str">
            <v>6225276040</v>
          </cell>
          <cell r="B715">
            <v>62252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</row>
        <row r="716">
          <cell r="A716" t="str">
            <v>6225276051</v>
          </cell>
          <cell r="B716">
            <v>62252</v>
          </cell>
          <cell r="C716">
            <v>76051</v>
          </cell>
          <cell r="D716" t="str">
            <v>Cleaning</v>
          </cell>
          <cell r="E716">
            <v>233.16</v>
          </cell>
          <cell r="F716">
            <v>0</v>
          </cell>
          <cell r="G716">
            <v>233.16</v>
          </cell>
          <cell r="H716">
            <v>0</v>
          </cell>
          <cell r="I716">
            <v>0</v>
          </cell>
          <cell r="J716">
            <v>233.16</v>
          </cell>
          <cell r="K716">
            <v>0</v>
          </cell>
          <cell r="L716">
            <v>0</v>
          </cell>
          <cell r="M716">
            <v>233.16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</row>
        <row r="717">
          <cell r="A717" t="str">
            <v>6225276054</v>
          </cell>
          <cell r="B717">
            <v>62252</v>
          </cell>
          <cell r="C717">
            <v>76054</v>
          </cell>
          <cell r="D717" t="str">
            <v>Bldg Maintenance &amp; Repair</v>
          </cell>
          <cell r="E717">
            <v>0</v>
          </cell>
          <cell r="F717">
            <v>51300</v>
          </cell>
          <cell r="G717">
            <v>-51300</v>
          </cell>
          <cell r="H717">
            <v>0</v>
          </cell>
          <cell r="I717">
            <v>53563</v>
          </cell>
          <cell r="J717">
            <v>-53563</v>
          </cell>
          <cell r="K717">
            <v>0</v>
          </cell>
          <cell r="L717">
            <v>1504.71</v>
          </cell>
          <cell r="M717">
            <v>-1504.71</v>
          </cell>
          <cell r="N717">
            <v>0</v>
          </cell>
          <cell r="O717">
            <v>51600</v>
          </cell>
          <cell r="P717">
            <v>53863</v>
          </cell>
          <cell r="Q717">
            <v>1622.85</v>
          </cell>
        </row>
        <row r="718">
          <cell r="A718" t="str">
            <v>6225276060</v>
          </cell>
          <cell r="B718">
            <v>62252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</row>
        <row r="719">
          <cell r="A719" t="str">
            <v>6225276071</v>
          </cell>
          <cell r="B719">
            <v>62252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</row>
        <row r="720">
          <cell r="A720" t="str">
            <v>6225276090</v>
          </cell>
          <cell r="B720">
            <v>62252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</row>
        <row r="721">
          <cell r="A721" t="str">
            <v>6225277001</v>
          </cell>
          <cell r="B721">
            <v>62252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</row>
        <row r="722">
          <cell r="A722" t="str">
            <v>6225277022</v>
          </cell>
          <cell r="B722">
            <v>62252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</row>
        <row r="723">
          <cell r="A723" t="str">
            <v>6225284200</v>
          </cell>
          <cell r="B723">
            <v>62252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</row>
        <row r="724">
          <cell r="A724" t="str">
            <v>6225284240</v>
          </cell>
          <cell r="B724">
            <v>62252</v>
          </cell>
          <cell r="C724">
            <v>84240</v>
          </cell>
          <cell r="D724" t="str">
            <v>Marketing Leasing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2433.7399999999998</v>
          </cell>
          <cell r="M724">
            <v>-2433.7399999999998</v>
          </cell>
          <cell r="N724">
            <v>0</v>
          </cell>
          <cell r="O724">
            <v>0</v>
          </cell>
          <cell r="P724">
            <v>0</v>
          </cell>
          <cell r="Q724">
            <v>3832.03</v>
          </cell>
        </row>
        <row r="725">
          <cell r="A725" t="str">
            <v>6225284242</v>
          </cell>
          <cell r="B725">
            <v>62252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</row>
        <row r="726">
          <cell r="A726" t="str">
            <v>6225284243</v>
          </cell>
          <cell r="B726">
            <v>62252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-6047.02</v>
          </cell>
        </row>
        <row r="727">
          <cell r="A727" t="str">
            <v>6225284244</v>
          </cell>
          <cell r="B727">
            <v>62252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</row>
        <row r="728">
          <cell r="A728" t="str">
            <v>6225284265</v>
          </cell>
          <cell r="B728">
            <v>62252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</row>
        <row r="729">
          <cell r="A729" t="str">
            <v>6225288037</v>
          </cell>
          <cell r="B729">
            <v>62252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</row>
        <row r="730">
          <cell r="A730" t="str">
            <v>6225285016</v>
          </cell>
          <cell r="B730">
            <v>62252</v>
          </cell>
          <cell r="C730">
            <v>85016</v>
          </cell>
          <cell r="D730" t="str">
            <v>Prof Svc-Attorney Outside</v>
          </cell>
          <cell r="E730">
            <v>1459.91</v>
          </cell>
          <cell r="F730">
            <v>1500</v>
          </cell>
          <cell r="G730">
            <v>-40.089999999999897</v>
          </cell>
          <cell r="H730">
            <v>-2.6700000000000002E-2</v>
          </cell>
          <cell r="I730">
            <v>3174.82</v>
          </cell>
          <cell r="J730">
            <v>-1714.91</v>
          </cell>
          <cell r="K730">
            <v>-0.54020000000000001</v>
          </cell>
          <cell r="L730">
            <v>1191.96</v>
          </cell>
          <cell r="M730">
            <v>267.95</v>
          </cell>
          <cell r="N730">
            <v>0.2248</v>
          </cell>
          <cell r="O730">
            <v>2000</v>
          </cell>
          <cell r="P730">
            <v>4174.82</v>
          </cell>
          <cell r="Q730">
            <v>1429.96</v>
          </cell>
        </row>
        <row r="731">
          <cell r="A731" t="str">
            <v>6225285022</v>
          </cell>
          <cell r="B731">
            <v>62252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1500</v>
          </cell>
          <cell r="G731">
            <v>-1500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1500</v>
          </cell>
          <cell r="P731">
            <v>0</v>
          </cell>
          <cell r="Q731">
            <v>0</v>
          </cell>
        </row>
        <row r="732">
          <cell r="A732" t="str">
            <v>6225285065</v>
          </cell>
          <cell r="B732">
            <v>62252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</row>
        <row r="733">
          <cell r="A733" t="str">
            <v>6225285500</v>
          </cell>
          <cell r="B733">
            <v>62252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</row>
        <row r="734">
          <cell r="A734" t="str">
            <v>6225285566</v>
          </cell>
          <cell r="B734">
            <v>62252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</row>
        <row r="735">
          <cell r="A735" t="str">
            <v>6225285581</v>
          </cell>
          <cell r="B735">
            <v>62252</v>
          </cell>
          <cell r="C735">
            <v>85581</v>
          </cell>
          <cell r="D735" t="str">
            <v>Bldg Admin- Salaries</v>
          </cell>
          <cell r="E735">
            <v>11915.12</v>
          </cell>
          <cell r="F735">
            <v>12468</v>
          </cell>
          <cell r="G735">
            <v>-552.87999999999897</v>
          </cell>
          <cell r="H735">
            <v>-4.4299999999999999E-2</v>
          </cell>
          <cell r="I735">
            <v>12103.84</v>
          </cell>
          <cell r="J735">
            <v>-188.719999999999</v>
          </cell>
          <cell r="K735">
            <v>-1.5599999999999999E-2</v>
          </cell>
          <cell r="L735">
            <v>10976.7</v>
          </cell>
          <cell r="M735">
            <v>938.42</v>
          </cell>
          <cell r="N735">
            <v>8.5500000000000007E-2</v>
          </cell>
          <cell r="O735">
            <v>18700</v>
          </cell>
          <cell r="P735">
            <v>18929.400000000001</v>
          </cell>
          <cell r="Q735">
            <v>17281.97</v>
          </cell>
        </row>
        <row r="736">
          <cell r="A736" t="str">
            <v>6225285583</v>
          </cell>
          <cell r="B736">
            <v>62252</v>
          </cell>
          <cell r="C736">
            <v>85583</v>
          </cell>
          <cell r="D736" t="str">
            <v>Bldg Admin-Office Exp.</v>
          </cell>
          <cell r="E736">
            <v>1972.64</v>
          </cell>
          <cell r="F736">
            <v>1908.64</v>
          </cell>
          <cell r="G736">
            <v>64</v>
          </cell>
          <cell r="H736">
            <v>3.3500000000000002E-2</v>
          </cell>
          <cell r="I736">
            <v>1953.66</v>
          </cell>
          <cell r="J736">
            <v>18.98</v>
          </cell>
          <cell r="K736">
            <v>9.7000000000000003E-3</v>
          </cell>
          <cell r="L736">
            <v>1849.11</v>
          </cell>
          <cell r="M736">
            <v>123.53</v>
          </cell>
          <cell r="N736">
            <v>6.6799999999999998E-2</v>
          </cell>
          <cell r="O736">
            <v>2883</v>
          </cell>
          <cell r="P736">
            <v>2868.21</v>
          </cell>
          <cell r="Q736">
            <v>2815.68</v>
          </cell>
        </row>
        <row r="737">
          <cell r="A737" t="str">
            <v>6225285530</v>
          </cell>
          <cell r="B737">
            <v>62252</v>
          </cell>
          <cell r="C737">
            <v>85530</v>
          </cell>
          <cell r="D737" t="str">
            <v>Bldg Admin - Office Exp</v>
          </cell>
          <cell r="E737">
            <v>1972.64</v>
          </cell>
          <cell r="F737">
            <v>1908.64</v>
          </cell>
          <cell r="G737">
            <v>64</v>
          </cell>
          <cell r="H737">
            <v>3.3500000000000002E-2</v>
          </cell>
          <cell r="I737">
            <v>1953.66</v>
          </cell>
          <cell r="J737">
            <v>18.98</v>
          </cell>
          <cell r="K737">
            <v>9.7000000000000003E-3</v>
          </cell>
          <cell r="L737">
            <v>1849.11</v>
          </cell>
          <cell r="M737">
            <v>123.53</v>
          </cell>
          <cell r="N737">
            <v>6.6799999999999998E-2</v>
          </cell>
          <cell r="O737">
            <v>2883</v>
          </cell>
          <cell r="P737">
            <v>2868.21</v>
          </cell>
          <cell r="Q737">
            <v>2815.68</v>
          </cell>
        </row>
        <row r="738">
          <cell r="A738" t="str">
            <v>6225286012</v>
          </cell>
          <cell r="B738">
            <v>62252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</row>
        <row r="739">
          <cell r="A739" t="str">
            <v>6225286037</v>
          </cell>
          <cell r="B739">
            <v>62252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</row>
        <row r="740">
          <cell r="A740" t="str">
            <v>6225283050</v>
          </cell>
          <cell r="B740">
            <v>62252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</row>
        <row r="741">
          <cell r="A741" t="str">
            <v>6225286510</v>
          </cell>
          <cell r="B741">
            <v>62252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</row>
        <row r="742">
          <cell r="A742" t="str">
            <v>6225286537</v>
          </cell>
          <cell r="B742">
            <v>62252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</row>
        <row r="743">
          <cell r="A743" t="str">
            <v>6225286566</v>
          </cell>
          <cell r="B743">
            <v>62252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</row>
        <row r="744">
          <cell r="A744" t="str">
            <v>6225286955</v>
          </cell>
          <cell r="B744">
            <v>62252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</row>
        <row r="745">
          <cell r="A745" t="str">
            <v>6225286985</v>
          </cell>
          <cell r="B745">
            <v>62252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323</v>
          </cell>
          <cell r="Q745">
            <v>0</v>
          </cell>
        </row>
        <row r="746">
          <cell r="A746" t="str">
            <v>6225286880</v>
          </cell>
          <cell r="B746">
            <v>62252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</row>
        <row r="747">
          <cell r="A747" t="str">
            <v>6225288710</v>
          </cell>
          <cell r="B747">
            <v>62252</v>
          </cell>
          <cell r="C747">
            <v>88710</v>
          </cell>
          <cell r="D747" t="str">
            <v>Losses-Bad Debts</v>
          </cell>
          <cell r="E747">
            <v>11163.4</v>
          </cell>
          <cell r="F747">
            <v>0</v>
          </cell>
          <cell r="G747">
            <v>11163.4</v>
          </cell>
          <cell r="H747">
            <v>0</v>
          </cell>
          <cell r="I747">
            <v>0</v>
          </cell>
          <cell r="J747">
            <v>11163.4</v>
          </cell>
          <cell r="K747">
            <v>0</v>
          </cell>
          <cell r="L747">
            <v>23308.42</v>
          </cell>
          <cell r="M747">
            <v>-12145.02</v>
          </cell>
          <cell r="N747">
            <v>-0.52110000000000001</v>
          </cell>
          <cell r="O747">
            <v>0</v>
          </cell>
          <cell r="P747">
            <v>0</v>
          </cell>
          <cell r="Q747">
            <v>125.419999999998</v>
          </cell>
        </row>
        <row r="748">
          <cell r="A748" t="str">
            <v>6225288711</v>
          </cell>
          <cell r="B748">
            <v>62252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</row>
        <row r="749">
          <cell r="A749" t="str">
            <v>6225288785</v>
          </cell>
          <cell r="B749">
            <v>62252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</row>
        <row r="750">
          <cell r="A750" t="str">
            <v>6225288847</v>
          </cell>
          <cell r="B750">
            <v>62252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</row>
        <row r="751">
          <cell r="A751" t="str">
            <v>6225288866</v>
          </cell>
          <cell r="B751">
            <v>62252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</row>
        <row r="752">
          <cell r="A752" t="str">
            <v>6225288870</v>
          </cell>
          <cell r="B752">
            <v>62252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</row>
        <row r="753">
          <cell r="A753" t="str">
            <v>6225288889</v>
          </cell>
          <cell r="B753">
            <v>62252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</row>
        <row r="754">
          <cell r="A754" t="str">
            <v>6225289776</v>
          </cell>
          <cell r="B754">
            <v>62252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</row>
        <row r="755">
          <cell r="A755" t="str">
            <v>6225289787</v>
          </cell>
          <cell r="B755">
            <v>62252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</row>
        <row r="756">
          <cell r="A756" t="str">
            <v>6225289510</v>
          </cell>
          <cell r="B756">
            <v>62252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</row>
        <row r="757">
          <cell r="A757" t="str">
            <v>6225289511</v>
          </cell>
          <cell r="B757">
            <v>62252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</row>
        <row r="758">
          <cell r="A758" t="str">
            <v>6225289512</v>
          </cell>
          <cell r="B758">
            <v>62252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</row>
        <row r="759">
          <cell r="A759" t="str">
            <v>6225289528</v>
          </cell>
          <cell r="B759">
            <v>62252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</row>
        <row r="760">
          <cell r="A760" t="str">
            <v>6225289529</v>
          </cell>
          <cell r="B760">
            <v>62252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</row>
        <row r="761">
          <cell r="A761" t="str">
            <v>6225289567</v>
          </cell>
          <cell r="B761">
            <v>62252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</row>
        <row r="762">
          <cell r="A762" t="str">
            <v>6225285058</v>
          </cell>
          <cell r="B762">
            <v>62252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</row>
        <row r="763">
          <cell r="A763" t="str">
            <v>6225286513</v>
          </cell>
          <cell r="B763">
            <v>62252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1694.61</v>
          </cell>
          <cell r="G763">
            <v>-1694.61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2506.17</v>
          </cell>
          <cell r="P763">
            <v>0</v>
          </cell>
          <cell r="Q763">
            <v>0</v>
          </cell>
        </row>
        <row r="764">
          <cell r="A764" t="str">
            <v>6225286519</v>
          </cell>
          <cell r="B764">
            <v>62252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</row>
        <row r="765">
          <cell r="A765" t="str">
            <v>6225288770</v>
          </cell>
          <cell r="B765">
            <v>62252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</row>
        <row r="766">
          <cell r="A766" t="str">
            <v>6225288862</v>
          </cell>
          <cell r="B766">
            <v>62252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</row>
        <row r="767">
          <cell r="A767" t="str">
            <v>6225288874</v>
          </cell>
          <cell r="B767">
            <v>62252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</row>
        <row r="768">
          <cell r="A768" t="str">
            <v>6225289910</v>
          </cell>
          <cell r="B768">
            <v>62252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183531.51999999999</v>
          </cell>
          <cell r="G768">
            <v>-183531.51999999999</v>
          </cell>
          <cell r="H768">
            <v>0</v>
          </cell>
          <cell r="I768">
            <v>152298.43</v>
          </cell>
          <cell r="J768">
            <v>-152298.43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273151.28999999998</v>
          </cell>
          <cell r="P768">
            <v>228060.31</v>
          </cell>
          <cell r="Q768">
            <v>0</v>
          </cell>
        </row>
        <row r="769">
          <cell r="A769" t="str">
            <v>6225289548</v>
          </cell>
          <cell r="B769">
            <v>62252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</row>
        <row r="770">
          <cell r="A770" t="str">
            <v>6227541010</v>
          </cell>
          <cell r="B770">
            <v>62275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</row>
        <row r="771">
          <cell r="A771" t="str">
            <v>6227541040</v>
          </cell>
          <cell r="B771">
            <v>62275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</row>
        <row r="772">
          <cell r="A772" t="str">
            <v>6227541050</v>
          </cell>
          <cell r="B772">
            <v>62275</v>
          </cell>
          <cell r="C772">
            <v>41050</v>
          </cell>
          <cell r="D772" t="str">
            <v>Rental Income - Fixed</v>
          </cell>
          <cell r="E772">
            <v>-264779.02</v>
          </cell>
          <cell r="F772">
            <v>-260061.58</v>
          </cell>
          <cell r="G772">
            <v>-4717.4400000000296</v>
          </cell>
          <cell r="H772">
            <v>1.8100000000000002E-2</v>
          </cell>
          <cell r="I772">
            <v>-263787.40999999997</v>
          </cell>
          <cell r="J772">
            <v>-991.61000000004401</v>
          </cell>
          <cell r="K772">
            <v>3.8E-3</v>
          </cell>
          <cell r="L772">
            <v>-271925.52</v>
          </cell>
          <cell r="M772">
            <v>7146.5</v>
          </cell>
          <cell r="N772">
            <v>-2.63E-2</v>
          </cell>
          <cell r="O772">
            <v>-408856.76</v>
          </cell>
          <cell r="P772">
            <v>-411318.05</v>
          </cell>
          <cell r="Q772">
            <v>-391321.74</v>
          </cell>
        </row>
        <row r="773">
          <cell r="A773" t="str">
            <v>6227541074</v>
          </cell>
          <cell r="B773">
            <v>62275</v>
          </cell>
          <cell r="C773">
            <v>41074</v>
          </cell>
          <cell r="D773" t="str">
            <v>Rental Income - Percentage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</row>
        <row r="774">
          <cell r="A774" t="str">
            <v>6227541082</v>
          </cell>
          <cell r="B774">
            <v>62275</v>
          </cell>
          <cell r="C774">
            <v>41082</v>
          </cell>
          <cell r="D774" t="str">
            <v>Rental Income - Operating Exp</v>
          </cell>
          <cell r="E774">
            <v>-56689.25</v>
          </cell>
          <cell r="F774">
            <v>-93011.6</v>
          </cell>
          <cell r="G774">
            <v>36322.35</v>
          </cell>
          <cell r="H774">
            <v>-0.39050000000000001</v>
          </cell>
          <cell r="I774">
            <v>-68595.070000000007</v>
          </cell>
          <cell r="J774">
            <v>11905.82</v>
          </cell>
          <cell r="K774">
            <v>-0.1736</v>
          </cell>
          <cell r="L774">
            <v>-91009.09</v>
          </cell>
          <cell r="M774">
            <v>34319.839999999997</v>
          </cell>
          <cell r="N774">
            <v>-0.37709999999999999</v>
          </cell>
          <cell r="O774">
            <v>-139517.4</v>
          </cell>
          <cell r="P774">
            <v>-115531.07</v>
          </cell>
          <cell r="Q774">
            <v>-107805.94</v>
          </cell>
        </row>
        <row r="775">
          <cell r="A775" t="str">
            <v>6227544610</v>
          </cell>
          <cell r="B775">
            <v>62275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</row>
        <row r="776">
          <cell r="A776" t="str">
            <v>6227545071</v>
          </cell>
          <cell r="B776">
            <v>62275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-45318.17</v>
          </cell>
          <cell r="M776">
            <v>45318.17</v>
          </cell>
          <cell r="N776">
            <v>0</v>
          </cell>
          <cell r="O776">
            <v>0</v>
          </cell>
          <cell r="P776">
            <v>0</v>
          </cell>
          <cell r="Q776">
            <v>-45318.17</v>
          </cell>
        </row>
        <row r="777">
          <cell r="A777" t="str">
            <v>6227545010</v>
          </cell>
          <cell r="B777">
            <v>62275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</row>
        <row r="778">
          <cell r="A778" t="str">
            <v>6227545046</v>
          </cell>
          <cell r="B778">
            <v>62275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</row>
        <row r="779">
          <cell r="A779" t="str">
            <v>6227545070</v>
          </cell>
          <cell r="B779">
            <v>62275</v>
          </cell>
          <cell r="C779">
            <v>45070</v>
          </cell>
          <cell r="D779" t="str">
            <v>Other Income</v>
          </cell>
          <cell r="E779">
            <v>-9999.9</v>
          </cell>
          <cell r="F779">
            <v>-57</v>
          </cell>
          <cell r="G779">
            <v>-9942.9</v>
          </cell>
          <cell r="H779">
            <v>174.43680000000001</v>
          </cell>
          <cell r="I779">
            <v>-10056.9</v>
          </cell>
          <cell r="J779">
            <v>57</v>
          </cell>
          <cell r="K779">
            <v>-5.7000000000000002E-3</v>
          </cell>
          <cell r="L779">
            <v>0</v>
          </cell>
          <cell r="M779">
            <v>-9999.9</v>
          </cell>
          <cell r="N779">
            <v>0</v>
          </cell>
          <cell r="O779">
            <v>-269</v>
          </cell>
          <cell r="P779">
            <v>-10268.9</v>
          </cell>
          <cell r="Q779">
            <v>-11250.86</v>
          </cell>
        </row>
        <row r="780">
          <cell r="A780" t="str">
            <v>6227541060</v>
          </cell>
          <cell r="B780">
            <v>62275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</row>
        <row r="781">
          <cell r="A781" t="str">
            <v>6227544870</v>
          </cell>
          <cell r="B781">
            <v>62275</v>
          </cell>
          <cell r="C781">
            <v>44870</v>
          </cell>
          <cell r="D781" t="str">
            <v>Late Fees</v>
          </cell>
          <cell r="E781">
            <v>-2263.89</v>
          </cell>
          <cell r="F781">
            <v>0</v>
          </cell>
          <cell r="G781">
            <v>-2263.89</v>
          </cell>
          <cell r="H781">
            <v>0</v>
          </cell>
          <cell r="I781">
            <v>-2263.89</v>
          </cell>
          <cell r="J781">
            <v>0</v>
          </cell>
          <cell r="K781">
            <v>0</v>
          </cell>
          <cell r="L781">
            <v>0</v>
          </cell>
          <cell r="M781">
            <v>-2263.89</v>
          </cell>
          <cell r="N781">
            <v>0</v>
          </cell>
          <cell r="O781">
            <v>0</v>
          </cell>
          <cell r="P781">
            <v>-2263.89</v>
          </cell>
          <cell r="Q781">
            <v>0</v>
          </cell>
        </row>
        <row r="782">
          <cell r="A782" t="str">
            <v>6227552542</v>
          </cell>
          <cell r="B782">
            <v>62275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</row>
        <row r="783">
          <cell r="A783" t="str">
            <v>6227572710</v>
          </cell>
          <cell r="B783">
            <v>62275</v>
          </cell>
          <cell r="C783">
            <v>72710</v>
          </cell>
          <cell r="D783" t="str">
            <v>Utilities - Electricity</v>
          </cell>
          <cell r="E783">
            <v>2248.9699999999998</v>
          </cell>
          <cell r="F783">
            <v>2960</v>
          </cell>
          <cell r="G783">
            <v>-711.03</v>
          </cell>
          <cell r="H783">
            <v>-0.2402</v>
          </cell>
          <cell r="I783">
            <v>1978.64</v>
          </cell>
          <cell r="J783">
            <v>270.33</v>
          </cell>
          <cell r="K783">
            <v>0.1366</v>
          </cell>
          <cell r="L783">
            <v>3258.62</v>
          </cell>
          <cell r="M783">
            <v>-1009.65</v>
          </cell>
          <cell r="N783">
            <v>-0.30980000000000002</v>
          </cell>
          <cell r="O783">
            <v>4440</v>
          </cell>
          <cell r="P783">
            <v>3218.64</v>
          </cell>
          <cell r="Q783">
            <v>4346.5200000000004</v>
          </cell>
        </row>
        <row r="784">
          <cell r="A784" t="str">
            <v>6227572740</v>
          </cell>
          <cell r="B784">
            <v>62275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</row>
        <row r="785">
          <cell r="A785" t="str">
            <v>6227572770</v>
          </cell>
          <cell r="B785">
            <v>62275</v>
          </cell>
          <cell r="C785">
            <v>72770</v>
          </cell>
          <cell r="D785" t="str">
            <v>Utilities - Water</v>
          </cell>
          <cell r="E785">
            <v>3144.61</v>
          </cell>
          <cell r="F785">
            <v>4400</v>
          </cell>
          <cell r="G785">
            <v>-1255.3900000000001</v>
          </cell>
          <cell r="H785">
            <v>-0.2853</v>
          </cell>
          <cell r="I785">
            <v>3757.23</v>
          </cell>
          <cell r="J785">
            <v>-612.62</v>
          </cell>
          <cell r="K785">
            <v>-0.16309999999999999</v>
          </cell>
          <cell r="L785">
            <v>4395.25</v>
          </cell>
          <cell r="M785">
            <v>-1250.6400000000001</v>
          </cell>
          <cell r="N785">
            <v>-0.28449999999999998</v>
          </cell>
          <cell r="O785">
            <v>6600</v>
          </cell>
          <cell r="P785">
            <v>5657.23</v>
          </cell>
          <cell r="Q785">
            <v>5706.24</v>
          </cell>
        </row>
        <row r="786">
          <cell r="A786" t="str">
            <v>6227576000</v>
          </cell>
          <cell r="B786">
            <v>62275</v>
          </cell>
          <cell r="C786">
            <v>76000</v>
          </cell>
          <cell r="D786" t="str">
            <v>Bldg Maintenance &amp; Repair</v>
          </cell>
          <cell r="E786">
            <v>10096.51</v>
          </cell>
          <cell r="F786">
            <v>15138</v>
          </cell>
          <cell r="G786">
            <v>-5041.49</v>
          </cell>
          <cell r="H786">
            <v>-0.33300000000000002</v>
          </cell>
          <cell r="I786">
            <v>18614.150000000001</v>
          </cell>
          <cell r="J786">
            <v>-8517.64</v>
          </cell>
          <cell r="K786">
            <v>-0.45760000000000001</v>
          </cell>
          <cell r="L786">
            <v>9820.25</v>
          </cell>
          <cell r="M786">
            <v>276.26</v>
          </cell>
          <cell r="N786">
            <v>2.81E-2</v>
          </cell>
          <cell r="O786">
            <v>24339</v>
          </cell>
          <cell r="P786">
            <v>28303.63</v>
          </cell>
          <cell r="Q786">
            <v>13028.24</v>
          </cell>
        </row>
        <row r="787">
          <cell r="A787" t="str">
            <v>6227576020</v>
          </cell>
          <cell r="B787">
            <v>62275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</row>
        <row r="788">
          <cell r="A788" t="str">
            <v>6227576034</v>
          </cell>
          <cell r="B788">
            <v>62275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</row>
        <row r="789">
          <cell r="A789" t="str">
            <v>6227576050</v>
          </cell>
          <cell r="B789">
            <v>62275</v>
          </cell>
          <cell r="C789">
            <v>76050</v>
          </cell>
          <cell r="D789" t="str">
            <v>Cleaning Expense</v>
          </cell>
          <cell r="E789">
            <v>8208.2000000000007</v>
          </cell>
          <cell r="F789">
            <v>7920</v>
          </cell>
          <cell r="G789">
            <v>288.20000000000101</v>
          </cell>
          <cell r="H789">
            <v>3.6400000000000002E-2</v>
          </cell>
          <cell r="I789">
            <v>8409.4699999999993</v>
          </cell>
          <cell r="J789">
            <v>-201.26999999999899</v>
          </cell>
          <cell r="K789">
            <v>-2.3900000000000001E-2</v>
          </cell>
          <cell r="L789">
            <v>7875.71</v>
          </cell>
          <cell r="M789">
            <v>332.49000000000098</v>
          </cell>
          <cell r="N789">
            <v>4.2200000000000001E-2</v>
          </cell>
          <cell r="O789">
            <v>11980</v>
          </cell>
          <cell r="P789">
            <v>12469.47</v>
          </cell>
          <cell r="Q789">
            <v>11623.52</v>
          </cell>
        </row>
        <row r="790">
          <cell r="A790" t="str">
            <v>6227576056</v>
          </cell>
          <cell r="B790">
            <v>62275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</row>
        <row r="791">
          <cell r="A791" t="str">
            <v>6227576070</v>
          </cell>
          <cell r="B791">
            <v>62275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</row>
        <row r="792">
          <cell r="A792" t="str">
            <v>6227576091</v>
          </cell>
          <cell r="B792">
            <v>62275</v>
          </cell>
          <cell r="C792">
            <v>76091</v>
          </cell>
          <cell r="D792" t="str">
            <v>Parking Maintenance</v>
          </cell>
          <cell r="E792">
            <v>7688</v>
          </cell>
          <cell r="F792">
            <v>7788</v>
          </cell>
          <cell r="G792">
            <v>-100</v>
          </cell>
          <cell r="H792">
            <v>-1.2800000000000001E-2</v>
          </cell>
          <cell r="I792">
            <v>7612</v>
          </cell>
          <cell r="J792">
            <v>76</v>
          </cell>
          <cell r="K792">
            <v>0.01</v>
          </cell>
          <cell r="L792">
            <v>11195.14</v>
          </cell>
          <cell r="M792">
            <v>-3507.14</v>
          </cell>
          <cell r="N792">
            <v>-0.31330000000000002</v>
          </cell>
          <cell r="O792">
            <v>11682</v>
          </cell>
          <cell r="P792">
            <v>11856</v>
          </cell>
          <cell r="Q792">
            <v>15975.72</v>
          </cell>
        </row>
        <row r="793">
          <cell r="A793" t="str">
            <v>6227577000</v>
          </cell>
          <cell r="B793">
            <v>62275</v>
          </cell>
          <cell r="C793">
            <v>77000</v>
          </cell>
          <cell r="D793" t="str">
            <v>Grounds Maintenance</v>
          </cell>
          <cell r="E793">
            <v>4824.5</v>
          </cell>
          <cell r="F793">
            <v>5330.64</v>
          </cell>
          <cell r="G793">
            <v>-506.14</v>
          </cell>
          <cell r="H793">
            <v>-9.4899999999999998E-2</v>
          </cell>
          <cell r="I793">
            <v>5107.1499999999996</v>
          </cell>
          <cell r="J793">
            <v>-282.64999999999998</v>
          </cell>
          <cell r="K793">
            <v>-5.5300000000000002E-2</v>
          </cell>
          <cell r="L793">
            <v>10222.85</v>
          </cell>
          <cell r="M793">
            <v>-5398.35</v>
          </cell>
          <cell r="N793">
            <v>-0.52810000000000001</v>
          </cell>
          <cell r="O793">
            <v>7366</v>
          </cell>
          <cell r="P793">
            <v>7546.15</v>
          </cell>
          <cell r="Q793">
            <v>11257.62</v>
          </cell>
        </row>
        <row r="794">
          <cell r="A794" t="str">
            <v>6227577053</v>
          </cell>
          <cell r="B794">
            <v>62275</v>
          </cell>
          <cell r="C794">
            <v>77053</v>
          </cell>
          <cell r="D794" t="str">
            <v>Landscaping</v>
          </cell>
          <cell r="E794">
            <v>8551.44</v>
          </cell>
          <cell r="F794">
            <v>13022</v>
          </cell>
          <cell r="G794">
            <v>-4470.5600000000004</v>
          </cell>
          <cell r="H794">
            <v>-0.34329999999999999</v>
          </cell>
          <cell r="I794">
            <v>8534.09</v>
          </cell>
          <cell r="J794">
            <v>17.350000000000399</v>
          </cell>
          <cell r="K794">
            <v>2E-3</v>
          </cell>
          <cell r="L794">
            <v>6179.57</v>
          </cell>
          <cell r="M794">
            <v>2371.87</v>
          </cell>
          <cell r="N794">
            <v>0.38379999999999997</v>
          </cell>
          <cell r="O794">
            <v>18572</v>
          </cell>
          <cell r="P794">
            <v>14809.09</v>
          </cell>
          <cell r="Q794">
            <v>11781.61</v>
          </cell>
        </row>
        <row r="795">
          <cell r="A795" t="str">
            <v>6227578020</v>
          </cell>
          <cell r="B795">
            <v>62275</v>
          </cell>
          <cell r="C795">
            <v>78020</v>
          </cell>
          <cell r="D795" t="str">
            <v>Amortized CAM Exp</v>
          </cell>
          <cell r="E795">
            <v>10506.54</v>
          </cell>
          <cell r="F795">
            <v>13333.36</v>
          </cell>
          <cell r="G795">
            <v>-2826.82</v>
          </cell>
          <cell r="H795">
            <v>-0.21199999999999999</v>
          </cell>
          <cell r="I795">
            <v>10976.3</v>
          </cell>
          <cell r="J795">
            <v>-469.759999999998</v>
          </cell>
          <cell r="K795">
            <v>-4.2799999999999998E-2</v>
          </cell>
          <cell r="L795">
            <v>6664</v>
          </cell>
          <cell r="M795">
            <v>3842.54</v>
          </cell>
          <cell r="N795">
            <v>0.5766</v>
          </cell>
          <cell r="O795">
            <v>20000</v>
          </cell>
          <cell r="P795">
            <v>13711.3</v>
          </cell>
          <cell r="Q795">
            <v>0</v>
          </cell>
        </row>
        <row r="796">
          <cell r="A796" t="str">
            <v>6227584264</v>
          </cell>
          <cell r="B796">
            <v>62275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</row>
        <row r="797">
          <cell r="A797" t="str">
            <v>6227585555</v>
          </cell>
          <cell r="B797">
            <v>62275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</row>
        <row r="798">
          <cell r="A798" t="str">
            <v>6227585584</v>
          </cell>
          <cell r="B798">
            <v>62275</v>
          </cell>
          <cell r="C798">
            <v>85584</v>
          </cell>
          <cell r="D798" t="str">
            <v>Bldg Admin-Office Costs</v>
          </cell>
          <cell r="E798">
            <v>841.42</v>
          </cell>
          <cell r="F798">
            <v>800</v>
          </cell>
          <cell r="G798">
            <v>41.42</v>
          </cell>
          <cell r="H798">
            <v>5.1799999999999999E-2</v>
          </cell>
          <cell r="I798">
            <v>825.14</v>
          </cell>
          <cell r="J798">
            <v>16.28</v>
          </cell>
          <cell r="K798">
            <v>1.9699999999999999E-2</v>
          </cell>
          <cell r="L798">
            <v>685.85</v>
          </cell>
          <cell r="M798">
            <v>155.57</v>
          </cell>
          <cell r="N798">
            <v>0.2268</v>
          </cell>
          <cell r="O798">
            <v>1200</v>
          </cell>
          <cell r="P798">
            <v>1219.49</v>
          </cell>
          <cell r="Q798">
            <v>1139.68</v>
          </cell>
        </row>
        <row r="799">
          <cell r="A799" t="str">
            <v>6227585582</v>
          </cell>
          <cell r="B799">
            <v>62275</v>
          </cell>
          <cell r="C799">
            <v>85582</v>
          </cell>
          <cell r="D799" t="str">
            <v>Bldg Admin-Salaries</v>
          </cell>
          <cell r="E799">
            <v>5443.14</v>
          </cell>
          <cell r="F799">
            <v>5399.36</v>
          </cell>
          <cell r="G799">
            <v>43.780000000000697</v>
          </cell>
          <cell r="H799">
            <v>8.0999999999999996E-3</v>
          </cell>
          <cell r="I799">
            <v>5511.47</v>
          </cell>
          <cell r="J799">
            <v>-68.329999999999899</v>
          </cell>
          <cell r="K799">
            <v>-1.24E-2</v>
          </cell>
          <cell r="L799">
            <v>4756.9399999999996</v>
          </cell>
          <cell r="M799">
            <v>686.20000000000095</v>
          </cell>
          <cell r="N799">
            <v>0.14430000000000001</v>
          </cell>
          <cell r="O799">
            <v>8099</v>
          </cell>
          <cell r="P799">
            <v>8480.52</v>
          </cell>
          <cell r="Q799">
            <v>7709.92</v>
          </cell>
        </row>
        <row r="800">
          <cell r="A800" t="str">
            <v>6227586564</v>
          </cell>
          <cell r="B800">
            <v>62275</v>
          </cell>
          <cell r="C800">
            <v>86564</v>
          </cell>
          <cell r="D800" t="str">
            <v>Insurance</v>
          </cell>
          <cell r="E800">
            <v>4512</v>
          </cell>
          <cell r="F800">
            <v>5310</v>
          </cell>
          <cell r="G800">
            <v>-798</v>
          </cell>
          <cell r="H800">
            <v>-0.15029999999999999</v>
          </cell>
          <cell r="I800">
            <v>4355.76</v>
          </cell>
          <cell r="J800">
            <v>156.24</v>
          </cell>
          <cell r="K800">
            <v>3.5900000000000001E-2</v>
          </cell>
          <cell r="L800">
            <v>4616</v>
          </cell>
          <cell r="M800">
            <v>-104</v>
          </cell>
          <cell r="N800">
            <v>-2.2499999999999999E-2</v>
          </cell>
          <cell r="O800">
            <v>7965</v>
          </cell>
          <cell r="P800">
            <v>6403.4</v>
          </cell>
          <cell r="Q800">
            <v>6926</v>
          </cell>
        </row>
        <row r="801">
          <cell r="A801" t="str">
            <v>6227588846</v>
          </cell>
          <cell r="B801">
            <v>62275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3245</v>
          </cell>
          <cell r="Q801">
            <v>0</v>
          </cell>
        </row>
        <row r="802">
          <cell r="A802" t="str">
            <v>6227588890</v>
          </cell>
          <cell r="B802">
            <v>62275</v>
          </cell>
          <cell r="C802">
            <v>88890</v>
          </cell>
          <cell r="D802" t="str">
            <v>Security/Safety</v>
          </cell>
          <cell r="E802">
            <v>163.08000000000001</v>
          </cell>
          <cell r="F802">
            <v>0</v>
          </cell>
          <cell r="G802">
            <v>163.08000000000001</v>
          </cell>
          <cell r="H802">
            <v>0</v>
          </cell>
          <cell r="I802">
            <v>3.08</v>
          </cell>
          <cell r="J802">
            <v>160</v>
          </cell>
          <cell r="K802">
            <v>51.948099999999997</v>
          </cell>
          <cell r="L802">
            <v>0</v>
          </cell>
          <cell r="M802">
            <v>163.08000000000001</v>
          </cell>
          <cell r="N802">
            <v>0</v>
          </cell>
          <cell r="O802">
            <v>0</v>
          </cell>
          <cell r="P802">
            <v>3.08</v>
          </cell>
          <cell r="Q802">
            <v>17.22</v>
          </cell>
        </row>
        <row r="803">
          <cell r="A803" t="str">
            <v>6227589775</v>
          </cell>
          <cell r="B803">
            <v>62275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</row>
        <row r="804">
          <cell r="A804" t="str">
            <v>6227589729</v>
          </cell>
          <cell r="B804">
            <v>62275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</row>
        <row r="805">
          <cell r="A805" t="str">
            <v>6227589786</v>
          </cell>
          <cell r="B805">
            <v>62275</v>
          </cell>
          <cell r="C805">
            <v>89786</v>
          </cell>
          <cell r="D805" t="str">
            <v>Property Tax Exp</v>
          </cell>
          <cell r="E805">
            <v>-7611.37</v>
          </cell>
          <cell r="F805">
            <v>15594</v>
          </cell>
          <cell r="G805">
            <v>-23205.37</v>
          </cell>
          <cell r="H805">
            <v>-1.4881</v>
          </cell>
          <cell r="I805">
            <v>-4639.5200000000004</v>
          </cell>
          <cell r="J805">
            <v>-2971.85</v>
          </cell>
          <cell r="K805">
            <v>0.64059999999999995</v>
          </cell>
          <cell r="L805">
            <v>15244</v>
          </cell>
          <cell r="M805">
            <v>-22855.37</v>
          </cell>
          <cell r="N805">
            <v>-1.4993000000000001</v>
          </cell>
          <cell r="O805">
            <v>23391</v>
          </cell>
          <cell r="P805">
            <v>3117.96</v>
          </cell>
          <cell r="Q805">
            <v>22866.48</v>
          </cell>
        </row>
        <row r="806">
          <cell r="A806" t="str">
            <v>6227571040</v>
          </cell>
          <cell r="B806">
            <v>62275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</row>
        <row r="807">
          <cell r="A807" t="str">
            <v>6227572701</v>
          </cell>
          <cell r="B807">
            <v>62275</v>
          </cell>
          <cell r="C807">
            <v>72701</v>
          </cell>
          <cell r="D807" t="str">
            <v>Utilities</v>
          </cell>
          <cell r="E807">
            <v>207.13</v>
          </cell>
          <cell r="F807">
            <v>0</v>
          </cell>
          <cell r="G807">
            <v>207.13</v>
          </cell>
          <cell r="H807">
            <v>0</v>
          </cell>
          <cell r="I807">
            <v>294.64</v>
          </cell>
          <cell r="J807">
            <v>-87.51</v>
          </cell>
          <cell r="K807">
            <v>-0.29699999999999999</v>
          </cell>
          <cell r="L807">
            <v>399.71</v>
          </cell>
          <cell r="M807">
            <v>-192.58</v>
          </cell>
          <cell r="N807">
            <v>-0.48180000000000001</v>
          </cell>
          <cell r="O807">
            <v>0</v>
          </cell>
          <cell r="P807">
            <v>494.64</v>
          </cell>
          <cell r="Q807">
            <v>551.95000000000005</v>
          </cell>
        </row>
        <row r="808">
          <cell r="A808" t="str">
            <v>6227572855</v>
          </cell>
          <cell r="B808">
            <v>62275</v>
          </cell>
          <cell r="C808">
            <v>72855</v>
          </cell>
          <cell r="D808" t="str">
            <v>Rent Expense-Ground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</row>
        <row r="809">
          <cell r="A809" t="str">
            <v>6227572870</v>
          </cell>
          <cell r="B809">
            <v>62275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</row>
        <row r="810">
          <cell r="A810" t="str">
            <v>6227576010</v>
          </cell>
          <cell r="B810">
            <v>62275</v>
          </cell>
          <cell r="C810">
            <v>76010</v>
          </cell>
          <cell r="D810" t="str">
            <v>Tenant Alterations</v>
          </cell>
          <cell r="E810">
            <v>50</v>
          </cell>
          <cell r="F810">
            <v>0</v>
          </cell>
          <cell r="G810">
            <v>50</v>
          </cell>
          <cell r="H810">
            <v>0</v>
          </cell>
          <cell r="I810">
            <v>50</v>
          </cell>
          <cell r="J810">
            <v>0</v>
          </cell>
          <cell r="K810">
            <v>0</v>
          </cell>
          <cell r="L810">
            <v>98.13</v>
          </cell>
          <cell r="M810">
            <v>-48.13</v>
          </cell>
          <cell r="N810">
            <v>-0.49049999999999999</v>
          </cell>
          <cell r="O810">
            <v>0</v>
          </cell>
          <cell r="P810">
            <v>50</v>
          </cell>
          <cell r="Q810">
            <v>233.84</v>
          </cell>
        </row>
        <row r="811">
          <cell r="A811" t="str">
            <v>6227576040</v>
          </cell>
          <cell r="B811">
            <v>62275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</row>
        <row r="812">
          <cell r="A812" t="str">
            <v>6227576051</v>
          </cell>
          <cell r="B812">
            <v>62275</v>
          </cell>
          <cell r="C812">
            <v>76051</v>
          </cell>
          <cell r="D812" t="str">
            <v>Cleaning</v>
          </cell>
          <cell r="E812">
            <v>347.85</v>
          </cell>
          <cell r="F812">
            <v>0</v>
          </cell>
          <cell r="G812">
            <v>347.85</v>
          </cell>
          <cell r="H812">
            <v>0</v>
          </cell>
          <cell r="I812">
            <v>0</v>
          </cell>
          <cell r="J812">
            <v>347.85</v>
          </cell>
          <cell r="K812">
            <v>0</v>
          </cell>
          <cell r="L812">
            <v>0</v>
          </cell>
          <cell r="M812">
            <v>347.85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</row>
        <row r="813">
          <cell r="A813" t="str">
            <v>6227576054</v>
          </cell>
          <cell r="B813">
            <v>62275</v>
          </cell>
          <cell r="C813">
            <v>76054</v>
          </cell>
          <cell r="D813" t="str">
            <v>Bldg Maintenance &amp; Repair</v>
          </cell>
          <cell r="E813">
            <v>375</v>
          </cell>
          <cell r="F813">
            <v>300</v>
          </cell>
          <cell r="G813">
            <v>75</v>
          </cell>
          <cell r="H813">
            <v>0.25</v>
          </cell>
          <cell r="I813">
            <v>2838</v>
          </cell>
          <cell r="J813">
            <v>-2463</v>
          </cell>
          <cell r="K813">
            <v>-0.8679</v>
          </cell>
          <cell r="L813">
            <v>0</v>
          </cell>
          <cell r="M813">
            <v>375</v>
          </cell>
          <cell r="N813">
            <v>0</v>
          </cell>
          <cell r="O813">
            <v>400</v>
          </cell>
          <cell r="P813">
            <v>3038</v>
          </cell>
          <cell r="Q813">
            <v>102.28</v>
          </cell>
        </row>
        <row r="814">
          <cell r="A814" t="str">
            <v>6227576060</v>
          </cell>
          <cell r="B814">
            <v>62275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</row>
        <row r="815">
          <cell r="A815" t="str">
            <v>6227576071</v>
          </cell>
          <cell r="B815">
            <v>62275</v>
          </cell>
          <cell r="C815">
            <v>76071</v>
          </cell>
          <cell r="D815" t="str">
            <v>Reimaging Maintenance</v>
          </cell>
          <cell r="E815">
            <v>10521.97</v>
          </cell>
          <cell r="F815">
            <v>15000</v>
          </cell>
          <cell r="G815">
            <v>-4478.03</v>
          </cell>
          <cell r="H815">
            <v>-0.29849999999999999</v>
          </cell>
          <cell r="I815">
            <v>9602</v>
          </cell>
          <cell r="J815">
            <v>919.969999999999</v>
          </cell>
          <cell r="K815">
            <v>9.5799999999999996E-2</v>
          </cell>
          <cell r="L815">
            <v>0</v>
          </cell>
          <cell r="M815">
            <v>10521.97</v>
          </cell>
          <cell r="N815">
            <v>0</v>
          </cell>
          <cell r="O815">
            <v>15000</v>
          </cell>
          <cell r="P815">
            <v>9602</v>
          </cell>
          <cell r="Q815">
            <v>0</v>
          </cell>
        </row>
        <row r="816">
          <cell r="A816" t="str">
            <v>6227576090</v>
          </cell>
          <cell r="B816">
            <v>62275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</row>
        <row r="817">
          <cell r="A817" t="str">
            <v>6227577001</v>
          </cell>
          <cell r="B817">
            <v>62275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</row>
        <row r="818">
          <cell r="A818" t="str">
            <v>6227577022</v>
          </cell>
          <cell r="B818">
            <v>62275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</row>
        <row r="819">
          <cell r="A819" t="str">
            <v>6227584200</v>
          </cell>
          <cell r="B819">
            <v>62275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</row>
        <row r="820">
          <cell r="A820" t="str">
            <v>6227584240</v>
          </cell>
          <cell r="B820">
            <v>62275</v>
          </cell>
          <cell r="C820">
            <v>84240</v>
          </cell>
          <cell r="D820" t="str">
            <v>Marketing Leasing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</row>
        <row r="821">
          <cell r="A821" t="str">
            <v>6227584242</v>
          </cell>
          <cell r="B821">
            <v>62275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</row>
        <row r="822">
          <cell r="A822" t="str">
            <v>6227584243</v>
          </cell>
          <cell r="B822">
            <v>62275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</row>
        <row r="823">
          <cell r="A823" t="str">
            <v>6227584244</v>
          </cell>
          <cell r="B823">
            <v>62275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</row>
        <row r="824">
          <cell r="A824" t="str">
            <v>6227584265</v>
          </cell>
          <cell r="B824">
            <v>62275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</row>
        <row r="825">
          <cell r="A825" t="str">
            <v>6227588037</v>
          </cell>
          <cell r="B825">
            <v>62275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</row>
        <row r="826">
          <cell r="A826" t="str">
            <v>6227585016</v>
          </cell>
          <cell r="B826">
            <v>62275</v>
          </cell>
          <cell r="C826">
            <v>85016</v>
          </cell>
          <cell r="D826" t="str">
            <v>Prof Svc-Attorney Outside</v>
          </cell>
          <cell r="E826">
            <v>93.99</v>
          </cell>
          <cell r="F826">
            <v>1500</v>
          </cell>
          <cell r="G826">
            <v>-1406.01</v>
          </cell>
          <cell r="H826">
            <v>-0.93730000000000002</v>
          </cell>
          <cell r="I826">
            <v>493.99</v>
          </cell>
          <cell r="J826">
            <v>-400</v>
          </cell>
          <cell r="K826">
            <v>-0.80969999999999998</v>
          </cell>
          <cell r="L826">
            <v>-460.49</v>
          </cell>
          <cell r="M826">
            <v>554.48</v>
          </cell>
          <cell r="N826">
            <v>-1.2040999999999999</v>
          </cell>
          <cell r="O826">
            <v>2000</v>
          </cell>
          <cell r="P826">
            <v>993.99</v>
          </cell>
          <cell r="Q826">
            <v>307.51</v>
          </cell>
        </row>
        <row r="827">
          <cell r="A827" t="str">
            <v>6227585022</v>
          </cell>
          <cell r="B827">
            <v>62275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1350</v>
          </cell>
        </row>
        <row r="828">
          <cell r="A828" t="str">
            <v>6227585065</v>
          </cell>
          <cell r="B828">
            <v>62275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</row>
        <row r="829">
          <cell r="A829" t="str">
            <v>6227585500</v>
          </cell>
          <cell r="B829">
            <v>62275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50</v>
          </cell>
        </row>
        <row r="830">
          <cell r="A830" t="str">
            <v>6227585566</v>
          </cell>
          <cell r="B830">
            <v>62275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</row>
        <row r="831">
          <cell r="A831" t="str">
            <v>6227585581</v>
          </cell>
          <cell r="B831">
            <v>62275</v>
          </cell>
          <cell r="C831">
            <v>85581</v>
          </cell>
          <cell r="D831" t="str">
            <v>Bldg Admin- Salaries</v>
          </cell>
          <cell r="E831">
            <v>3083.48</v>
          </cell>
          <cell r="F831">
            <v>3224</v>
          </cell>
          <cell r="G831">
            <v>-140.52000000000001</v>
          </cell>
          <cell r="H831">
            <v>-4.36E-2</v>
          </cell>
          <cell r="I831">
            <v>3132.42</v>
          </cell>
          <cell r="J831">
            <v>-48.940000000000097</v>
          </cell>
          <cell r="K831">
            <v>-1.5599999999999999E-2</v>
          </cell>
          <cell r="L831">
            <v>3417.9</v>
          </cell>
          <cell r="M831">
            <v>-334.42</v>
          </cell>
          <cell r="N831">
            <v>-9.7799999999999998E-2</v>
          </cell>
          <cell r="O831">
            <v>4836</v>
          </cell>
          <cell r="P831">
            <v>4898.96</v>
          </cell>
          <cell r="Q831">
            <v>5463.5</v>
          </cell>
        </row>
        <row r="832">
          <cell r="A832" t="str">
            <v>6227585583</v>
          </cell>
          <cell r="B832">
            <v>62275</v>
          </cell>
          <cell r="C832">
            <v>85583</v>
          </cell>
          <cell r="D832" t="str">
            <v>Bldg Admin-Office Exp.</v>
          </cell>
          <cell r="E832">
            <v>563.21</v>
          </cell>
          <cell r="F832">
            <v>608</v>
          </cell>
          <cell r="G832">
            <v>-44.79</v>
          </cell>
          <cell r="H832">
            <v>-7.3700000000000002E-2</v>
          </cell>
          <cell r="I832">
            <v>659.23</v>
          </cell>
          <cell r="J832">
            <v>-96.02</v>
          </cell>
          <cell r="K832">
            <v>-0.1457</v>
          </cell>
          <cell r="L832">
            <v>445.07</v>
          </cell>
          <cell r="M832">
            <v>118.14</v>
          </cell>
          <cell r="N832">
            <v>0.26540000000000002</v>
          </cell>
          <cell r="O832">
            <v>842</v>
          </cell>
          <cell r="P832">
            <v>877.61</v>
          </cell>
          <cell r="Q832">
            <v>695.21</v>
          </cell>
        </row>
        <row r="833">
          <cell r="A833" t="str">
            <v>6227585530</v>
          </cell>
          <cell r="B833">
            <v>62275</v>
          </cell>
          <cell r="C833">
            <v>85530</v>
          </cell>
          <cell r="D833" t="str">
            <v>Bldg Admin - Office Exp</v>
          </cell>
          <cell r="E833">
            <v>563.21</v>
          </cell>
          <cell r="F833">
            <v>608</v>
          </cell>
          <cell r="G833">
            <v>-44.79</v>
          </cell>
          <cell r="H833">
            <v>-7.3700000000000002E-2</v>
          </cell>
          <cell r="I833">
            <v>659.23</v>
          </cell>
          <cell r="J833">
            <v>-96.02</v>
          </cell>
          <cell r="K833">
            <v>-0.1457</v>
          </cell>
          <cell r="L833">
            <v>445.07</v>
          </cell>
          <cell r="M833">
            <v>118.14</v>
          </cell>
          <cell r="N833">
            <v>0.26540000000000002</v>
          </cell>
          <cell r="O833">
            <v>842</v>
          </cell>
          <cell r="P833">
            <v>877.61</v>
          </cell>
          <cell r="Q833">
            <v>695.21</v>
          </cell>
        </row>
        <row r="834">
          <cell r="A834" t="str">
            <v>6227586012</v>
          </cell>
          <cell r="B834">
            <v>62275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</row>
        <row r="835">
          <cell r="A835" t="str">
            <v>6227586037</v>
          </cell>
          <cell r="B835">
            <v>62275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</row>
        <row r="836">
          <cell r="A836" t="str">
            <v>6227583050</v>
          </cell>
          <cell r="B836">
            <v>62275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</row>
        <row r="837">
          <cell r="A837" t="str">
            <v>6227586510</v>
          </cell>
          <cell r="B837">
            <v>62275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</row>
        <row r="838">
          <cell r="A838" t="str">
            <v>6227586537</v>
          </cell>
          <cell r="B838">
            <v>62275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</row>
        <row r="839">
          <cell r="A839" t="str">
            <v>6227586566</v>
          </cell>
          <cell r="B839">
            <v>62275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</row>
        <row r="840">
          <cell r="A840" t="str">
            <v>6227586955</v>
          </cell>
          <cell r="B840">
            <v>62275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</row>
        <row r="841">
          <cell r="A841" t="str">
            <v>6227586985</v>
          </cell>
          <cell r="B841">
            <v>62275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181</v>
          </cell>
          <cell r="Q841">
            <v>0</v>
          </cell>
        </row>
        <row r="842">
          <cell r="A842" t="str">
            <v>6227586880</v>
          </cell>
          <cell r="B842">
            <v>62275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</row>
        <row r="843">
          <cell r="A843" t="str">
            <v>6227588710</v>
          </cell>
          <cell r="B843">
            <v>62275</v>
          </cell>
          <cell r="C843">
            <v>88710</v>
          </cell>
          <cell r="D843" t="str">
            <v>Losses-Bad Debts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2320</v>
          </cell>
          <cell r="J843">
            <v>-2320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6960</v>
          </cell>
          <cell r="Q843">
            <v>0</v>
          </cell>
        </row>
        <row r="844">
          <cell r="A844" t="str">
            <v>6227588711</v>
          </cell>
          <cell r="B844">
            <v>62275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</row>
        <row r="845">
          <cell r="A845" t="str">
            <v>6227588785</v>
          </cell>
          <cell r="B845">
            <v>62275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</row>
        <row r="846">
          <cell r="A846" t="str">
            <v>6227588847</v>
          </cell>
          <cell r="B846">
            <v>62275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</row>
        <row r="847">
          <cell r="A847" t="str">
            <v>6227588866</v>
          </cell>
          <cell r="B847">
            <v>62275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</row>
        <row r="848">
          <cell r="A848" t="str">
            <v>6227588870</v>
          </cell>
          <cell r="B848">
            <v>62275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</row>
        <row r="849">
          <cell r="A849" t="str">
            <v>6227588889</v>
          </cell>
          <cell r="B849">
            <v>62275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</row>
        <row r="850">
          <cell r="A850" t="str">
            <v>6227589776</v>
          </cell>
          <cell r="B850">
            <v>62275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</row>
        <row r="851">
          <cell r="A851" t="str">
            <v>6227589787</v>
          </cell>
          <cell r="B851">
            <v>62275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</row>
        <row r="852">
          <cell r="A852" t="str">
            <v>6227589510</v>
          </cell>
          <cell r="B852">
            <v>62275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</row>
        <row r="853">
          <cell r="A853" t="str">
            <v>6227589511</v>
          </cell>
          <cell r="B853">
            <v>62275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</row>
        <row r="854">
          <cell r="A854" t="str">
            <v>6227589512</v>
          </cell>
          <cell r="B854">
            <v>62275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</row>
        <row r="855">
          <cell r="A855" t="str">
            <v>6227589528</v>
          </cell>
          <cell r="B855">
            <v>62275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</row>
        <row r="856">
          <cell r="A856" t="str">
            <v>6227589529</v>
          </cell>
          <cell r="B856">
            <v>62275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</row>
        <row r="857">
          <cell r="A857" t="str">
            <v>6227589567</v>
          </cell>
          <cell r="B857">
            <v>62275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</row>
        <row r="858">
          <cell r="A858" t="str">
            <v>6227585058</v>
          </cell>
          <cell r="B858">
            <v>62275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</row>
        <row r="859">
          <cell r="A859" t="str">
            <v>6227586513</v>
          </cell>
          <cell r="B859">
            <v>62275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652.91999999999996</v>
          </cell>
          <cell r="G859">
            <v>-652.91999999999996</v>
          </cell>
          <cell r="H859">
            <v>0</v>
          </cell>
          <cell r="I859">
            <v>526.16999999999996</v>
          </cell>
          <cell r="J859">
            <v>-526.16999999999996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1486.44</v>
          </cell>
          <cell r="P859">
            <v>1227.73</v>
          </cell>
          <cell r="Q859">
            <v>0</v>
          </cell>
        </row>
        <row r="860">
          <cell r="A860" t="str">
            <v>6227586519</v>
          </cell>
          <cell r="B860">
            <v>62275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</row>
        <row r="861">
          <cell r="A861" t="str">
            <v>6227588770</v>
          </cell>
          <cell r="B861">
            <v>62275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</row>
        <row r="862">
          <cell r="A862" t="str">
            <v>6227588862</v>
          </cell>
          <cell r="B862">
            <v>62275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</row>
        <row r="863">
          <cell r="A863" t="str">
            <v>6227588874</v>
          </cell>
          <cell r="B863">
            <v>62275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</row>
        <row r="864">
          <cell r="A864" t="str">
            <v>6227589910</v>
          </cell>
          <cell r="B864">
            <v>62275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47420.14</v>
          </cell>
          <cell r="G864">
            <v>-47420.14</v>
          </cell>
          <cell r="H864">
            <v>0</v>
          </cell>
          <cell r="I864">
            <v>45074.81</v>
          </cell>
          <cell r="J864">
            <v>-45074.81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72145.34</v>
          </cell>
          <cell r="P864">
            <v>69545.460000000006</v>
          </cell>
          <cell r="Q864">
            <v>0</v>
          </cell>
        </row>
        <row r="865">
          <cell r="A865" t="str">
            <v>6227589548</v>
          </cell>
          <cell r="B865">
            <v>62275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Main"/>
      <sheetName val="Cost Center List"/>
      <sheetName val="Chart of Accounts"/>
      <sheetName val="Data"/>
      <sheetName val="Config"/>
    </sheetNames>
    <sheetDataSet>
      <sheetData sheetId="0">
        <row r="4">
          <cell r="N4">
            <v>2006</v>
          </cell>
        </row>
        <row r="6">
          <cell r="N6">
            <v>2007</v>
          </cell>
        </row>
        <row r="13">
          <cell r="N13" t="str">
            <v>B2007</v>
          </cell>
        </row>
        <row r="15">
          <cell r="N15" t="str">
            <v>Bayside Center</v>
          </cell>
        </row>
        <row r="20">
          <cell r="U20" t="str">
            <v>Data!$AB$1:$AB$133</v>
          </cell>
        </row>
        <row r="23">
          <cell r="U23" t="str">
            <v>Data!$AB$1:$AB$133</v>
          </cell>
        </row>
        <row r="30">
          <cell r="U30" t="str">
            <v>Data!$C$1:$C$133</v>
          </cell>
        </row>
        <row r="33">
          <cell r="U33" t="str">
            <v>Data!$D$1:$D$133</v>
          </cell>
        </row>
        <row r="36">
          <cell r="U36" t="str">
            <v>Data!$B$1:$B$133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Review Comments"/>
      <sheetName val="Min Rent Plan"/>
      <sheetName val="Min Rent Forecast"/>
      <sheetName val="Inline Rates"/>
      <sheetName val="Stats Page"/>
      <sheetName val="MRI Data"/>
      <sheetName val="Statistical Data"/>
      <sheetName val="MR-Stat Data Sheet Bud"/>
      <sheetName val="Min Rent Bud"/>
      <sheetName val="Stats Page Bud"/>
      <sheetName val="PCR"/>
      <sheetName val="12020"/>
      <sheetName val="12410"/>
      <sheetName val=" 12410"/>
      <sheetName val="13000"/>
      <sheetName val="13100"/>
      <sheetName val="Assets"/>
      <sheetName val="1800830"/>
      <sheetName val="15010"/>
      <sheetName val="15100"/>
      <sheetName val="16500"/>
      <sheetName val="OTHER ASSETS"/>
      <sheetName val="15656-9000"/>
      <sheetName val="Awning  Amort"/>
      <sheetName val="Prkg Lot Amort"/>
      <sheetName val="Building"/>
      <sheetName val="20910"/>
      <sheetName val="1502880 Suspense"/>
      <sheetName val="20100"/>
      <sheetName val="25300"/>
      <sheetName val="25700"/>
      <sheetName val="35000"/>
      <sheetName val="36100"/>
      <sheetName val="Insurance"/>
      <sheetName val="Tax"/>
      <sheetName val="Notes"/>
      <sheetName val="4000362"/>
      <sheetName val="Variance"/>
      <sheetName val="70110"/>
      <sheetName val="70130"/>
      <sheetName val="70140"/>
      <sheetName val="RR vs RU"/>
      <sheetName val="UTILITIES"/>
      <sheetName val="Sheet2"/>
      <sheetName val="20110"/>
      <sheetName val="20110 WP"/>
      <sheetName val="Sheet1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A12" t="str">
            <v>Inline Rate</v>
          </cell>
          <cell r="B12" t="str">
            <v>Plan</v>
          </cell>
          <cell r="C12">
            <v>59.00879443882063</v>
          </cell>
          <cell r="D12">
            <v>59.00879443882063</v>
          </cell>
          <cell r="E12">
            <v>59.260967345030743</v>
          </cell>
          <cell r="F12">
            <v>59.260967345030743</v>
          </cell>
          <cell r="G12">
            <v>59.260967345030743</v>
          </cell>
          <cell r="H12">
            <v>58.967146529142177</v>
          </cell>
          <cell r="I12">
            <v>58.967146529142177</v>
          </cell>
          <cell r="J12">
            <v>58.967146529142177</v>
          </cell>
          <cell r="K12">
            <v>58.967146529142177</v>
          </cell>
          <cell r="L12">
            <v>58.967146529142177</v>
          </cell>
          <cell r="M12">
            <v>58.967146529142177</v>
          </cell>
          <cell r="N12">
            <v>59.5926026598272</v>
          </cell>
          <cell r="O12">
            <v>59.00879443882063</v>
          </cell>
          <cell r="P12">
            <v>59.00879443882063</v>
          </cell>
          <cell r="Q12">
            <v>59.092852074224012</v>
          </cell>
          <cell r="R12">
            <v>59.13488089192569</v>
          </cell>
          <cell r="S12">
            <v>59.160098182546697</v>
          </cell>
          <cell r="T12">
            <v>59.12490778621391</v>
          </cell>
          <cell r="U12">
            <v>59.100573468324207</v>
          </cell>
          <cell r="V12">
            <v>59.082742977090184</v>
          </cell>
          <cell r="W12">
            <v>59.069116265026175</v>
          </cell>
          <cell r="X12">
            <v>59.058363453920144</v>
          </cell>
          <cell r="Y12">
            <v>59.049662103675651</v>
          </cell>
          <cell r="Z12">
            <v>59.096943904126562</v>
          </cell>
        </row>
        <row r="14">
          <cell r="A14" t="str">
            <v>Inline Rate</v>
          </cell>
          <cell r="B14" t="str">
            <v>Forecast</v>
          </cell>
          <cell r="C14">
            <v>52.953899999999997</v>
          </cell>
          <cell r="D14">
            <v>52.953899999999997</v>
          </cell>
          <cell r="E14">
            <v>53.171900000000001</v>
          </cell>
          <cell r="F14">
            <v>53.171900000000001</v>
          </cell>
          <cell r="G14">
            <v>49.305900000000001</v>
          </cell>
          <cell r="H14">
            <v>48.775399999999998</v>
          </cell>
          <cell r="I14">
            <v>54.219200000000001</v>
          </cell>
          <cell r="J14">
            <v>54.219200000000001</v>
          </cell>
          <cell r="K14">
            <v>54.219200000000001</v>
          </cell>
          <cell r="L14">
            <v>54.219200000000001</v>
          </cell>
          <cell r="M14">
            <v>53.384700000000002</v>
          </cell>
          <cell r="N14">
            <v>53.932299999999998</v>
          </cell>
          <cell r="O14">
            <v>52.953899999999997</v>
          </cell>
          <cell r="P14">
            <v>52.953899999999997</v>
          </cell>
          <cell r="Q14">
            <v>53.026499999999999</v>
          </cell>
          <cell r="R14">
            <v>53.062899999999999</v>
          </cell>
          <cell r="S14">
            <v>49.667400000000001</v>
          </cell>
          <cell r="T14">
            <v>51.943899999999999</v>
          </cell>
          <cell r="U14">
            <v>52.268999999999998</v>
          </cell>
          <cell r="V14">
            <v>52.512799999999999</v>
          </cell>
          <cell r="W14">
            <v>52.702399999999997</v>
          </cell>
          <cell r="X14">
            <v>52.853999999999999</v>
          </cell>
          <cell r="Y14">
            <v>52.906599999999997</v>
          </cell>
          <cell r="Z14">
            <v>52.999099999999999</v>
          </cell>
        </row>
        <row r="16">
          <cell r="A16" t="str">
            <v>Inline Rate</v>
          </cell>
          <cell r="B16" t="str">
            <v>Prior Year</v>
          </cell>
          <cell r="C16">
            <v>53.401629450814724</v>
          </cell>
          <cell r="D16">
            <v>53.401629450814724</v>
          </cell>
          <cell r="E16">
            <v>54.092335546167774</v>
          </cell>
          <cell r="F16">
            <v>54.092335546167774</v>
          </cell>
          <cell r="G16">
            <v>54.092335546167774</v>
          </cell>
          <cell r="H16">
            <v>54.216354858177432</v>
          </cell>
          <cell r="I16">
            <v>54.422030524220304</v>
          </cell>
          <cell r="J16">
            <v>52.00331785003317</v>
          </cell>
          <cell r="K16">
            <v>51.357332448573317</v>
          </cell>
          <cell r="L16">
            <v>52.835434638354343</v>
          </cell>
          <cell r="M16">
            <v>52.00331785003317</v>
          </cell>
          <cell r="N16">
            <v>50.123092236230924</v>
          </cell>
          <cell r="O16">
            <v>53.401629450814724</v>
          </cell>
          <cell r="P16">
            <v>53.401629450814724</v>
          </cell>
          <cell r="Q16">
            <v>53.63186481593241</v>
          </cell>
          <cell r="R16">
            <v>53.746982498491249</v>
          </cell>
          <cell r="S16">
            <v>53.816053108026551</v>
          </cell>
          <cell r="T16">
            <v>53.882770066385035</v>
          </cell>
          <cell r="U16">
            <v>53.953751419337934</v>
          </cell>
          <cell r="V16">
            <v>53.445546464958326</v>
          </cell>
          <cell r="W16">
            <v>52.859883841526653</v>
          </cell>
          <cell r="X16">
            <v>52.857576706324359</v>
          </cell>
          <cell r="Y16">
            <v>52.783916003890823</v>
          </cell>
          <cell r="Z16">
            <v>52.377133375474088</v>
          </cell>
        </row>
        <row r="18">
          <cell r="A18" t="str">
            <v>Inline Occupancy</v>
          </cell>
          <cell r="B18" t="str">
            <v>Plan</v>
          </cell>
          <cell r="C18">
            <v>0.78508939348219675</v>
          </cell>
          <cell r="D18">
            <v>0.78508939348219675</v>
          </cell>
          <cell r="E18">
            <v>0.78508939348219675</v>
          </cell>
          <cell r="F18">
            <v>0.78508939348219675</v>
          </cell>
          <cell r="G18">
            <v>0.78508939348219675</v>
          </cell>
          <cell r="H18">
            <v>0.87561443874471945</v>
          </cell>
          <cell r="I18">
            <v>0.87561443874471945</v>
          </cell>
          <cell r="J18">
            <v>0.87561443874471945</v>
          </cell>
          <cell r="K18">
            <v>0.87561443874471945</v>
          </cell>
          <cell r="L18">
            <v>0.87561443874471945</v>
          </cell>
          <cell r="M18">
            <v>0.87561443874471945</v>
          </cell>
          <cell r="N18">
            <v>0.87561443874471945</v>
          </cell>
          <cell r="O18">
            <v>0.78508939348219675</v>
          </cell>
          <cell r="P18">
            <v>0.78508939348219675</v>
          </cell>
          <cell r="Q18">
            <v>0.78508939348219675</v>
          </cell>
          <cell r="R18">
            <v>0.78508939348219675</v>
          </cell>
          <cell r="S18">
            <v>0.78508939348219686</v>
          </cell>
          <cell r="T18">
            <v>0.80017690102595063</v>
          </cell>
          <cell r="U18">
            <v>0.81095369212863189</v>
          </cell>
          <cell r="V18">
            <v>0.81903628545564289</v>
          </cell>
          <cell r="W18">
            <v>0.82532274693220697</v>
          </cell>
          <cell r="X18">
            <v>0.83035191611345827</v>
          </cell>
          <cell r="Y18">
            <v>0.83446669089811842</v>
          </cell>
          <cell r="Z18">
            <v>0.83789566988533504</v>
          </cell>
        </row>
        <row r="20">
          <cell r="A20" t="str">
            <v>Inline Occupancy</v>
          </cell>
          <cell r="B20" t="str">
            <v>Forecast</v>
          </cell>
          <cell r="C20">
            <v>0.90900000000000003</v>
          </cell>
          <cell r="D20">
            <v>0.90900000000000003</v>
          </cell>
          <cell r="E20">
            <v>0.90900000000000003</v>
          </cell>
          <cell r="F20">
            <v>0.90900000000000003</v>
          </cell>
          <cell r="G20">
            <v>0.90900000000000003</v>
          </cell>
          <cell r="H20">
            <v>0.90900000000000003</v>
          </cell>
          <cell r="I20">
            <v>0.90900000000000003</v>
          </cell>
          <cell r="J20">
            <v>0.90900000000000003</v>
          </cell>
          <cell r="K20">
            <v>0.90900000000000003</v>
          </cell>
          <cell r="L20">
            <v>0.90900000000000003</v>
          </cell>
          <cell r="M20">
            <v>1</v>
          </cell>
          <cell r="N20">
            <v>1</v>
          </cell>
          <cell r="O20">
            <v>0.90900000000000003</v>
          </cell>
          <cell r="P20">
            <v>0.90900000000000003</v>
          </cell>
          <cell r="Q20">
            <v>0.90900000000000003</v>
          </cell>
          <cell r="R20">
            <v>0.90900000000000003</v>
          </cell>
          <cell r="S20">
            <v>0.90900000000000003</v>
          </cell>
          <cell r="T20">
            <v>0.90900000000000003</v>
          </cell>
          <cell r="U20">
            <v>0.90900000000000003</v>
          </cell>
          <cell r="V20">
            <v>0.90900000000000003</v>
          </cell>
          <cell r="W20">
            <v>0.90900000000000003</v>
          </cell>
          <cell r="X20">
            <v>0.90900000000000003</v>
          </cell>
          <cell r="Y20">
            <v>0.91800000000000004</v>
          </cell>
          <cell r="Z20">
            <v>0.92500000000000004</v>
          </cell>
        </row>
        <row r="22">
          <cell r="A22" t="str">
            <v>Overall Occupancy</v>
          </cell>
          <cell r="B22" t="str">
            <v>Plan</v>
          </cell>
          <cell r="C22">
            <v>0.95573081286031725</v>
          </cell>
          <cell r="D22">
            <v>0.95573081286031725</v>
          </cell>
          <cell r="E22">
            <v>0.95573081286031725</v>
          </cell>
          <cell r="F22">
            <v>0.95573081286031725</v>
          </cell>
          <cell r="G22">
            <v>0.95573081286031725</v>
          </cell>
          <cell r="H22">
            <v>0.97437796217736539</v>
          </cell>
          <cell r="I22">
            <v>0.97437796217736539</v>
          </cell>
          <cell r="J22">
            <v>0.97437796217736539</v>
          </cell>
          <cell r="K22">
            <v>0.97437796217736539</v>
          </cell>
          <cell r="L22">
            <v>0.97437796217736539</v>
          </cell>
          <cell r="M22">
            <v>0.97437796217736539</v>
          </cell>
          <cell r="N22">
            <v>0.97437796217736539</v>
          </cell>
          <cell r="O22">
            <v>0.95573081286031725</v>
          </cell>
          <cell r="P22">
            <v>0.95573081286031725</v>
          </cell>
          <cell r="Q22">
            <v>0.95573081286031725</v>
          </cell>
          <cell r="R22">
            <v>0.95573081286031725</v>
          </cell>
          <cell r="S22">
            <v>0.95573081286031725</v>
          </cell>
          <cell r="T22">
            <v>0.95883867107982534</v>
          </cell>
          <cell r="U22">
            <v>0.96105856980804538</v>
          </cell>
          <cell r="V22">
            <v>0.96272349385421041</v>
          </cell>
          <cell r="W22">
            <v>0.96401843477900551</v>
          </cell>
          <cell r="X22">
            <v>0.96505438751884154</v>
          </cell>
          <cell r="Y22">
            <v>0.96590198521507098</v>
          </cell>
          <cell r="Z22">
            <v>0.96660831662859559</v>
          </cell>
        </row>
        <row r="24">
          <cell r="A24" t="str">
            <v>Overall Occupancy</v>
          </cell>
          <cell r="B24" t="str">
            <v>Forecast</v>
          </cell>
          <cell r="C24">
            <v>0.98099999999999998</v>
          </cell>
          <cell r="D24">
            <v>0.98099999999999998</v>
          </cell>
          <cell r="E24">
            <v>0.98099999999999998</v>
          </cell>
          <cell r="F24">
            <v>0.98099999999999998</v>
          </cell>
          <cell r="G24">
            <v>0.98099999999999998</v>
          </cell>
          <cell r="H24">
            <v>0.98099999999999998</v>
          </cell>
          <cell r="I24">
            <v>0.98099999999999998</v>
          </cell>
          <cell r="J24">
            <v>0.98099999999999998</v>
          </cell>
          <cell r="K24">
            <v>0.98099999999999998</v>
          </cell>
          <cell r="L24">
            <v>0.98099999999999998</v>
          </cell>
          <cell r="M24">
            <v>1</v>
          </cell>
          <cell r="N24">
            <v>1</v>
          </cell>
          <cell r="O24">
            <v>0.98099999999999998</v>
          </cell>
          <cell r="P24">
            <v>0.98099999999999998</v>
          </cell>
          <cell r="Q24">
            <v>0.98099999999999998</v>
          </cell>
          <cell r="R24">
            <v>0.98099999999999998</v>
          </cell>
          <cell r="S24">
            <v>0.98099999999999998</v>
          </cell>
          <cell r="T24">
            <v>0.98099999999999998</v>
          </cell>
          <cell r="U24">
            <v>0.98099999999999998</v>
          </cell>
          <cell r="V24">
            <v>0.98099999999999998</v>
          </cell>
          <cell r="W24">
            <v>0.98099999999999998</v>
          </cell>
          <cell r="X24">
            <v>0.98099999999999998</v>
          </cell>
          <cell r="Y24">
            <v>0.98299999999999998</v>
          </cell>
          <cell r="Z24">
            <v>0.98399999999999999</v>
          </cell>
        </row>
      </sheetData>
      <sheetData sheetId="8">
        <row r="8">
          <cell r="I8" t="str">
            <v>JULY</v>
          </cell>
          <cell r="J8" t="str">
            <v>AUGUST</v>
          </cell>
          <cell r="K8" t="str">
            <v>SEPTEMBER</v>
          </cell>
          <cell r="L8" t="str">
            <v>OCTOBER</v>
          </cell>
          <cell r="M8" t="str">
            <v>NOVEMBER</v>
          </cell>
          <cell r="N8" t="str">
            <v>DECEMBER</v>
          </cell>
          <cell r="O8" t="str">
            <v>JANUARY</v>
          </cell>
          <cell r="P8" t="str">
            <v>FEBRUARY</v>
          </cell>
          <cell r="Q8" t="str">
            <v>MARCH</v>
          </cell>
          <cell r="R8" t="str">
            <v>APRIL</v>
          </cell>
          <cell r="S8" t="str">
            <v>MAY</v>
          </cell>
          <cell r="T8" t="str">
            <v>JUNE</v>
          </cell>
        </row>
        <row r="10">
          <cell r="A10">
            <v>1</v>
          </cell>
          <cell r="B10" t="str">
            <v>Bayside Cleaners</v>
          </cell>
          <cell r="C10">
            <v>32295</v>
          </cell>
          <cell r="D10">
            <v>40694</v>
          </cell>
          <cell r="F10" t="str">
            <v>1056</v>
          </cell>
          <cell r="G10">
            <v>1500</v>
          </cell>
          <cell r="I10">
            <v>1500</v>
          </cell>
          <cell r="J10">
            <v>1500</v>
          </cell>
          <cell r="K10">
            <v>1500</v>
          </cell>
          <cell r="L10">
            <v>1500</v>
          </cell>
          <cell r="M10">
            <v>1500</v>
          </cell>
          <cell r="N10">
            <v>1500</v>
          </cell>
          <cell r="O10">
            <v>1500</v>
          </cell>
          <cell r="P10">
            <v>1500</v>
          </cell>
          <cell r="Q10">
            <v>1500</v>
          </cell>
          <cell r="R10">
            <v>1500</v>
          </cell>
          <cell r="S10">
            <v>1500</v>
          </cell>
          <cell r="T10">
            <v>1500</v>
          </cell>
        </row>
        <row r="11">
          <cell r="A11">
            <v>2</v>
          </cell>
          <cell r="B11" t="str">
            <v>Carol Klein Fine Jewelry 1028</v>
          </cell>
          <cell r="C11">
            <v>35223</v>
          </cell>
          <cell r="D11">
            <v>40724</v>
          </cell>
          <cell r="F11" t="str">
            <v>1028</v>
          </cell>
          <cell r="G11">
            <v>1055</v>
          </cell>
          <cell r="I11">
            <v>1055</v>
          </cell>
          <cell r="J11">
            <v>1055</v>
          </cell>
          <cell r="K11">
            <v>1055</v>
          </cell>
          <cell r="L11">
            <v>1055</v>
          </cell>
          <cell r="M11">
            <v>1055</v>
          </cell>
          <cell r="N11">
            <v>1055</v>
          </cell>
          <cell r="O11">
            <v>1055</v>
          </cell>
          <cell r="P11">
            <v>1055</v>
          </cell>
          <cell r="Q11">
            <v>1055</v>
          </cell>
          <cell r="R11">
            <v>1055</v>
          </cell>
          <cell r="S11">
            <v>1055</v>
          </cell>
          <cell r="T11">
            <v>1055</v>
          </cell>
        </row>
        <row r="12">
          <cell r="A12">
            <v>3</v>
          </cell>
          <cell r="B12" t="str">
            <v>Java City Bakery Café</v>
          </cell>
          <cell r="C12">
            <v>34700</v>
          </cell>
          <cell r="D12">
            <v>39994</v>
          </cell>
          <cell r="F12" t="str">
            <v>1064</v>
          </cell>
          <cell r="G12">
            <v>1320</v>
          </cell>
          <cell r="I12">
            <v>1320</v>
          </cell>
          <cell r="J12">
            <v>1320</v>
          </cell>
          <cell r="K12">
            <v>1320</v>
          </cell>
          <cell r="L12">
            <v>1320</v>
          </cell>
          <cell r="M12">
            <v>1320</v>
          </cell>
          <cell r="N12">
            <v>1320</v>
          </cell>
          <cell r="O12">
            <v>1320</v>
          </cell>
          <cell r="P12">
            <v>1320</v>
          </cell>
          <cell r="Q12">
            <v>1320</v>
          </cell>
          <cell r="R12">
            <v>1320</v>
          </cell>
          <cell r="S12">
            <v>1320</v>
          </cell>
          <cell r="T12">
            <v>1320</v>
          </cell>
        </row>
        <row r="13">
          <cell r="A13">
            <v>4</v>
          </cell>
          <cell r="B13" t="str">
            <v>Just Alterations</v>
          </cell>
          <cell r="C13">
            <v>35217</v>
          </cell>
          <cell r="D13">
            <v>41243</v>
          </cell>
          <cell r="F13" t="str">
            <v>1032A</v>
          </cell>
          <cell r="G13">
            <v>650</v>
          </cell>
          <cell r="I13">
            <v>650</v>
          </cell>
          <cell r="J13">
            <v>650</v>
          </cell>
          <cell r="K13">
            <v>650</v>
          </cell>
          <cell r="L13">
            <v>650</v>
          </cell>
          <cell r="M13">
            <v>650</v>
          </cell>
          <cell r="N13">
            <v>650</v>
          </cell>
          <cell r="O13">
            <v>650</v>
          </cell>
          <cell r="P13">
            <v>650</v>
          </cell>
          <cell r="Q13">
            <v>650</v>
          </cell>
          <cell r="R13">
            <v>650</v>
          </cell>
          <cell r="S13">
            <v>650</v>
          </cell>
          <cell r="T13">
            <v>650</v>
          </cell>
        </row>
        <row r="14">
          <cell r="A14">
            <v>5</v>
          </cell>
          <cell r="B14" t="str">
            <v>Pacific Coast Floral</v>
          </cell>
          <cell r="C14">
            <v>33574</v>
          </cell>
          <cell r="D14">
            <v>39994</v>
          </cell>
          <cell r="F14" t="str">
            <v>1072</v>
          </cell>
          <cell r="G14">
            <v>1080</v>
          </cell>
          <cell r="I14">
            <v>1080</v>
          </cell>
          <cell r="J14">
            <v>1080</v>
          </cell>
          <cell r="K14">
            <v>1080</v>
          </cell>
          <cell r="L14">
            <v>1080</v>
          </cell>
          <cell r="M14">
            <v>1080</v>
          </cell>
          <cell r="N14">
            <v>1080</v>
          </cell>
          <cell r="O14">
            <v>1080</v>
          </cell>
          <cell r="P14">
            <v>1080</v>
          </cell>
          <cell r="Q14">
            <v>1080</v>
          </cell>
          <cell r="R14">
            <v>1080</v>
          </cell>
          <cell r="S14">
            <v>1080</v>
          </cell>
          <cell r="T14">
            <v>1080</v>
          </cell>
        </row>
        <row r="15">
          <cell r="A15">
            <v>6</v>
          </cell>
          <cell r="B15" t="str">
            <v xml:space="preserve">Photo Lab - The </v>
          </cell>
          <cell r="C15">
            <v>35217</v>
          </cell>
          <cell r="D15">
            <v>41060</v>
          </cell>
          <cell r="F15" t="str">
            <v>1048</v>
          </cell>
          <cell r="G15">
            <v>900</v>
          </cell>
          <cell r="I15">
            <v>900</v>
          </cell>
          <cell r="J15">
            <v>900</v>
          </cell>
          <cell r="K15">
            <v>900</v>
          </cell>
          <cell r="L15">
            <v>900</v>
          </cell>
          <cell r="M15">
            <v>900</v>
          </cell>
          <cell r="N15">
            <v>900</v>
          </cell>
          <cell r="O15">
            <v>900</v>
          </cell>
          <cell r="P15">
            <v>900</v>
          </cell>
          <cell r="Q15">
            <v>900</v>
          </cell>
          <cell r="R15">
            <v>900</v>
          </cell>
          <cell r="S15">
            <v>900</v>
          </cell>
          <cell r="T15">
            <v>900</v>
          </cell>
        </row>
        <row r="16">
          <cell r="A16">
            <v>7</v>
          </cell>
          <cell r="B16" t="str">
            <v>Salon "L"</v>
          </cell>
          <cell r="C16">
            <v>37838</v>
          </cell>
          <cell r="D16">
            <v>40786</v>
          </cell>
          <cell r="F16" t="str">
            <v>1040</v>
          </cell>
          <cell r="G16">
            <v>1500</v>
          </cell>
          <cell r="I16">
            <v>1500</v>
          </cell>
          <cell r="J16">
            <v>1500</v>
          </cell>
          <cell r="K16">
            <v>1500</v>
          </cell>
          <cell r="L16">
            <v>1500</v>
          </cell>
          <cell r="M16">
            <v>1500</v>
          </cell>
          <cell r="N16">
            <v>1500</v>
          </cell>
          <cell r="O16">
            <v>1500</v>
          </cell>
          <cell r="P16">
            <v>1500</v>
          </cell>
          <cell r="Q16">
            <v>1500</v>
          </cell>
          <cell r="R16">
            <v>1500</v>
          </cell>
          <cell r="S16">
            <v>1500</v>
          </cell>
          <cell r="T16">
            <v>1500</v>
          </cell>
        </row>
        <row r="17">
          <cell r="A17">
            <v>8</v>
          </cell>
          <cell r="B17" t="str">
            <v>Sapori Restaurant Italiano</v>
          </cell>
          <cell r="C17">
            <v>32674</v>
          </cell>
          <cell r="D17">
            <v>40178</v>
          </cell>
          <cell r="F17" t="str">
            <v>1080</v>
          </cell>
          <cell r="G17">
            <v>2742</v>
          </cell>
          <cell r="I17">
            <v>2742</v>
          </cell>
          <cell r="J17">
            <v>2742</v>
          </cell>
          <cell r="K17">
            <v>2742</v>
          </cell>
          <cell r="L17">
            <v>2742</v>
          </cell>
          <cell r="M17">
            <v>2742</v>
          </cell>
          <cell r="N17">
            <v>2742</v>
          </cell>
          <cell r="O17">
            <v>2742</v>
          </cell>
          <cell r="P17">
            <v>2742</v>
          </cell>
          <cell r="Q17">
            <v>2742</v>
          </cell>
          <cell r="R17">
            <v>2742</v>
          </cell>
          <cell r="S17">
            <v>2742</v>
          </cell>
          <cell r="T17">
            <v>2742</v>
          </cell>
        </row>
        <row r="18">
          <cell r="A18">
            <v>9</v>
          </cell>
          <cell r="B18" t="str">
            <v>Sapori Restaurant Italiano-Patio</v>
          </cell>
          <cell r="C18">
            <v>39234</v>
          </cell>
          <cell r="D18">
            <v>40178</v>
          </cell>
          <cell r="F18" t="str">
            <v>1080A</v>
          </cell>
          <cell r="G18">
            <v>1309</v>
          </cell>
          <cell r="I18">
            <v>1309</v>
          </cell>
          <cell r="J18">
            <v>1309</v>
          </cell>
          <cell r="K18">
            <v>1309</v>
          </cell>
          <cell r="L18">
            <v>1309</v>
          </cell>
          <cell r="M18">
            <v>1309</v>
          </cell>
          <cell r="N18">
            <v>1309</v>
          </cell>
          <cell r="O18">
            <v>1309</v>
          </cell>
          <cell r="P18">
            <v>1309</v>
          </cell>
          <cell r="Q18">
            <v>1309</v>
          </cell>
          <cell r="R18">
            <v>1309</v>
          </cell>
          <cell r="S18">
            <v>1309</v>
          </cell>
          <cell r="T18">
            <v>1309</v>
          </cell>
        </row>
        <row r="19">
          <cell r="A19">
            <v>10</v>
          </cell>
          <cell r="B19" t="str">
            <v>Vacant/Shades of Red</v>
          </cell>
          <cell r="C19">
            <v>35329</v>
          </cell>
          <cell r="D19">
            <v>39813</v>
          </cell>
          <cell r="F19" t="str">
            <v>1024</v>
          </cell>
          <cell r="G19">
            <v>1200</v>
          </cell>
          <cell r="I19">
            <v>1200</v>
          </cell>
          <cell r="J19">
            <v>1200</v>
          </cell>
          <cell r="K19">
            <v>1200</v>
          </cell>
          <cell r="L19">
            <v>1200</v>
          </cell>
          <cell r="M19">
            <v>1200</v>
          </cell>
          <cell r="N19">
            <v>1200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  <cell r="I38">
            <v>0</v>
          </cell>
          <cell r="J38">
            <v>0</v>
          </cell>
          <cell r="K38">
            <v>0</v>
          </cell>
        </row>
        <row r="39">
          <cell r="A39">
            <v>30</v>
          </cell>
          <cell r="I39">
            <v>0</v>
          </cell>
          <cell r="J39">
            <v>0</v>
          </cell>
          <cell r="K39">
            <v>0</v>
          </cell>
        </row>
        <row r="40">
          <cell r="A40">
            <v>31</v>
          </cell>
          <cell r="I40">
            <v>0</v>
          </cell>
          <cell r="J40">
            <v>0</v>
          </cell>
          <cell r="K40">
            <v>0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  <row r="56">
          <cell r="A56">
            <v>47</v>
          </cell>
        </row>
        <row r="57">
          <cell r="A57">
            <v>48</v>
          </cell>
        </row>
        <row r="58">
          <cell r="A58">
            <v>49</v>
          </cell>
        </row>
        <row r="59">
          <cell r="A59">
            <v>50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  <row r="128">
          <cell r="A128">
            <v>119</v>
          </cell>
        </row>
        <row r="129">
          <cell r="A129">
            <v>120</v>
          </cell>
        </row>
        <row r="130">
          <cell r="A130">
            <v>121</v>
          </cell>
        </row>
        <row r="131">
          <cell r="A131">
            <v>122</v>
          </cell>
        </row>
        <row r="132">
          <cell r="A132">
            <v>123</v>
          </cell>
        </row>
        <row r="133">
          <cell r="A133">
            <v>124</v>
          </cell>
        </row>
        <row r="134">
          <cell r="A134">
            <v>125</v>
          </cell>
        </row>
        <row r="135">
          <cell r="A135">
            <v>126</v>
          </cell>
        </row>
        <row r="136">
          <cell r="A136">
            <v>127</v>
          </cell>
        </row>
        <row r="137">
          <cell r="A137">
            <v>128</v>
          </cell>
        </row>
        <row r="138">
          <cell r="A138">
            <v>129</v>
          </cell>
        </row>
        <row r="139">
          <cell r="A139">
            <v>130</v>
          </cell>
        </row>
        <row r="140">
          <cell r="A140">
            <v>131</v>
          </cell>
          <cell r="I140">
            <v>0</v>
          </cell>
          <cell r="J140">
            <v>0</v>
          </cell>
          <cell r="K140">
            <v>0</v>
          </cell>
        </row>
        <row r="141">
          <cell r="A141">
            <v>132</v>
          </cell>
          <cell r="B141" t="str">
            <v>Inline Rate Adjustment</v>
          </cell>
        </row>
        <row r="142">
          <cell r="A142">
            <v>133</v>
          </cell>
          <cell r="F142" t="str">
            <v>Total In-Line</v>
          </cell>
          <cell r="G142">
            <v>13256</v>
          </cell>
          <cell r="I142">
            <v>13256</v>
          </cell>
          <cell r="J142">
            <v>13256</v>
          </cell>
          <cell r="K142">
            <v>13256</v>
          </cell>
          <cell r="L142">
            <v>13256</v>
          </cell>
          <cell r="M142">
            <v>13256</v>
          </cell>
          <cell r="N142">
            <v>13256</v>
          </cell>
          <cell r="O142">
            <v>12056</v>
          </cell>
          <cell r="P142">
            <v>12056</v>
          </cell>
          <cell r="Q142">
            <v>12056</v>
          </cell>
          <cell r="R142">
            <v>12056</v>
          </cell>
          <cell r="S142">
            <v>12056</v>
          </cell>
          <cell r="T142">
            <v>12056</v>
          </cell>
        </row>
        <row r="143">
          <cell r="A143">
            <v>134</v>
          </cell>
        </row>
        <row r="144">
          <cell r="A144">
            <v>135</v>
          </cell>
          <cell r="B144" t="str">
            <v>Anchor/Pads/Storage</v>
          </cell>
        </row>
        <row r="145">
          <cell r="A145">
            <v>136</v>
          </cell>
          <cell r="B145" t="str">
            <v>Bayside Restaurant</v>
          </cell>
          <cell r="C145">
            <v>36161</v>
          </cell>
          <cell r="D145">
            <v>41882</v>
          </cell>
          <cell r="F145" t="str">
            <v>900</v>
          </cell>
          <cell r="G145">
            <v>8000</v>
          </cell>
          <cell r="I145">
            <v>8000</v>
          </cell>
          <cell r="J145">
            <v>8000</v>
          </cell>
          <cell r="K145">
            <v>8000</v>
          </cell>
          <cell r="L145">
            <v>8000</v>
          </cell>
          <cell r="M145">
            <v>8000</v>
          </cell>
          <cell r="N145">
            <v>8000</v>
          </cell>
          <cell r="O145">
            <v>8000</v>
          </cell>
          <cell r="P145">
            <v>8000</v>
          </cell>
          <cell r="Q145">
            <v>8000</v>
          </cell>
          <cell r="R145">
            <v>8000</v>
          </cell>
          <cell r="S145">
            <v>8000</v>
          </cell>
          <cell r="T145">
            <v>8000</v>
          </cell>
        </row>
        <row r="146">
          <cell r="A146">
            <v>137</v>
          </cell>
          <cell r="B146" t="str">
            <v>Pavilions #235</v>
          </cell>
          <cell r="C146">
            <v>31564</v>
          </cell>
          <cell r="D146">
            <v>42521</v>
          </cell>
          <cell r="F146" t="str">
            <v>1000</v>
          </cell>
          <cell r="G146">
            <v>28734</v>
          </cell>
          <cell r="I146">
            <v>28734</v>
          </cell>
          <cell r="J146">
            <v>28734</v>
          </cell>
          <cell r="K146">
            <v>28734</v>
          </cell>
          <cell r="L146">
            <v>28734</v>
          </cell>
          <cell r="M146">
            <v>28734</v>
          </cell>
          <cell r="N146">
            <v>28734</v>
          </cell>
          <cell r="O146">
            <v>28734</v>
          </cell>
          <cell r="P146">
            <v>28734</v>
          </cell>
          <cell r="Q146">
            <v>28734</v>
          </cell>
          <cell r="R146">
            <v>28734</v>
          </cell>
          <cell r="S146">
            <v>28734</v>
          </cell>
          <cell r="T146">
            <v>28734</v>
          </cell>
        </row>
        <row r="147">
          <cell r="A147">
            <v>138</v>
          </cell>
          <cell r="B147" t="str">
            <v>Rite-Aid #5747</v>
          </cell>
          <cell r="C147">
            <v>35324</v>
          </cell>
          <cell r="D147">
            <v>40575</v>
          </cell>
          <cell r="F147" t="str">
            <v>1016</v>
          </cell>
          <cell r="G147">
            <v>8986</v>
          </cell>
          <cell r="I147">
            <v>8986</v>
          </cell>
          <cell r="J147">
            <v>8986</v>
          </cell>
          <cell r="K147">
            <v>8986</v>
          </cell>
          <cell r="L147">
            <v>8986</v>
          </cell>
          <cell r="M147">
            <v>8986</v>
          </cell>
          <cell r="N147">
            <v>8986</v>
          </cell>
          <cell r="O147">
            <v>8986</v>
          </cell>
          <cell r="P147">
            <v>8986</v>
          </cell>
          <cell r="Q147">
            <v>8986</v>
          </cell>
          <cell r="R147">
            <v>8986</v>
          </cell>
          <cell r="S147">
            <v>8986</v>
          </cell>
          <cell r="T147">
            <v>8986</v>
          </cell>
        </row>
        <row r="148">
          <cell r="A148">
            <v>139</v>
          </cell>
          <cell r="B148" t="str">
            <v>Union Bank #062</v>
          </cell>
          <cell r="C148">
            <v>33055</v>
          </cell>
          <cell r="D148">
            <v>40359</v>
          </cell>
          <cell r="F148" t="str">
            <v>1090</v>
          </cell>
          <cell r="G148">
            <v>5377</v>
          </cell>
          <cell r="I148">
            <v>5377</v>
          </cell>
          <cell r="J148">
            <v>5377</v>
          </cell>
          <cell r="K148">
            <v>5377</v>
          </cell>
          <cell r="L148">
            <v>5377</v>
          </cell>
          <cell r="M148">
            <v>5377</v>
          </cell>
          <cell r="N148">
            <v>5377</v>
          </cell>
          <cell r="O148">
            <v>5377</v>
          </cell>
          <cell r="P148">
            <v>5377</v>
          </cell>
          <cell r="Q148">
            <v>5377</v>
          </cell>
          <cell r="R148">
            <v>5377</v>
          </cell>
          <cell r="S148">
            <v>5377</v>
          </cell>
          <cell r="T148">
            <v>5377</v>
          </cell>
        </row>
        <row r="149">
          <cell r="A149">
            <v>140</v>
          </cell>
        </row>
        <row r="150">
          <cell r="A150">
            <v>141</v>
          </cell>
        </row>
        <row r="151">
          <cell r="A151">
            <v>142</v>
          </cell>
        </row>
        <row r="152">
          <cell r="A152">
            <v>143</v>
          </cell>
        </row>
        <row r="153">
          <cell r="A153">
            <v>144</v>
          </cell>
        </row>
        <row r="154">
          <cell r="A154">
            <v>145</v>
          </cell>
        </row>
        <row r="155">
          <cell r="A155">
            <v>146</v>
          </cell>
        </row>
        <row r="156">
          <cell r="A156">
            <v>147</v>
          </cell>
        </row>
        <row r="157">
          <cell r="A157">
            <v>148</v>
          </cell>
        </row>
        <row r="158">
          <cell r="A158">
            <v>149</v>
          </cell>
        </row>
        <row r="159">
          <cell r="A159">
            <v>150</v>
          </cell>
        </row>
        <row r="160">
          <cell r="A160">
            <v>151</v>
          </cell>
        </row>
        <row r="161">
          <cell r="A161">
            <v>152</v>
          </cell>
        </row>
        <row r="162">
          <cell r="A162">
            <v>153</v>
          </cell>
        </row>
        <row r="163">
          <cell r="A163">
            <v>154</v>
          </cell>
        </row>
        <row r="164">
          <cell r="A164">
            <v>155</v>
          </cell>
        </row>
        <row r="165">
          <cell r="A165">
            <v>156</v>
          </cell>
        </row>
        <row r="166">
          <cell r="A166">
            <v>157</v>
          </cell>
        </row>
        <row r="167">
          <cell r="A167">
            <v>158</v>
          </cell>
        </row>
        <row r="168">
          <cell r="A168">
            <v>159</v>
          </cell>
        </row>
        <row r="169">
          <cell r="A169">
            <v>160</v>
          </cell>
        </row>
        <row r="170">
          <cell r="A170">
            <v>161</v>
          </cell>
        </row>
        <row r="171">
          <cell r="A171">
            <v>162</v>
          </cell>
        </row>
        <row r="172">
          <cell r="A172">
            <v>163</v>
          </cell>
        </row>
        <row r="173">
          <cell r="A173">
            <v>164</v>
          </cell>
        </row>
        <row r="174">
          <cell r="A174">
            <v>165</v>
          </cell>
        </row>
        <row r="175">
          <cell r="A175">
            <v>166</v>
          </cell>
        </row>
        <row r="176">
          <cell r="A176">
            <v>167</v>
          </cell>
        </row>
        <row r="177">
          <cell r="A177">
            <v>168</v>
          </cell>
        </row>
        <row r="178">
          <cell r="A178">
            <v>169</v>
          </cell>
        </row>
        <row r="179">
          <cell r="A179">
            <v>170</v>
          </cell>
        </row>
        <row r="180">
          <cell r="A180">
            <v>171</v>
          </cell>
        </row>
        <row r="181">
          <cell r="A181">
            <v>172</v>
          </cell>
        </row>
        <row r="182">
          <cell r="A182">
            <v>173</v>
          </cell>
        </row>
        <row r="183">
          <cell r="A183">
            <v>174</v>
          </cell>
        </row>
        <row r="184">
          <cell r="A184">
            <v>175</v>
          </cell>
        </row>
        <row r="185">
          <cell r="A185">
            <v>176</v>
          </cell>
        </row>
        <row r="186">
          <cell r="A186">
            <v>177</v>
          </cell>
        </row>
        <row r="187">
          <cell r="A187">
            <v>178</v>
          </cell>
        </row>
        <row r="188">
          <cell r="A188">
            <v>179</v>
          </cell>
        </row>
        <row r="189">
          <cell r="A189">
            <v>180</v>
          </cell>
        </row>
        <row r="190">
          <cell r="A190">
            <v>181</v>
          </cell>
        </row>
        <row r="191">
          <cell r="A191">
            <v>182</v>
          </cell>
        </row>
        <row r="192">
          <cell r="A192">
            <v>183</v>
          </cell>
        </row>
        <row r="193">
          <cell r="A193">
            <v>184</v>
          </cell>
        </row>
        <row r="194">
          <cell r="A194">
            <v>185</v>
          </cell>
        </row>
        <row r="195">
          <cell r="A195">
            <v>186</v>
          </cell>
        </row>
        <row r="196">
          <cell r="A196">
            <v>187</v>
          </cell>
        </row>
        <row r="197">
          <cell r="A197">
            <v>188</v>
          </cell>
        </row>
        <row r="198">
          <cell r="A198">
            <v>189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194</v>
          </cell>
        </row>
        <row r="204">
          <cell r="A204">
            <v>195</v>
          </cell>
        </row>
        <row r="205">
          <cell r="A205">
            <v>196</v>
          </cell>
        </row>
        <row r="206">
          <cell r="A206">
            <v>197</v>
          </cell>
        </row>
        <row r="207">
          <cell r="A207">
            <v>198</v>
          </cell>
        </row>
        <row r="208">
          <cell r="A208">
            <v>199</v>
          </cell>
        </row>
        <row r="209">
          <cell r="A209">
            <v>200</v>
          </cell>
        </row>
        <row r="210">
          <cell r="A210">
            <v>201</v>
          </cell>
        </row>
        <row r="211">
          <cell r="A211">
            <v>202</v>
          </cell>
        </row>
        <row r="212">
          <cell r="A212">
            <v>203</v>
          </cell>
        </row>
        <row r="213">
          <cell r="A213">
            <v>204</v>
          </cell>
        </row>
        <row r="214">
          <cell r="A214">
            <v>205</v>
          </cell>
        </row>
        <row r="215">
          <cell r="A215">
            <v>206</v>
          </cell>
        </row>
        <row r="216">
          <cell r="A216">
            <v>207</v>
          </cell>
        </row>
        <row r="217">
          <cell r="A217">
            <v>208</v>
          </cell>
        </row>
        <row r="218">
          <cell r="A218">
            <v>209</v>
          </cell>
        </row>
        <row r="219">
          <cell r="A219">
            <v>210</v>
          </cell>
        </row>
        <row r="220">
          <cell r="A220">
            <v>211</v>
          </cell>
        </row>
        <row r="221">
          <cell r="A221">
            <v>212</v>
          </cell>
        </row>
        <row r="222">
          <cell r="A222">
            <v>213</v>
          </cell>
        </row>
        <row r="223">
          <cell r="A223">
            <v>214</v>
          </cell>
        </row>
        <row r="224">
          <cell r="A224">
            <v>215</v>
          </cell>
        </row>
        <row r="225">
          <cell r="A225">
            <v>216</v>
          </cell>
        </row>
        <row r="226">
          <cell r="A226">
            <v>217</v>
          </cell>
        </row>
        <row r="227">
          <cell r="A227">
            <v>218</v>
          </cell>
        </row>
        <row r="228">
          <cell r="A228">
            <v>219</v>
          </cell>
        </row>
        <row r="229">
          <cell r="A229">
            <v>220</v>
          </cell>
        </row>
        <row r="230">
          <cell r="A230">
            <v>221</v>
          </cell>
        </row>
        <row r="231">
          <cell r="A231">
            <v>222</v>
          </cell>
        </row>
        <row r="232">
          <cell r="A232">
            <v>223</v>
          </cell>
        </row>
        <row r="233">
          <cell r="A233">
            <v>224</v>
          </cell>
        </row>
        <row r="234">
          <cell r="A234">
            <v>225</v>
          </cell>
        </row>
        <row r="235">
          <cell r="A235">
            <v>226</v>
          </cell>
        </row>
        <row r="236">
          <cell r="A236">
            <v>227</v>
          </cell>
        </row>
        <row r="237">
          <cell r="A237">
            <v>228</v>
          </cell>
        </row>
        <row r="238">
          <cell r="A238">
            <v>229</v>
          </cell>
        </row>
        <row r="239">
          <cell r="A239">
            <v>230</v>
          </cell>
        </row>
        <row r="240">
          <cell r="A240">
            <v>231</v>
          </cell>
        </row>
        <row r="241">
          <cell r="A241">
            <v>232</v>
          </cell>
        </row>
        <row r="242">
          <cell r="A242">
            <v>233</v>
          </cell>
        </row>
        <row r="243">
          <cell r="A243">
            <v>234</v>
          </cell>
        </row>
        <row r="244">
          <cell r="A244">
            <v>235</v>
          </cell>
        </row>
        <row r="245">
          <cell r="A245">
            <v>236</v>
          </cell>
        </row>
        <row r="246">
          <cell r="A246">
            <v>237</v>
          </cell>
        </row>
        <row r="247">
          <cell r="A247">
            <v>238</v>
          </cell>
        </row>
        <row r="248">
          <cell r="A248">
            <v>239</v>
          </cell>
        </row>
        <row r="249">
          <cell r="A249">
            <v>240</v>
          </cell>
        </row>
        <row r="250">
          <cell r="A250">
            <v>241</v>
          </cell>
        </row>
        <row r="251">
          <cell r="A251">
            <v>242</v>
          </cell>
        </row>
        <row r="252">
          <cell r="A252">
            <v>243</v>
          </cell>
        </row>
        <row r="253">
          <cell r="A253">
            <v>244</v>
          </cell>
        </row>
        <row r="254">
          <cell r="A254">
            <v>245</v>
          </cell>
        </row>
        <row r="255">
          <cell r="A255">
            <v>246</v>
          </cell>
        </row>
        <row r="256">
          <cell r="A256">
            <v>247</v>
          </cell>
        </row>
        <row r="257">
          <cell r="A257">
            <v>248</v>
          </cell>
        </row>
        <row r="258">
          <cell r="A258">
            <v>249</v>
          </cell>
        </row>
        <row r="259">
          <cell r="A259">
            <v>250</v>
          </cell>
        </row>
        <row r="260">
          <cell r="A260">
            <v>251</v>
          </cell>
        </row>
        <row r="261">
          <cell r="A261">
            <v>252</v>
          </cell>
        </row>
        <row r="262">
          <cell r="A262">
            <v>253</v>
          </cell>
        </row>
        <row r="263">
          <cell r="A263">
            <v>254</v>
          </cell>
        </row>
        <row r="264">
          <cell r="A264">
            <v>255</v>
          </cell>
        </row>
        <row r="265">
          <cell r="A265">
            <v>256</v>
          </cell>
        </row>
        <row r="266">
          <cell r="A266">
            <v>257</v>
          </cell>
        </row>
        <row r="267">
          <cell r="A267">
            <v>258</v>
          </cell>
        </row>
        <row r="268">
          <cell r="A268">
            <v>259</v>
          </cell>
        </row>
        <row r="269">
          <cell r="A269">
            <v>260</v>
          </cell>
        </row>
        <row r="270">
          <cell r="A270">
            <v>261</v>
          </cell>
        </row>
        <row r="271">
          <cell r="A271">
            <v>262</v>
          </cell>
        </row>
        <row r="272">
          <cell r="A272">
            <v>263</v>
          </cell>
        </row>
        <row r="273">
          <cell r="A273">
            <v>264</v>
          </cell>
        </row>
        <row r="274">
          <cell r="A274">
            <v>265</v>
          </cell>
        </row>
        <row r="275">
          <cell r="A275">
            <v>266</v>
          </cell>
        </row>
        <row r="276">
          <cell r="A276">
            <v>267</v>
          </cell>
        </row>
        <row r="277">
          <cell r="A277">
            <v>268</v>
          </cell>
        </row>
        <row r="278">
          <cell r="A278">
            <v>269</v>
          </cell>
        </row>
        <row r="279">
          <cell r="A279">
            <v>270</v>
          </cell>
        </row>
        <row r="280">
          <cell r="A280">
            <v>271</v>
          </cell>
        </row>
        <row r="281">
          <cell r="A281">
            <v>272</v>
          </cell>
        </row>
        <row r="282">
          <cell r="A282">
            <v>273</v>
          </cell>
        </row>
        <row r="283">
          <cell r="A283">
            <v>274</v>
          </cell>
        </row>
        <row r="284">
          <cell r="A284">
            <v>275</v>
          </cell>
        </row>
        <row r="285">
          <cell r="A285">
            <v>276</v>
          </cell>
        </row>
        <row r="286">
          <cell r="A286">
            <v>277</v>
          </cell>
        </row>
        <row r="287">
          <cell r="A287">
            <v>278</v>
          </cell>
        </row>
        <row r="288">
          <cell r="A288">
            <v>279</v>
          </cell>
        </row>
        <row r="289">
          <cell r="A289">
            <v>280</v>
          </cell>
        </row>
        <row r="290">
          <cell r="A290">
            <v>281</v>
          </cell>
        </row>
        <row r="291">
          <cell r="A291">
            <v>282</v>
          </cell>
        </row>
        <row r="292">
          <cell r="A292">
            <v>283</v>
          </cell>
        </row>
        <row r="293">
          <cell r="A293">
            <v>284</v>
          </cell>
        </row>
        <row r="294">
          <cell r="A294">
            <v>285</v>
          </cell>
        </row>
        <row r="295">
          <cell r="A295">
            <v>286</v>
          </cell>
        </row>
        <row r="296">
          <cell r="A296">
            <v>287</v>
          </cell>
        </row>
        <row r="297">
          <cell r="A297">
            <v>288</v>
          </cell>
        </row>
        <row r="298">
          <cell r="A298">
            <v>289</v>
          </cell>
        </row>
        <row r="299">
          <cell r="A299">
            <v>290</v>
          </cell>
        </row>
        <row r="300">
          <cell r="A300">
            <v>291</v>
          </cell>
        </row>
        <row r="301">
          <cell r="A301">
            <v>292</v>
          </cell>
        </row>
        <row r="302">
          <cell r="A302">
            <v>293</v>
          </cell>
        </row>
        <row r="303">
          <cell r="A303">
            <v>294</v>
          </cell>
        </row>
        <row r="304">
          <cell r="A304">
            <v>295</v>
          </cell>
        </row>
        <row r="305">
          <cell r="A305">
            <v>296</v>
          </cell>
        </row>
        <row r="306">
          <cell r="A306">
            <v>297</v>
          </cell>
        </row>
        <row r="307">
          <cell r="A307">
            <v>298</v>
          </cell>
        </row>
        <row r="308">
          <cell r="A308">
            <v>299</v>
          </cell>
        </row>
        <row r="309">
          <cell r="A309">
            <v>300</v>
          </cell>
        </row>
        <row r="310">
          <cell r="A310">
            <v>301</v>
          </cell>
        </row>
        <row r="311">
          <cell r="A311">
            <v>302</v>
          </cell>
        </row>
        <row r="312">
          <cell r="A312">
            <v>303</v>
          </cell>
        </row>
        <row r="313">
          <cell r="A313">
            <v>304</v>
          </cell>
        </row>
        <row r="314">
          <cell r="A314">
            <v>305</v>
          </cell>
        </row>
        <row r="315">
          <cell r="A315">
            <v>306</v>
          </cell>
        </row>
        <row r="316">
          <cell r="A316">
            <v>307</v>
          </cell>
        </row>
        <row r="317">
          <cell r="A317">
            <v>308</v>
          </cell>
        </row>
        <row r="318">
          <cell r="A318">
            <v>309</v>
          </cell>
        </row>
        <row r="319">
          <cell r="A319">
            <v>310</v>
          </cell>
        </row>
        <row r="320">
          <cell r="A320">
            <v>311</v>
          </cell>
        </row>
        <row r="321">
          <cell r="A321">
            <v>312</v>
          </cell>
        </row>
        <row r="322">
          <cell r="A322">
            <v>313</v>
          </cell>
        </row>
        <row r="323">
          <cell r="A323">
            <v>314</v>
          </cell>
        </row>
        <row r="324">
          <cell r="A324">
            <v>315</v>
          </cell>
        </row>
        <row r="325">
          <cell r="A325">
            <v>316</v>
          </cell>
        </row>
        <row r="326">
          <cell r="A326">
            <v>317</v>
          </cell>
        </row>
        <row r="327">
          <cell r="A327">
            <v>318</v>
          </cell>
        </row>
        <row r="328">
          <cell r="A328">
            <v>319</v>
          </cell>
          <cell r="B328" t="str">
            <v>Rounding</v>
          </cell>
          <cell r="F328" t="str">
            <v>Round</v>
          </cell>
        </row>
        <row r="329">
          <cell r="F329" t="str">
            <v>Total Anchors/Pads/Storage</v>
          </cell>
          <cell r="G329">
            <v>51097</v>
          </cell>
          <cell r="I329">
            <v>51097</v>
          </cell>
          <cell r="J329">
            <v>51097</v>
          </cell>
          <cell r="K329">
            <v>51097</v>
          </cell>
          <cell r="L329">
            <v>51097</v>
          </cell>
          <cell r="M329">
            <v>51097</v>
          </cell>
          <cell r="N329">
            <v>51097</v>
          </cell>
          <cell r="O329">
            <v>51097</v>
          </cell>
          <cell r="P329">
            <v>51097</v>
          </cell>
          <cell r="Q329">
            <v>51097</v>
          </cell>
          <cell r="R329">
            <v>51097</v>
          </cell>
          <cell r="S329">
            <v>51097</v>
          </cell>
          <cell r="T329">
            <v>51097</v>
          </cell>
        </row>
        <row r="331">
          <cell r="F331" t="str">
            <v>Total</v>
          </cell>
          <cell r="G331">
            <v>64353</v>
          </cell>
          <cell r="I331">
            <v>64353</v>
          </cell>
          <cell r="J331">
            <v>64353</v>
          </cell>
          <cell r="K331">
            <v>64353</v>
          </cell>
          <cell r="L331">
            <v>64353</v>
          </cell>
          <cell r="M331">
            <v>64353</v>
          </cell>
          <cell r="N331">
            <v>64353</v>
          </cell>
          <cell r="O331">
            <v>63153</v>
          </cell>
          <cell r="P331">
            <v>63153</v>
          </cell>
          <cell r="Q331">
            <v>63153</v>
          </cell>
          <cell r="R331">
            <v>63153</v>
          </cell>
          <cell r="S331">
            <v>63153</v>
          </cell>
          <cell r="T331">
            <v>63153</v>
          </cell>
        </row>
        <row r="334">
          <cell r="G334" t="str">
            <v>Total Inline Occupiable Square Ft</v>
          </cell>
          <cell r="I334">
            <v>13256</v>
          </cell>
          <cell r="J334">
            <v>13256</v>
          </cell>
          <cell r="K334">
            <v>13256</v>
          </cell>
          <cell r="L334">
            <v>13256</v>
          </cell>
          <cell r="M334">
            <v>13256</v>
          </cell>
          <cell r="N334">
            <v>13256</v>
          </cell>
          <cell r="O334">
            <v>13256</v>
          </cell>
          <cell r="P334">
            <v>13256</v>
          </cell>
          <cell r="Q334">
            <v>13256</v>
          </cell>
          <cell r="R334">
            <v>13256</v>
          </cell>
          <cell r="S334">
            <v>13256</v>
          </cell>
          <cell r="T334">
            <v>13256</v>
          </cell>
        </row>
        <row r="335">
          <cell r="G335" t="str">
            <v>Total Occupiable Square Ft</v>
          </cell>
          <cell r="I335">
            <v>64353</v>
          </cell>
          <cell r="J335">
            <v>64353</v>
          </cell>
          <cell r="K335">
            <v>64353</v>
          </cell>
          <cell r="L335">
            <v>64353</v>
          </cell>
          <cell r="M335">
            <v>64353</v>
          </cell>
          <cell r="N335">
            <v>64353</v>
          </cell>
          <cell r="O335">
            <v>64353</v>
          </cell>
          <cell r="P335">
            <v>64353</v>
          </cell>
          <cell r="Q335">
            <v>64353</v>
          </cell>
          <cell r="R335">
            <v>64353</v>
          </cell>
          <cell r="S335">
            <v>64353</v>
          </cell>
          <cell r="T335">
            <v>64353</v>
          </cell>
        </row>
        <row r="336">
          <cell r="G336" t="str">
            <v>MTD</v>
          </cell>
        </row>
        <row r="337">
          <cell r="G337" t="str">
            <v>Inline %</v>
          </cell>
          <cell r="I337">
            <v>1</v>
          </cell>
          <cell r="J337">
            <v>1</v>
          </cell>
          <cell r="K337">
            <v>1</v>
          </cell>
          <cell r="L337">
            <v>1</v>
          </cell>
          <cell r="M337">
            <v>1</v>
          </cell>
          <cell r="N337">
            <v>1</v>
          </cell>
          <cell r="O337">
            <v>0.90947495473747741</v>
          </cell>
          <cell r="P337">
            <v>0.90947495473747741</v>
          </cell>
          <cell r="Q337">
            <v>0.90947495473747741</v>
          </cell>
          <cell r="R337">
            <v>0.90947495473747741</v>
          </cell>
          <cell r="S337">
            <v>0.90947495473747741</v>
          </cell>
          <cell r="T337">
            <v>0.90947495473747741</v>
          </cell>
        </row>
        <row r="338">
          <cell r="G338" t="str">
            <v>Overall %</v>
          </cell>
          <cell r="I338">
            <v>1</v>
          </cell>
          <cell r="J338">
            <v>1</v>
          </cell>
          <cell r="K338">
            <v>1</v>
          </cell>
          <cell r="L338">
            <v>1</v>
          </cell>
          <cell r="M338">
            <v>1</v>
          </cell>
          <cell r="N338">
            <v>1</v>
          </cell>
          <cell r="O338">
            <v>0.98135285068295186</v>
          </cell>
          <cell r="P338">
            <v>0.98135285068295186</v>
          </cell>
          <cell r="Q338">
            <v>0.98135285068295186</v>
          </cell>
          <cell r="R338">
            <v>0.98135285068295186</v>
          </cell>
          <cell r="S338">
            <v>0.98135285068295186</v>
          </cell>
          <cell r="T338">
            <v>0.98135285068295186</v>
          </cell>
        </row>
        <row r="340">
          <cell r="G340" t="str">
            <v>ytd</v>
          </cell>
        </row>
        <row r="341">
          <cell r="I341">
            <v>1</v>
          </cell>
          <cell r="J341">
            <v>1</v>
          </cell>
          <cell r="K341">
            <v>1</v>
          </cell>
          <cell r="L341">
            <v>1</v>
          </cell>
          <cell r="M341">
            <v>1</v>
          </cell>
          <cell r="N341">
            <v>1</v>
          </cell>
          <cell r="O341">
            <v>0.98706785067678249</v>
          </cell>
          <cell r="P341">
            <v>0.97736873868436935</v>
          </cell>
          <cell r="Q341">
            <v>0.96982498491249247</v>
          </cell>
          <cell r="R341">
            <v>0.96378998189499099</v>
          </cell>
          <cell r="S341">
            <v>0.95885225215339875</v>
          </cell>
          <cell r="T341">
            <v>0.95473747736873871</v>
          </cell>
        </row>
        <row r="342">
          <cell r="I342">
            <v>1</v>
          </cell>
          <cell r="J342">
            <v>1</v>
          </cell>
          <cell r="K342">
            <v>1</v>
          </cell>
          <cell r="L342">
            <v>1</v>
          </cell>
          <cell r="M342">
            <v>1</v>
          </cell>
          <cell r="N342">
            <v>1</v>
          </cell>
          <cell r="O342">
            <v>0.99733612152613593</v>
          </cell>
          <cell r="P342">
            <v>0.99533821267073797</v>
          </cell>
          <cell r="Q342">
            <v>0.99378428356098392</v>
          </cell>
          <cell r="R342">
            <v>0.99254114027318074</v>
          </cell>
          <cell r="S342">
            <v>0.99152402303770537</v>
          </cell>
          <cell r="T342">
            <v>0.99067642534147593</v>
          </cell>
        </row>
      </sheetData>
      <sheetData sheetId="9">
        <row r="10">
          <cell r="AH10" t="str">
            <v>JULY</v>
          </cell>
        </row>
        <row r="11">
          <cell r="AA11">
            <v>3</v>
          </cell>
          <cell r="AH11" t="str">
            <v>AUGUST</v>
          </cell>
          <cell r="BQ11" t="str">
            <v>Occupied</v>
          </cell>
          <cell r="BR11" t="str">
            <v>Inline</v>
          </cell>
        </row>
        <row r="12">
          <cell r="AA12">
            <v>4</v>
          </cell>
          <cell r="AH12" t="str">
            <v>SEPTEMBER</v>
          </cell>
          <cell r="BQ12" t="str">
            <v>Vacant</v>
          </cell>
          <cell r="BR12" t="str">
            <v>Anchor</v>
          </cell>
        </row>
        <row r="13">
          <cell r="AA13">
            <v>5</v>
          </cell>
          <cell r="AH13" t="str">
            <v>OCTOBER</v>
          </cell>
          <cell r="BR13" t="str">
            <v>Pad</v>
          </cell>
        </row>
        <row r="14">
          <cell r="AA14">
            <v>6</v>
          </cell>
          <cell r="AH14" t="str">
            <v>NOVEMBER</v>
          </cell>
          <cell r="BR14" t="str">
            <v>Ground</v>
          </cell>
        </row>
        <row r="15">
          <cell r="AA15">
            <v>7</v>
          </cell>
          <cell r="AH15" t="str">
            <v>DECEMBER</v>
          </cell>
        </row>
        <row r="16">
          <cell r="AA16">
            <v>8</v>
          </cell>
          <cell r="AH16" t="str">
            <v>JANUARY</v>
          </cell>
        </row>
        <row r="17">
          <cell r="AA17">
            <v>9</v>
          </cell>
          <cell r="AH17" t="str">
            <v>FEBRUARY</v>
          </cell>
        </row>
        <row r="18">
          <cell r="AA18">
            <v>10</v>
          </cell>
          <cell r="AH18" t="str">
            <v>MARCH</v>
          </cell>
        </row>
        <row r="19">
          <cell r="AA19">
            <v>11</v>
          </cell>
          <cell r="AH19" t="str">
            <v>APRIL</v>
          </cell>
        </row>
        <row r="20">
          <cell r="AA20">
            <v>12</v>
          </cell>
          <cell r="AH20" t="str">
            <v>MAY</v>
          </cell>
        </row>
        <row r="21">
          <cell r="AA21">
            <v>13</v>
          </cell>
          <cell r="AH21" t="str">
            <v>JUNE</v>
          </cell>
        </row>
        <row r="22">
          <cell r="AA22">
            <v>14</v>
          </cell>
        </row>
        <row r="23">
          <cell r="AA23">
            <v>15</v>
          </cell>
        </row>
        <row r="24">
          <cell r="AA24">
            <v>16</v>
          </cell>
        </row>
        <row r="25">
          <cell r="AA25">
            <v>17</v>
          </cell>
        </row>
        <row r="26">
          <cell r="AA26">
            <v>18</v>
          </cell>
        </row>
        <row r="27">
          <cell r="AA27">
            <v>19</v>
          </cell>
        </row>
        <row r="28">
          <cell r="AA28">
            <v>20</v>
          </cell>
        </row>
        <row r="29">
          <cell r="AA29">
            <v>21</v>
          </cell>
        </row>
        <row r="30">
          <cell r="AA30">
            <v>22</v>
          </cell>
        </row>
        <row r="31">
          <cell r="AA31">
            <v>23</v>
          </cell>
        </row>
        <row r="32">
          <cell r="AA32">
            <v>24</v>
          </cell>
        </row>
        <row r="33">
          <cell r="AA33">
            <v>25</v>
          </cell>
        </row>
        <row r="34">
          <cell r="AA34">
            <v>26</v>
          </cell>
        </row>
        <row r="35">
          <cell r="AA35">
            <v>27</v>
          </cell>
        </row>
        <row r="36">
          <cell r="AA36">
            <v>28</v>
          </cell>
        </row>
        <row r="37">
          <cell r="AA37">
            <v>29</v>
          </cell>
        </row>
        <row r="38">
          <cell r="AA38">
            <v>30</v>
          </cell>
        </row>
        <row r="39">
          <cell r="AA39">
            <v>31</v>
          </cell>
        </row>
        <row r="40">
          <cell r="AA40">
            <v>32</v>
          </cell>
        </row>
        <row r="41">
          <cell r="AA41">
            <v>33</v>
          </cell>
        </row>
        <row r="42">
          <cell r="AA42">
            <v>34</v>
          </cell>
        </row>
        <row r="43">
          <cell r="AA43">
            <v>35</v>
          </cell>
        </row>
        <row r="44">
          <cell r="AA44">
            <v>36</v>
          </cell>
        </row>
        <row r="45">
          <cell r="AA45">
            <v>37</v>
          </cell>
        </row>
        <row r="46">
          <cell r="AA46">
            <v>38</v>
          </cell>
        </row>
        <row r="47">
          <cell r="AA47">
            <v>39</v>
          </cell>
        </row>
        <row r="48">
          <cell r="AA48">
            <v>40</v>
          </cell>
        </row>
        <row r="49">
          <cell r="AA49">
            <v>41</v>
          </cell>
        </row>
        <row r="50">
          <cell r="AA50">
            <v>42</v>
          </cell>
        </row>
        <row r="51">
          <cell r="AA51">
            <v>43</v>
          </cell>
        </row>
        <row r="52">
          <cell r="AA52">
            <v>44</v>
          </cell>
        </row>
        <row r="53">
          <cell r="AA53">
            <v>45</v>
          </cell>
        </row>
        <row r="54">
          <cell r="AA54">
            <v>46</v>
          </cell>
        </row>
        <row r="55">
          <cell r="AA55">
            <v>47</v>
          </cell>
        </row>
        <row r="56">
          <cell r="AA56">
            <v>48</v>
          </cell>
        </row>
        <row r="57">
          <cell r="AA57">
            <v>49</v>
          </cell>
        </row>
        <row r="58">
          <cell r="AA58">
            <v>50</v>
          </cell>
        </row>
        <row r="59">
          <cell r="AA59">
            <v>51</v>
          </cell>
        </row>
        <row r="60">
          <cell r="AA60">
            <v>52</v>
          </cell>
        </row>
        <row r="61">
          <cell r="AA61">
            <v>53</v>
          </cell>
        </row>
        <row r="62">
          <cell r="AA62">
            <v>54</v>
          </cell>
        </row>
        <row r="63">
          <cell r="AA63">
            <v>55</v>
          </cell>
        </row>
        <row r="64">
          <cell r="AA64">
            <v>56</v>
          </cell>
        </row>
        <row r="65">
          <cell r="AA65">
            <v>57</v>
          </cell>
        </row>
        <row r="66">
          <cell r="AA66">
            <v>58</v>
          </cell>
        </row>
        <row r="67">
          <cell r="AA67">
            <v>59</v>
          </cell>
        </row>
        <row r="68">
          <cell r="AA68">
            <v>60</v>
          </cell>
        </row>
        <row r="69">
          <cell r="AA69">
            <v>61</v>
          </cell>
        </row>
        <row r="70">
          <cell r="AA70">
            <v>62</v>
          </cell>
        </row>
        <row r="71">
          <cell r="AA71">
            <v>63</v>
          </cell>
        </row>
        <row r="72">
          <cell r="AA72">
            <v>64</v>
          </cell>
        </row>
        <row r="73">
          <cell r="AA73">
            <v>65</v>
          </cell>
        </row>
        <row r="74">
          <cell r="AA74">
            <v>66</v>
          </cell>
        </row>
        <row r="75">
          <cell r="AA75">
            <v>67</v>
          </cell>
        </row>
        <row r="76">
          <cell r="AA76">
            <v>68</v>
          </cell>
        </row>
        <row r="77">
          <cell r="AA77">
            <v>69</v>
          </cell>
        </row>
        <row r="78">
          <cell r="AA78">
            <v>70</v>
          </cell>
        </row>
        <row r="79">
          <cell r="AA79">
            <v>71</v>
          </cell>
        </row>
        <row r="80">
          <cell r="AA80">
            <v>72</v>
          </cell>
        </row>
        <row r="81">
          <cell r="AA81">
            <v>73</v>
          </cell>
        </row>
        <row r="82">
          <cell r="AA82">
            <v>74</v>
          </cell>
        </row>
        <row r="83">
          <cell r="AA83">
            <v>75</v>
          </cell>
        </row>
        <row r="84">
          <cell r="AA84">
            <v>76</v>
          </cell>
        </row>
        <row r="85">
          <cell r="AA85">
            <v>77</v>
          </cell>
        </row>
        <row r="86">
          <cell r="AA86">
            <v>78</v>
          </cell>
        </row>
        <row r="87">
          <cell r="AA87">
            <v>79</v>
          </cell>
        </row>
        <row r="88">
          <cell r="AA88">
            <v>80</v>
          </cell>
        </row>
        <row r="89">
          <cell r="AA89">
            <v>81</v>
          </cell>
        </row>
        <row r="90">
          <cell r="AA90">
            <v>82</v>
          </cell>
        </row>
        <row r="91">
          <cell r="AA91">
            <v>83</v>
          </cell>
        </row>
        <row r="92">
          <cell r="AA92">
            <v>84</v>
          </cell>
        </row>
        <row r="93">
          <cell r="AA93">
            <v>85</v>
          </cell>
        </row>
        <row r="94">
          <cell r="AA94">
            <v>86</v>
          </cell>
        </row>
        <row r="95">
          <cell r="AA95">
            <v>87</v>
          </cell>
        </row>
        <row r="96">
          <cell r="AA96">
            <v>88</v>
          </cell>
        </row>
        <row r="97">
          <cell r="AA97">
            <v>89</v>
          </cell>
        </row>
        <row r="98">
          <cell r="AA98">
            <v>90</v>
          </cell>
        </row>
        <row r="99">
          <cell r="AA99">
            <v>91</v>
          </cell>
        </row>
        <row r="100">
          <cell r="AA100">
            <v>92</v>
          </cell>
        </row>
        <row r="101">
          <cell r="AA101">
            <v>93</v>
          </cell>
        </row>
        <row r="102">
          <cell r="AA102">
            <v>94</v>
          </cell>
        </row>
        <row r="103">
          <cell r="AA103">
            <v>95</v>
          </cell>
        </row>
        <row r="104">
          <cell r="AA104">
            <v>96</v>
          </cell>
        </row>
        <row r="105">
          <cell r="AA105">
            <v>97</v>
          </cell>
        </row>
        <row r="106">
          <cell r="AA106">
            <v>98</v>
          </cell>
        </row>
        <row r="107">
          <cell r="AA107">
            <v>99</v>
          </cell>
        </row>
        <row r="108">
          <cell r="AA108">
            <v>100</v>
          </cell>
        </row>
        <row r="109">
          <cell r="AA109">
            <v>101</v>
          </cell>
        </row>
        <row r="110">
          <cell r="AA110">
            <v>102</v>
          </cell>
        </row>
        <row r="111">
          <cell r="AA111">
            <v>103</v>
          </cell>
        </row>
        <row r="112">
          <cell r="AA112">
            <v>104</v>
          </cell>
        </row>
        <row r="113">
          <cell r="AA113">
            <v>105</v>
          </cell>
        </row>
        <row r="114">
          <cell r="AA114">
            <v>106</v>
          </cell>
        </row>
        <row r="115">
          <cell r="AA115">
            <v>107</v>
          </cell>
        </row>
        <row r="116">
          <cell r="AA116">
            <v>108</v>
          </cell>
        </row>
        <row r="117">
          <cell r="AA117">
            <v>109</v>
          </cell>
        </row>
        <row r="118">
          <cell r="AA118">
            <v>110</v>
          </cell>
        </row>
        <row r="119">
          <cell r="AA119">
            <v>111</v>
          </cell>
        </row>
        <row r="120">
          <cell r="AA120">
            <v>112</v>
          </cell>
        </row>
        <row r="121">
          <cell r="AA121">
            <v>113</v>
          </cell>
        </row>
        <row r="122">
          <cell r="AA122">
            <v>114</v>
          </cell>
        </row>
        <row r="123">
          <cell r="AA123">
            <v>115</v>
          </cell>
        </row>
        <row r="124">
          <cell r="AA124">
            <v>116</v>
          </cell>
        </row>
        <row r="125">
          <cell r="AA125">
            <v>117</v>
          </cell>
        </row>
        <row r="126">
          <cell r="AA126">
            <v>118</v>
          </cell>
        </row>
        <row r="127">
          <cell r="AA127">
            <v>119</v>
          </cell>
        </row>
        <row r="128">
          <cell r="AA128">
            <v>120</v>
          </cell>
        </row>
        <row r="129">
          <cell r="AA129">
            <v>121</v>
          </cell>
        </row>
        <row r="130">
          <cell r="AA130">
            <v>122</v>
          </cell>
        </row>
        <row r="131">
          <cell r="AA131">
            <v>123</v>
          </cell>
        </row>
        <row r="132">
          <cell r="AA132">
            <v>124</v>
          </cell>
        </row>
        <row r="133">
          <cell r="AA133">
            <v>125</v>
          </cell>
        </row>
        <row r="134">
          <cell r="AA134">
            <v>126</v>
          </cell>
        </row>
        <row r="135">
          <cell r="AA135">
            <v>127</v>
          </cell>
        </row>
        <row r="136">
          <cell r="AA136">
            <v>128</v>
          </cell>
        </row>
        <row r="137">
          <cell r="AA137">
            <v>129</v>
          </cell>
        </row>
        <row r="138">
          <cell r="AA138">
            <v>130</v>
          </cell>
        </row>
        <row r="139">
          <cell r="AA139">
            <v>131</v>
          </cell>
        </row>
        <row r="140">
          <cell r="AA140">
            <v>132</v>
          </cell>
        </row>
        <row r="141">
          <cell r="AA141">
            <v>133</v>
          </cell>
        </row>
        <row r="142">
          <cell r="AA142">
            <v>134</v>
          </cell>
        </row>
        <row r="143">
          <cell r="AA143">
            <v>135</v>
          </cell>
        </row>
        <row r="144">
          <cell r="AA144">
            <v>136</v>
          </cell>
        </row>
        <row r="145">
          <cell r="AA145">
            <v>137</v>
          </cell>
        </row>
        <row r="146">
          <cell r="AA146">
            <v>138</v>
          </cell>
        </row>
        <row r="147">
          <cell r="AA147">
            <v>139</v>
          </cell>
        </row>
        <row r="148">
          <cell r="AA148">
            <v>140</v>
          </cell>
        </row>
        <row r="149">
          <cell r="AA149">
            <v>141</v>
          </cell>
        </row>
        <row r="150">
          <cell r="AA150">
            <v>142</v>
          </cell>
        </row>
        <row r="151">
          <cell r="AA151">
            <v>143</v>
          </cell>
        </row>
        <row r="152">
          <cell r="AA152">
            <v>144</v>
          </cell>
        </row>
        <row r="153">
          <cell r="AA153">
            <v>145</v>
          </cell>
        </row>
        <row r="154">
          <cell r="AA154">
            <v>146</v>
          </cell>
        </row>
        <row r="155">
          <cell r="AA155">
            <v>147</v>
          </cell>
        </row>
        <row r="156">
          <cell r="AA156">
            <v>148</v>
          </cell>
        </row>
        <row r="157">
          <cell r="AA157">
            <v>149</v>
          </cell>
        </row>
        <row r="158">
          <cell r="AA158">
            <v>150</v>
          </cell>
        </row>
        <row r="159">
          <cell r="AA159">
            <v>151</v>
          </cell>
        </row>
        <row r="160">
          <cell r="AA160">
            <v>152</v>
          </cell>
        </row>
        <row r="161">
          <cell r="AA161">
            <v>153</v>
          </cell>
        </row>
        <row r="162">
          <cell r="AA162">
            <v>154</v>
          </cell>
        </row>
        <row r="163">
          <cell r="AA163">
            <v>155</v>
          </cell>
        </row>
        <row r="164">
          <cell r="AA164">
            <v>156</v>
          </cell>
        </row>
        <row r="165">
          <cell r="AA165">
            <v>157</v>
          </cell>
        </row>
        <row r="166">
          <cell r="AA166">
            <v>158</v>
          </cell>
        </row>
        <row r="167">
          <cell r="AA167">
            <v>159</v>
          </cell>
        </row>
        <row r="168">
          <cell r="AA168">
            <v>160</v>
          </cell>
        </row>
        <row r="169">
          <cell r="AA169">
            <v>161</v>
          </cell>
        </row>
        <row r="170">
          <cell r="AA170">
            <v>162</v>
          </cell>
        </row>
        <row r="171">
          <cell r="AA171">
            <v>163</v>
          </cell>
        </row>
        <row r="172">
          <cell r="AA172">
            <v>164</v>
          </cell>
        </row>
        <row r="173">
          <cell r="AA173">
            <v>165</v>
          </cell>
        </row>
        <row r="174">
          <cell r="AA174">
            <v>166</v>
          </cell>
        </row>
        <row r="175">
          <cell r="AA175">
            <v>167</v>
          </cell>
        </row>
        <row r="176">
          <cell r="AA176">
            <v>168</v>
          </cell>
        </row>
        <row r="177">
          <cell r="AA177">
            <v>169</v>
          </cell>
        </row>
        <row r="178">
          <cell r="AA178">
            <v>170</v>
          </cell>
        </row>
        <row r="179">
          <cell r="AA179">
            <v>171</v>
          </cell>
        </row>
        <row r="180">
          <cell r="AA180">
            <v>172</v>
          </cell>
        </row>
        <row r="181">
          <cell r="AA181">
            <v>173</v>
          </cell>
        </row>
        <row r="182">
          <cell r="AA182">
            <v>174</v>
          </cell>
        </row>
        <row r="183">
          <cell r="AA183">
            <v>175</v>
          </cell>
        </row>
        <row r="184">
          <cell r="AA184">
            <v>176</v>
          </cell>
        </row>
        <row r="185">
          <cell r="AA185">
            <v>177</v>
          </cell>
        </row>
        <row r="186">
          <cell r="AA186">
            <v>178</v>
          </cell>
        </row>
        <row r="187">
          <cell r="AA187">
            <v>179</v>
          </cell>
        </row>
        <row r="188">
          <cell r="AA188">
            <v>180</v>
          </cell>
        </row>
        <row r="189">
          <cell r="AA189">
            <v>181</v>
          </cell>
        </row>
        <row r="190">
          <cell r="AA190">
            <v>182</v>
          </cell>
        </row>
        <row r="191">
          <cell r="AA191">
            <v>183</v>
          </cell>
        </row>
        <row r="192">
          <cell r="AA192">
            <v>184</v>
          </cell>
        </row>
        <row r="193">
          <cell r="AA193">
            <v>185</v>
          </cell>
        </row>
        <row r="194">
          <cell r="AA194">
            <v>186</v>
          </cell>
        </row>
        <row r="195">
          <cell r="AA195">
            <v>187</v>
          </cell>
        </row>
        <row r="196">
          <cell r="AA196">
            <v>188</v>
          </cell>
        </row>
        <row r="197">
          <cell r="AA197">
            <v>189</v>
          </cell>
        </row>
        <row r="198">
          <cell r="AA198">
            <v>190</v>
          </cell>
        </row>
        <row r="199">
          <cell r="AA199">
            <v>191</v>
          </cell>
        </row>
        <row r="200">
          <cell r="AA200">
            <v>192</v>
          </cell>
        </row>
        <row r="201">
          <cell r="AA201">
            <v>193</v>
          </cell>
        </row>
        <row r="202">
          <cell r="AA202">
            <v>194</v>
          </cell>
        </row>
        <row r="203">
          <cell r="AA203">
            <v>195</v>
          </cell>
        </row>
        <row r="204">
          <cell r="AA204">
            <v>196</v>
          </cell>
        </row>
        <row r="205">
          <cell r="AA205">
            <v>197</v>
          </cell>
        </row>
        <row r="206">
          <cell r="AA206">
            <v>198</v>
          </cell>
        </row>
        <row r="207">
          <cell r="AA207">
            <v>199</v>
          </cell>
        </row>
        <row r="208">
          <cell r="AA208">
            <v>200</v>
          </cell>
        </row>
        <row r="209">
          <cell r="AA209">
            <v>201</v>
          </cell>
        </row>
        <row r="210">
          <cell r="AA210">
            <v>202</v>
          </cell>
        </row>
        <row r="211">
          <cell r="AA211">
            <v>203</v>
          </cell>
        </row>
        <row r="212">
          <cell r="AA212">
            <v>204</v>
          </cell>
        </row>
        <row r="213">
          <cell r="AA213">
            <v>205</v>
          </cell>
        </row>
        <row r="214">
          <cell r="AA214">
            <v>206</v>
          </cell>
        </row>
        <row r="215">
          <cell r="AA215">
            <v>207</v>
          </cell>
        </row>
        <row r="216">
          <cell r="AA216">
            <v>208</v>
          </cell>
        </row>
        <row r="217">
          <cell r="AA217">
            <v>209</v>
          </cell>
        </row>
        <row r="218">
          <cell r="AA218">
            <v>210</v>
          </cell>
        </row>
        <row r="219">
          <cell r="AA219">
            <v>211</v>
          </cell>
        </row>
        <row r="220">
          <cell r="AA220">
            <v>212</v>
          </cell>
        </row>
        <row r="221">
          <cell r="AA221">
            <v>213</v>
          </cell>
        </row>
        <row r="222">
          <cell r="AA222">
            <v>214</v>
          </cell>
        </row>
        <row r="223">
          <cell r="AA223">
            <v>215</v>
          </cell>
        </row>
        <row r="224">
          <cell r="AA224">
            <v>216</v>
          </cell>
        </row>
        <row r="225">
          <cell r="AA225">
            <v>217</v>
          </cell>
        </row>
        <row r="226">
          <cell r="AA226">
            <v>218</v>
          </cell>
        </row>
        <row r="227">
          <cell r="AA227">
            <v>219</v>
          </cell>
        </row>
        <row r="228">
          <cell r="AA228">
            <v>220</v>
          </cell>
        </row>
        <row r="229">
          <cell r="AA229">
            <v>221</v>
          </cell>
        </row>
        <row r="230">
          <cell r="AA230">
            <v>222</v>
          </cell>
        </row>
        <row r="231">
          <cell r="AA231">
            <v>223</v>
          </cell>
        </row>
        <row r="232">
          <cell r="AA232">
            <v>224</v>
          </cell>
        </row>
        <row r="233">
          <cell r="AA233">
            <v>225</v>
          </cell>
        </row>
        <row r="234">
          <cell r="AA234">
            <v>226</v>
          </cell>
        </row>
        <row r="235">
          <cell r="AA235">
            <v>227</v>
          </cell>
        </row>
        <row r="236">
          <cell r="AA236">
            <v>228</v>
          </cell>
        </row>
        <row r="237">
          <cell r="AA237">
            <v>229</v>
          </cell>
        </row>
        <row r="238">
          <cell r="AA238">
            <v>230</v>
          </cell>
        </row>
        <row r="239">
          <cell r="AA239">
            <v>231</v>
          </cell>
        </row>
        <row r="240">
          <cell r="AA240">
            <v>232</v>
          </cell>
        </row>
        <row r="241">
          <cell r="AA241">
            <v>233</v>
          </cell>
        </row>
        <row r="242">
          <cell r="AA242">
            <v>234</v>
          </cell>
        </row>
        <row r="243">
          <cell r="AA243">
            <v>235</v>
          </cell>
        </row>
        <row r="244">
          <cell r="AA244">
            <v>236</v>
          </cell>
        </row>
        <row r="245">
          <cell r="AA245">
            <v>237</v>
          </cell>
        </row>
        <row r="246">
          <cell r="AA246">
            <v>238</v>
          </cell>
        </row>
        <row r="247">
          <cell r="AA247">
            <v>239</v>
          </cell>
        </row>
        <row r="248">
          <cell r="AA248">
            <v>240</v>
          </cell>
        </row>
        <row r="249">
          <cell r="AA249">
            <v>241</v>
          </cell>
        </row>
        <row r="250">
          <cell r="AA250">
            <v>242</v>
          </cell>
        </row>
        <row r="251">
          <cell r="AA251">
            <v>243</v>
          </cell>
        </row>
        <row r="252">
          <cell r="AA252">
            <v>244</v>
          </cell>
        </row>
        <row r="253">
          <cell r="AA253">
            <v>245</v>
          </cell>
        </row>
        <row r="254">
          <cell r="AA254">
            <v>246</v>
          </cell>
        </row>
        <row r="255">
          <cell r="AA255">
            <v>247</v>
          </cell>
        </row>
        <row r="256">
          <cell r="AA256">
            <v>248</v>
          </cell>
        </row>
        <row r="257">
          <cell r="AA257">
            <v>249</v>
          </cell>
        </row>
        <row r="258">
          <cell r="AA258">
            <v>250</v>
          </cell>
        </row>
        <row r="259">
          <cell r="AA259">
            <v>251</v>
          </cell>
        </row>
        <row r="260">
          <cell r="AA260">
            <v>252</v>
          </cell>
        </row>
        <row r="261">
          <cell r="AA261">
            <v>253</v>
          </cell>
        </row>
        <row r="262">
          <cell r="AA262">
            <v>254</v>
          </cell>
        </row>
        <row r="263">
          <cell r="AA263">
            <v>255</v>
          </cell>
        </row>
        <row r="264">
          <cell r="AA264">
            <v>256</v>
          </cell>
        </row>
        <row r="265">
          <cell r="AA265">
            <v>257</v>
          </cell>
        </row>
        <row r="266">
          <cell r="AA266">
            <v>258</v>
          </cell>
        </row>
        <row r="267">
          <cell r="AA267">
            <v>259</v>
          </cell>
        </row>
        <row r="268">
          <cell r="AA268">
            <v>260</v>
          </cell>
        </row>
        <row r="269">
          <cell r="AA269">
            <v>261</v>
          </cell>
        </row>
        <row r="270">
          <cell r="AA270">
            <v>262</v>
          </cell>
        </row>
        <row r="271">
          <cell r="AA271">
            <v>263</v>
          </cell>
        </row>
        <row r="272">
          <cell r="AA272">
            <v>264</v>
          </cell>
        </row>
        <row r="273">
          <cell r="AA273">
            <v>265</v>
          </cell>
        </row>
        <row r="274">
          <cell r="AA274">
            <v>266</v>
          </cell>
        </row>
        <row r="275">
          <cell r="AA275">
            <v>267</v>
          </cell>
        </row>
        <row r="276">
          <cell r="AA276">
            <v>268</v>
          </cell>
        </row>
        <row r="277">
          <cell r="AA277">
            <v>269</v>
          </cell>
        </row>
        <row r="278">
          <cell r="AA278">
            <v>270</v>
          </cell>
        </row>
        <row r="279">
          <cell r="AA279">
            <v>271</v>
          </cell>
        </row>
        <row r="280">
          <cell r="AA280">
            <v>272</v>
          </cell>
        </row>
        <row r="281">
          <cell r="AA281">
            <v>273</v>
          </cell>
        </row>
        <row r="282">
          <cell r="AA282">
            <v>274</v>
          </cell>
        </row>
        <row r="283">
          <cell r="AA283">
            <v>275</v>
          </cell>
        </row>
        <row r="284">
          <cell r="AA284">
            <v>276</v>
          </cell>
        </row>
        <row r="285">
          <cell r="AA285">
            <v>277</v>
          </cell>
        </row>
        <row r="286">
          <cell r="AA286">
            <v>278</v>
          </cell>
        </row>
        <row r="287">
          <cell r="AA287">
            <v>279</v>
          </cell>
        </row>
        <row r="288">
          <cell r="AA288">
            <v>280</v>
          </cell>
        </row>
        <row r="289">
          <cell r="AA289">
            <v>281</v>
          </cell>
        </row>
        <row r="290">
          <cell r="AA290">
            <v>282</v>
          </cell>
        </row>
        <row r="291">
          <cell r="AA291">
            <v>283</v>
          </cell>
        </row>
        <row r="292">
          <cell r="AA292">
            <v>284</v>
          </cell>
        </row>
        <row r="293">
          <cell r="AA293">
            <v>285</v>
          </cell>
        </row>
        <row r="294">
          <cell r="AA294">
            <v>286</v>
          </cell>
        </row>
        <row r="295">
          <cell r="AA295">
            <v>287</v>
          </cell>
        </row>
        <row r="296">
          <cell r="AA296">
            <v>288</v>
          </cell>
        </row>
        <row r="297">
          <cell r="AA297">
            <v>289</v>
          </cell>
        </row>
        <row r="298">
          <cell r="AA298">
            <v>290</v>
          </cell>
        </row>
        <row r="299">
          <cell r="AA299">
            <v>291</v>
          </cell>
        </row>
        <row r="300">
          <cell r="AA300">
            <v>292</v>
          </cell>
        </row>
        <row r="301">
          <cell r="AA301">
            <v>293</v>
          </cell>
        </row>
        <row r="302">
          <cell r="AA302">
            <v>294</v>
          </cell>
        </row>
        <row r="303">
          <cell r="AA303">
            <v>295</v>
          </cell>
        </row>
        <row r="304">
          <cell r="AA304">
            <v>296</v>
          </cell>
        </row>
        <row r="305">
          <cell r="AA305">
            <v>297</v>
          </cell>
        </row>
        <row r="306">
          <cell r="AA306">
            <v>298</v>
          </cell>
        </row>
        <row r="307">
          <cell r="AA307">
            <v>299</v>
          </cell>
        </row>
        <row r="308">
          <cell r="AA308">
            <v>300</v>
          </cell>
        </row>
        <row r="309">
          <cell r="AA309">
            <v>301</v>
          </cell>
        </row>
        <row r="310">
          <cell r="AA310">
            <v>302</v>
          </cell>
        </row>
        <row r="311">
          <cell r="AA311">
            <v>303</v>
          </cell>
        </row>
        <row r="312">
          <cell r="AA312">
            <v>304</v>
          </cell>
        </row>
        <row r="313">
          <cell r="AA313">
            <v>305</v>
          </cell>
        </row>
        <row r="314">
          <cell r="AA314">
            <v>306</v>
          </cell>
        </row>
        <row r="315">
          <cell r="AA315">
            <v>307</v>
          </cell>
        </row>
        <row r="316">
          <cell r="AA316">
            <v>308</v>
          </cell>
        </row>
        <row r="317">
          <cell r="AA317">
            <v>309</v>
          </cell>
        </row>
        <row r="318">
          <cell r="AA318">
            <v>310</v>
          </cell>
        </row>
        <row r="319">
          <cell r="AA319">
            <v>311</v>
          </cell>
        </row>
        <row r="320">
          <cell r="AA320">
            <v>312</v>
          </cell>
        </row>
        <row r="321">
          <cell r="AA321">
            <v>313</v>
          </cell>
        </row>
        <row r="322">
          <cell r="AA322">
            <v>314</v>
          </cell>
        </row>
        <row r="323">
          <cell r="AA323">
            <v>315</v>
          </cell>
        </row>
        <row r="324">
          <cell r="AA324">
            <v>316</v>
          </cell>
        </row>
        <row r="325">
          <cell r="AA325">
            <v>317</v>
          </cell>
        </row>
        <row r="326">
          <cell r="AA326">
            <v>318</v>
          </cell>
        </row>
        <row r="327">
          <cell r="AA327">
            <v>319</v>
          </cell>
        </row>
        <row r="328">
          <cell r="AA328">
            <v>320</v>
          </cell>
        </row>
        <row r="329">
          <cell r="AA329">
            <v>321</v>
          </cell>
        </row>
        <row r="330">
          <cell r="AA330">
            <v>322</v>
          </cell>
        </row>
        <row r="331">
          <cell r="AA331">
            <v>323</v>
          </cell>
        </row>
        <row r="332">
          <cell r="AA332">
            <v>324</v>
          </cell>
        </row>
        <row r="333">
          <cell r="AA333">
            <v>325</v>
          </cell>
        </row>
        <row r="334">
          <cell r="AA334">
            <v>326</v>
          </cell>
        </row>
        <row r="335">
          <cell r="AA335">
            <v>327</v>
          </cell>
        </row>
        <row r="336">
          <cell r="AA336">
            <v>328</v>
          </cell>
        </row>
        <row r="337">
          <cell r="AA337">
            <v>329</v>
          </cell>
        </row>
        <row r="338">
          <cell r="AA338">
            <v>330</v>
          </cell>
        </row>
        <row r="339">
          <cell r="AA339">
            <v>331</v>
          </cell>
        </row>
        <row r="340">
          <cell r="AA340">
            <v>332</v>
          </cell>
        </row>
        <row r="341">
          <cell r="AA341">
            <v>333</v>
          </cell>
        </row>
        <row r="342">
          <cell r="AA342">
            <v>334</v>
          </cell>
        </row>
        <row r="343">
          <cell r="AA343">
            <v>335</v>
          </cell>
        </row>
        <row r="344">
          <cell r="AA344">
            <v>336</v>
          </cell>
        </row>
        <row r="345">
          <cell r="AA345">
            <v>337</v>
          </cell>
        </row>
        <row r="346">
          <cell r="AA346">
            <v>338</v>
          </cell>
        </row>
        <row r="347">
          <cell r="AA347">
            <v>339</v>
          </cell>
        </row>
        <row r="348">
          <cell r="AA348">
            <v>340</v>
          </cell>
        </row>
        <row r="349">
          <cell r="AA349">
            <v>341</v>
          </cell>
        </row>
        <row r="350">
          <cell r="AA350">
            <v>342</v>
          </cell>
        </row>
        <row r="351">
          <cell r="AA351">
            <v>343</v>
          </cell>
        </row>
        <row r="352">
          <cell r="AA352">
            <v>344</v>
          </cell>
        </row>
        <row r="353">
          <cell r="AA353">
            <v>345</v>
          </cell>
        </row>
        <row r="354">
          <cell r="AA354">
            <v>346</v>
          </cell>
        </row>
        <row r="355">
          <cell r="AA355">
            <v>347</v>
          </cell>
        </row>
        <row r="356">
          <cell r="AA356">
            <v>348</v>
          </cell>
        </row>
        <row r="357">
          <cell r="AA357">
            <v>349</v>
          </cell>
        </row>
        <row r="358">
          <cell r="AA358">
            <v>350</v>
          </cell>
        </row>
        <row r="359">
          <cell r="AA359">
            <v>351</v>
          </cell>
        </row>
        <row r="360">
          <cell r="AA360">
            <v>352</v>
          </cell>
        </row>
        <row r="361">
          <cell r="AA361">
            <v>353</v>
          </cell>
        </row>
        <row r="362">
          <cell r="AA362">
            <v>354</v>
          </cell>
        </row>
        <row r="363">
          <cell r="AA363">
            <v>355</v>
          </cell>
        </row>
        <row r="364">
          <cell r="AA364">
            <v>356</v>
          </cell>
        </row>
        <row r="365">
          <cell r="AA365">
            <v>357</v>
          </cell>
        </row>
        <row r="366">
          <cell r="AA366">
            <v>358</v>
          </cell>
        </row>
        <row r="367">
          <cell r="AA367">
            <v>359</v>
          </cell>
        </row>
        <row r="368">
          <cell r="AA368">
            <v>360</v>
          </cell>
        </row>
        <row r="369">
          <cell r="AA369">
            <v>361</v>
          </cell>
        </row>
        <row r="370">
          <cell r="AA370">
            <v>362</v>
          </cell>
        </row>
        <row r="371">
          <cell r="AA371">
            <v>363</v>
          </cell>
        </row>
        <row r="372">
          <cell r="AA372">
            <v>364</v>
          </cell>
        </row>
        <row r="373">
          <cell r="AA373">
            <v>365</v>
          </cell>
        </row>
        <row r="374">
          <cell r="AA374">
            <v>366</v>
          </cell>
        </row>
        <row r="375">
          <cell r="AA375">
            <v>367</v>
          </cell>
        </row>
        <row r="376">
          <cell r="AA376">
            <v>368</v>
          </cell>
        </row>
        <row r="377">
          <cell r="AA377">
            <v>369</v>
          </cell>
        </row>
        <row r="378">
          <cell r="AA378">
            <v>370</v>
          </cell>
        </row>
        <row r="379">
          <cell r="AA379">
            <v>371</v>
          </cell>
        </row>
        <row r="380">
          <cell r="AA380">
            <v>372</v>
          </cell>
        </row>
        <row r="381">
          <cell r="AA381">
            <v>373</v>
          </cell>
        </row>
        <row r="382">
          <cell r="AA382">
            <v>374</v>
          </cell>
        </row>
        <row r="383">
          <cell r="AA383">
            <v>375</v>
          </cell>
        </row>
        <row r="384">
          <cell r="AA384">
            <v>376</v>
          </cell>
        </row>
        <row r="385">
          <cell r="AA385">
            <v>377</v>
          </cell>
        </row>
        <row r="386">
          <cell r="AA386">
            <v>378</v>
          </cell>
        </row>
        <row r="387">
          <cell r="AA387">
            <v>379</v>
          </cell>
        </row>
        <row r="388">
          <cell r="AA388">
            <v>380</v>
          </cell>
        </row>
        <row r="389">
          <cell r="AA389">
            <v>381</v>
          </cell>
        </row>
        <row r="390">
          <cell r="AA390">
            <v>382</v>
          </cell>
        </row>
        <row r="391">
          <cell r="AA391">
            <v>383</v>
          </cell>
        </row>
        <row r="392">
          <cell r="AA392">
            <v>384</v>
          </cell>
        </row>
        <row r="393">
          <cell r="AA393">
            <v>385</v>
          </cell>
        </row>
        <row r="394">
          <cell r="AA394">
            <v>386</v>
          </cell>
        </row>
        <row r="395">
          <cell r="AA395">
            <v>387</v>
          </cell>
        </row>
        <row r="396">
          <cell r="AA396">
            <v>388</v>
          </cell>
        </row>
        <row r="397">
          <cell r="AA397">
            <v>389</v>
          </cell>
        </row>
        <row r="398">
          <cell r="AA398">
            <v>390</v>
          </cell>
        </row>
        <row r="399">
          <cell r="AA399">
            <v>391</v>
          </cell>
        </row>
        <row r="400">
          <cell r="AA400">
            <v>392</v>
          </cell>
        </row>
        <row r="401">
          <cell r="AA401">
            <v>393</v>
          </cell>
        </row>
        <row r="402">
          <cell r="AA402">
            <v>394</v>
          </cell>
        </row>
        <row r="403">
          <cell r="AA403">
            <v>395</v>
          </cell>
        </row>
        <row r="404">
          <cell r="AA404">
            <v>396</v>
          </cell>
        </row>
        <row r="405">
          <cell r="AA405">
            <v>397</v>
          </cell>
        </row>
        <row r="406">
          <cell r="AA406">
            <v>398</v>
          </cell>
        </row>
        <row r="407">
          <cell r="AA407">
            <v>399</v>
          </cell>
        </row>
        <row r="408">
          <cell r="AA408">
            <v>400</v>
          </cell>
        </row>
        <row r="409">
          <cell r="AA409">
            <v>401</v>
          </cell>
        </row>
        <row r="410">
          <cell r="AA410">
            <v>402</v>
          </cell>
        </row>
        <row r="411">
          <cell r="AA411">
            <v>403</v>
          </cell>
        </row>
        <row r="412">
          <cell r="AA412">
            <v>404</v>
          </cell>
        </row>
        <row r="413">
          <cell r="AA413">
            <v>405</v>
          </cell>
        </row>
        <row r="414">
          <cell r="AA414">
            <v>406</v>
          </cell>
        </row>
        <row r="415">
          <cell r="AA415">
            <v>407</v>
          </cell>
        </row>
        <row r="416">
          <cell r="AA416">
            <v>408</v>
          </cell>
        </row>
        <row r="417">
          <cell r="AA417">
            <v>409</v>
          </cell>
        </row>
        <row r="418">
          <cell r="AA418">
            <v>410</v>
          </cell>
        </row>
        <row r="419">
          <cell r="AA419">
            <v>411</v>
          </cell>
        </row>
        <row r="420">
          <cell r="AA420">
            <v>412</v>
          </cell>
        </row>
        <row r="421">
          <cell r="AA421">
            <v>413</v>
          </cell>
        </row>
        <row r="422">
          <cell r="AA422">
            <v>414</v>
          </cell>
        </row>
        <row r="423">
          <cell r="AA423">
            <v>415</v>
          </cell>
        </row>
        <row r="424">
          <cell r="AA424">
            <v>416</v>
          </cell>
        </row>
        <row r="425">
          <cell r="AA425">
            <v>417</v>
          </cell>
        </row>
        <row r="426">
          <cell r="AA426">
            <v>418</v>
          </cell>
        </row>
        <row r="427">
          <cell r="AA427">
            <v>419</v>
          </cell>
        </row>
        <row r="428">
          <cell r="AA428">
            <v>420</v>
          </cell>
        </row>
        <row r="429">
          <cell r="AA429">
            <v>421</v>
          </cell>
        </row>
        <row r="430">
          <cell r="AA430">
            <v>422</v>
          </cell>
        </row>
        <row r="431">
          <cell r="AA431">
            <v>423</v>
          </cell>
        </row>
        <row r="432">
          <cell r="AA432">
            <v>424</v>
          </cell>
        </row>
        <row r="433">
          <cell r="AA433">
            <v>425</v>
          </cell>
        </row>
        <row r="434">
          <cell r="AA434">
            <v>426</v>
          </cell>
        </row>
        <row r="435">
          <cell r="AA435">
            <v>427</v>
          </cell>
        </row>
        <row r="436">
          <cell r="AA436">
            <v>428</v>
          </cell>
        </row>
        <row r="437">
          <cell r="AA437">
            <v>429</v>
          </cell>
        </row>
        <row r="438">
          <cell r="AA438">
            <v>430</v>
          </cell>
        </row>
        <row r="439">
          <cell r="AA439">
            <v>431</v>
          </cell>
        </row>
        <row r="440">
          <cell r="AA440">
            <v>432</v>
          </cell>
        </row>
        <row r="441">
          <cell r="AA441">
            <v>433</v>
          </cell>
        </row>
        <row r="442">
          <cell r="AA442">
            <v>434</v>
          </cell>
        </row>
        <row r="443">
          <cell r="AA443">
            <v>435</v>
          </cell>
        </row>
        <row r="444">
          <cell r="AA444">
            <v>436</v>
          </cell>
        </row>
        <row r="445">
          <cell r="AA445">
            <v>437</v>
          </cell>
        </row>
        <row r="446">
          <cell r="AA446">
            <v>438</v>
          </cell>
        </row>
        <row r="447">
          <cell r="AA447">
            <v>439</v>
          </cell>
        </row>
        <row r="448">
          <cell r="AA448">
            <v>440</v>
          </cell>
        </row>
        <row r="449">
          <cell r="AA449">
            <v>441</v>
          </cell>
        </row>
        <row r="450">
          <cell r="AA450">
            <v>442</v>
          </cell>
        </row>
        <row r="451">
          <cell r="AA451">
            <v>443</v>
          </cell>
        </row>
        <row r="452">
          <cell r="AA452">
            <v>444</v>
          </cell>
        </row>
        <row r="453">
          <cell r="AA453">
            <v>445</v>
          </cell>
        </row>
        <row r="454">
          <cell r="AA454">
            <v>446</v>
          </cell>
        </row>
        <row r="455">
          <cell r="AA455">
            <v>447</v>
          </cell>
        </row>
        <row r="456">
          <cell r="AA456">
            <v>448</v>
          </cell>
        </row>
        <row r="457">
          <cell r="AA457">
            <v>449</v>
          </cell>
        </row>
        <row r="458">
          <cell r="AA458">
            <v>450</v>
          </cell>
        </row>
        <row r="459">
          <cell r="AA459">
            <v>451</v>
          </cell>
        </row>
        <row r="460">
          <cell r="AA460">
            <v>452</v>
          </cell>
        </row>
        <row r="461">
          <cell r="AA461">
            <v>453</v>
          </cell>
        </row>
        <row r="462">
          <cell r="AA462">
            <v>454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XXXX"/>
      <sheetName val="Review Comments"/>
      <sheetName val="Min Rent Plan"/>
      <sheetName val="Min Rent Forecast"/>
      <sheetName val="Inline Rates"/>
      <sheetName val="Stats Page"/>
      <sheetName val="MRI Data"/>
      <sheetName val="Statistical Data"/>
      <sheetName val="MR-Stat Data Sheet Bud"/>
      <sheetName val="Min Rent Bud"/>
      <sheetName val="Stats Page Bud"/>
      <sheetName val="PCR"/>
      <sheetName val="12020 "/>
      <sheetName val="1800830"/>
      <sheetName val="15656-9000"/>
      <sheetName val="Awning  Amort"/>
      <sheetName val="Prkg Lot Amort"/>
      <sheetName val="Building"/>
      <sheetName val="Summary"/>
      <sheetName val="TB"/>
      <sheetName val="10410"/>
      <sheetName val="10420"/>
      <sheetName val="10432"/>
      <sheetName val="10432-00"/>
      <sheetName val="10440"/>
      <sheetName val="10445"/>
      <sheetName val="10470"/>
      <sheetName val="12020"/>
      <sheetName val="12410"/>
      <sheetName val="13000"/>
      <sheetName val="13100"/>
      <sheetName val="Assets"/>
      <sheetName val="15010"/>
      <sheetName val="20910"/>
      <sheetName val="1502880 Suspense"/>
      <sheetName val="17000"/>
      <sheetName val="15500"/>
      <sheetName val="15100"/>
      <sheetName val="16500"/>
      <sheetName val="17600"/>
      <sheetName val="20110"/>
      <sheetName val="20100"/>
      <sheetName val="20630"/>
      <sheetName val="20650"/>
      <sheetName val="20660"/>
      <sheetName val="Insurance"/>
      <sheetName val="RE Tax"/>
      <sheetName val="23800"/>
      <sheetName val="25300"/>
      <sheetName val="25500"/>
      <sheetName val="25910"/>
      <sheetName val="35100"/>
      <sheetName val="35151"/>
      <sheetName val="35000"/>
      <sheetName val="36000"/>
      <sheetName val="36151"/>
      <sheetName val="36100"/>
      <sheetName val="Sheet1"/>
      <sheetName val="70110"/>
      <sheetName val="Sheet2"/>
      <sheetName val="70130"/>
      <sheetName val="70140"/>
      <sheetName val="70141"/>
      <sheetName val="70150"/>
      <sheetName val="70183"/>
      <sheetName val="4000362"/>
      <sheetName val="Rent"/>
      <sheetName val="Variance"/>
      <sheetName val="IS"/>
      <sheetName val="CM Ledg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A12" t="str">
            <v>Inline Rate</v>
          </cell>
          <cell r="B12" t="str">
            <v>Plan</v>
          </cell>
          <cell r="C12">
            <v>59.00879443882063</v>
          </cell>
          <cell r="D12">
            <v>59.00879443882063</v>
          </cell>
          <cell r="E12">
            <v>59.260967345030743</v>
          </cell>
          <cell r="F12">
            <v>59.260967345030743</v>
          </cell>
          <cell r="G12">
            <v>59.260967345030743</v>
          </cell>
          <cell r="H12">
            <v>58.967146529142177</v>
          </cell>
          <cell r="I12">
            <v>58.967146529142177</v>
          </cell>
          <cell r="J12">
            <v>58.967146529142177</v>
          </cell>
          <cell r="K12">
            <v>58.967146529142177</v>
          </cell>
          <cell r="L12">
            <v>58.967146529142177</v>
          </cell>
          <cell r="M12">
            <v>58.967146529142177</v>
          </cell>
          <cell r="N12">
            <v>59.5926026598272</v>
          </cell>
          <cell r="O12">
            <v>59.00879443882063</v>
          </cell>
          <cell r="P12">
            <v>59.00879443882063</v>
          </cell>
          <cell r="Q12">
            <v>59.092852074224012</v>
          </cell>
          <cell r="R12">
            <v>59.13488089192569</v>
          </cell>
          <cell r="S12">
            <v>59.160098182546697</v>
          </cell>
          <cell r="T12">
            <v>59.12490778621391</v>
          </cell>
          <cell r="U12">
            <v>59.100573468324207</v>
          </cell>
          <cell r="V12">
            <v>59.082742977090184</v>
          </cell>
          <cell r="W12">
            <v>59.069116265026175</v>
          </cell>
          <cell r="X12">
            <v>59.058363453920144</v>
          </cell>
          <cell r="Y12">
            <v>59.049662103675651</v>
          </cell>
          <cell r="Z12">
            <v>59.096943904126562</v>
          </cell>
        </row>
        <row r="14">
          <cell r="A14" t="str">
            <v>Inline Rate</v>
          </cell>
          <cell r="B14" t="str">
            <v>Forecast</v>
          </cell>
          <cell r="C14">
            <v>52.953899999999997</v>
          </cell>
          <cell r="D14">
            <v>52.953899999999997</v>
          </cell>
          <cell r="E14">
            <v>53.171900000000001</v>
          </cell>
          <cell r="F14">
            <v>53.171900000000001</v>
          </cell>
          <cell r="G14">
            <v>49.305900000000001</v>
          </cell>
          <cell r="H14">
            <v>48.775399999999998</v>
          </cell>
          <cell r="I14">
            <v>54.219200000000001</v>
          </cell>
          <cell r="J14">
            <v>54.219200000000001</v>
          </cell>
          <cell r="K14">
            <v>54.219200000000001</v>
          </cell>
          <cell r="L14">
            <v>54.219200000000001</v>
          </cell>
          <cell r="M14">
            <v>53.384700000000002</v>
          </cell>
          <cell r="N14">
            <v>53.932299999999998</v>
          </cell>
          <cell r="O14">
            <v>52.953899999999997</v>
          </cell>
          <cell r="P14">
            <v>52.953899999999997</v>
          </cell>
          <cell r="Q14">
            <v>53.026499999999999</v>
          </cell>
          <cell r="R14">
            <v>53.062899999999999</v>
          </cell>
          <cell r="S14">
            <v>49.667400000000001</v>
          </cell>
          <cell r="T14">
            <v>51.943899999999999</v>
          </cell>
          <cell r="U14">
            <v>52.268999999999998</v>
          </cell>
          <cell r="V14">
            <v>52.512799999999999</v>
          </cell>
          <cell r="W14">
            <v>52.702399999999997</v>
          </cell>
          <cell r="X14">
            <v>52.853999999999999</v>
          </cell>
          <cell r="Y14">
            <v>52.906599999999997</v>
          </cell>
          <cell r="Z14">
            <v>52.999099999999999</v>
          </cell>
        </row>
        <row r="16">
          <cell r="A16" t="str">
            <v>Inline Rate</v>
          </cell>
          <cell r="B16" t="str">
            <v>Prior Year</v>
          </cell>
          <cell r="C16">
            <v>53.401629450814724</v>
          </cell>
          <cell r="D16">
            <v>53.401629450814724</v>
          </cell>
          <cell r="E16">
            <v>54.092335546167774</v>
          </cell>
          <cell r="F16">
            <v>54.092335546167774</v>
          </cell>
          <cell r="G16">
            <v>54.092335546167774</v>
          </cell>
          <cell r="H16">
            <v>54.216354858177432</v>
          </cell>
          <cell r="I16">
            <v>54.422030524220304</v>
          </cell>
          <cell r="J16">
            <v>52.00331785003317</v>
          </cell>
          <cell r="K16">
            <v>51.357332448573317</v>
          </cell>
          <cell r="L16">
            <v>52.835434638354343</v>
          </cell>
          <cell r="M16">
            <v>52.00331785003317</v>
          </cell>
          <cell r="N16">
            <v>50.123092236230924</v>
          </cell>
          <cell r="O16">
            <v>53.401629450814724</v>
          </cell>
          <cell r="P16">
            <v>53.401629450814724</v>
          </cell>
          <cell r="Q16">
            <v>53.63186481593241</v>
          </cell>
          <cell r="R16">
            <v>53.746982498491249</v>
          </cell>
          <cell r="S16">
            <v>53.816053108026551</v>
          </cell>
          <cell r="T16">
            <v>53.882770066385035</v>
          </cell>
          <cell r="U16">
            <v>53.953751419337934</v>
          </cell>
          <cell r="V16">
            <v>53.445546464958326</v>
          </cell>
          <cell r="W16">
            <v>52.859883841526653</v>
          </cell>
          <cell r="X16">
            <v>52.857576706324359</v>
          </cell>
          <cell r="Y16">
            <v>52.783916003890823</v>
          </cell>
          <cell r="Z16">
            <v>52.377133375474088</v>
          </cell>
        </row>
        <row r="18">
          <cell r="A18" t="str">
            <v>Inline Occupancy</v>
          </cell>
          <cell r="B18" t="str">
            <v>Plan</v>
          </cell>
          <cell r="C18">
            <v>0.78508939348219675</v>
          </cell>
          <cell r="D18">
            <v>0.78508939348219675</v>
          </cell>
          <cell r="E18">
            <v>0.78508939348219675</v>
          </cell>
          <cell r="F18">
            <v>0.78508939348219675</v>
          </cell>
          <cell r="G18">
            <v>0.78508939348219675</v>
          </cell>
          <cell r="H18">
            <v>0.87561443874471945</v>
          </cell>
          <cell r="I18">
            <v>0.87561443874471945</v>
          </cell>
          <cell r="J18">
            <v>0.87561443874471945</v>
          </cell>
          <cell r="K18">
            <v>0.87561443874471945</v>
          </cell>
          <cell r="L18">
            <v>0.87561443874471945</v>
          </cell>
          <cell r="M18">
            <v>0.87561443874471945</v>
          </cell>
          <cell r="N18">
            <v>0.87561443874471945</v>
          </cell>
          <cell r="O18">
            <v>0.78508939348219675</v>
          </cell>
          <cell r="P18">
            <v>0.78508939348219675</v>
          </cell>
          <cell r="Q18">
            <v>0.78508939348219675</v>
          </cell>
          <cell r="R18">
            <v>0.78508939348219675</v>
          </cell>
          <cell r="S18">
            <v>0.78508939348219686</v>
          </cell>
          <cell r="T18">
            <v>0.80017690102595063</v>
          </cell>
          <cell r="U18">
            <v>0.81095369212863189</v>
          </cell>
          <cell r="V18">
            <v>0.81903628545564289</v>
          </cell>
          <cell r="W18">
            <v>0.82532274693220697</v>
          </cell>
          <cell r="X18">
            <v>0.83035191611345827</v>
          </cell>
          <cell r="Y18">
            <v>0.83446669089811842</v>
          </cell>
          <cell r="Z18">
            <v>0.83789566988533504</v>
          </cell>
        </row>
        <row r="20">
          <cell r="A20" t="str">
            <v>Inline Occupancy</v>
          </cell>
          <cell r="B20" t="str">
            <v>Forecast</v>
          </cell>
          <cell r="C20">
            <v>0.90900000000000003</v>
          </cell>
          <cell r="D20">
            <v>0.90900000000000003</v>
          </cell>
          <cell r="E20">
            <v>0.90900000000000003</v>
          </cell>
          <cell r="F20">
            <v>0.90900000000000003</v>
          </cell>
          <cell r="G20">
            <v>0.90900000000000003</v>
          </cell>
          <cell r="H20">
            <v>0.90900000000000003</v>
          </cell>
          <cell r="I20">
            <v>0.90900000000000003</v>
          </cell>
          <cell r="J20">
            <v>0.90900000000000003</v>
          </cell>
          <cell r="K20">
            <v>0.90900000000000003</v>
          </cell>
          <cell r="L20">
            <v>0.90900000000000003</v>
          </cell>
          <cell r="M20">
            <v>1</v>
          </cell>
          <cell r="N20">
            <v>1</v>
          </cell>
          <cell r="O20">
            <v>0.90900000000000003</v>
          </cell>
          <cell r="P20">
            <v>0.90900000000000003</v>
          </cell>
          <cell r="Q20">
            <v>0.90900000000000003</v>
          </cell>
          <cell r="R20">
            <v>0.90900000000000003</v>
          </cell>
          <cell r="S20">
            <v>0.90900000000000003</v>
          </cell>
          <cell r="T20">
            <v>0.90900000000000003</v>
          </cell>
          <cell r="U20">
            <v>0.90900000000000003</v>
          </cell>
          <cell r="V20">
            <v>0.90900000000000003</v>
          </cell>
          <cell r="W20">
            <v>0.90900000000000003</v>
          </cell>
          <cell r="X20">
            <v>0.90900000000000003</v>
          </cell>
          <cell r="Y20">
            <v>0.91800000000000004</v>
          </cell>
          <cell r="Z20">
            <v>0.92500000000000004</v>
          </cell>
        </row>
        <row r="22">
          <cell r="A22" t="str">
            <v>Overall Occupancy</v>
          </cell>
          <cell r="B22" t="str">
            <v>Plan</v>
          </cell>
          <cell r="C22">
            <v>0.95573081286031725</v>
          </cell>
          <cell r="D22">
            <v>0.95573081286031725</v>
          </cell>
          <cell r="E22">
            <v>0.95573081286031725</v>
          </cell>
          <cell r="F22">
            <v>0.95573081286031725</v>
          </cell>
          <cell r="G22">
            <v>0.95573081286031725</v>
          </cell>
          <cell r="H22">
            <v>0.97437796217736539</v>
          </cell>
          <cell r="I22">
            <v>0.97437796217736539</v>
          </cell>
          <cell r="J22">
            <v>0.97437796217736539</v>
          </cell>
          <cell r="K22">
            <v>0.97437796217736539</v>
          </cell>
          <cell r="L22">
            <v>0.97437796217736539</v>
          </cell>
          <cell r="M22">
            <v>0.97437796217736539</v>
          </cell>
          <cell r="N22">
            <v>0.97437796217736539</v>
          </cell>
          <cell r="O22">
            <v>0.95573081286031725</v>
          </cell>
          <cell r="P22">
            <v>0.95573081286031725</v>
          </cell>
          <cell r="Q22">
            <v>0.95573081286031725</v>
          </cell>
          <cell r="R22">
            <v>0.95573081286031725</v>
          </cell>
          <cell r="S22">
            <v>0.95573081286031725</v>
          </cell>
          <cell r="T22">
            <v>0.95883867107982534</v>
          </cell>
          <cell r="U22">
            <v>0.96105856980804538</v>
          </cell>
          <cell r="V22">
            <v>0.96272349385421041</v>
          </cell>
          <cell r="W22">
            <v>0.96401843477900551</v>
          </cell>
          <cell r="X22">
            <v>0.96505438751884154</v>
          </cell>
          <cell r="Y22">
            <v>0.96590198521507098</v>
          </cell>
          <cell r="Z22">
            <v>0.96660831662859559</v>
          </cell>
        </row>
        <row r="24">
          <cell r="A24" t="str">
            <v>Overall Occupancy</v>
          </cell>
          <cell r="B24" t="str">
            <v>Forecast</v>
          </cell>
          <cell r="C24">
            <v>0.98099999999999998</v>
          </cell>
          <cell r="D24">
            <v>0.98099999999999998</v>
          </cell>
          <cell r="E24">
            <v>0.98099999999999998</v>
          </cell>
          <cell r="F24">
            <v>0.98099999999999998</v>
          </cell>
          <cell r="G24">
            <v>0.98099999999999998</v>
          </cell>
          <cell r="H24">
            <v>0.98099999999999998</v>
          </cell>
          <cell r="I24">
            <v>0.98099999999999998</v>
          </cell>
          <cell r="J24">
            <v>0.98099999999999998</v>
          </cell>
          <cell r="K24">
            <v>0.98099999999999998</v>
          </cell>
          <cell r="L24">
            <v>0.98099999999999998</v>
          </cell>
          <cell r="M24">
            <v>1</v>
          </cell>
          <cell r="N24">
            <v>1</v>
          </cell>
          <cell r="O24">
            <v>0.98099999999999998</v>
          </cell>
          <cell r="P24">
            <v>0.98099999999999998</v>
          </cell>
          <cell r="Q24">
            <v>0.98099999999999998</v>
          </cell>
          <cell r="R24">
            <v>0.98099999999999998</v>
          </cell>
          <cell r="S24">
            <v>0.98099999999999998</v>
          </cell>
          <cell r="T24">
            <v>0.98099999999999998</v>
          </cell>
          <cell r="U24">
            <v>0.98099999999999998</v>
          </cell>
          <cell r="V24">
            <v>0.98099999999999998</v>
          </cell>
          <cell r="W24">
            <v>0.98099999999999998</v>
          </cell>
          <cell r="X24">
            <v>0.98099999999999998</v>
          </cell>
          <cell r="Y24">
            <v>0.98299999999999998</v>
          </cell>
          <cell r="Z24">
            <v>0.98399999999999999</v>
          </cell>
        </row>
      </sheetData>
      <sheetData sheetId="8">
        <row r="8">
          <cell r="I8" t="str">
            <v>JULY</v>
          </cell>
          <cell r="J8" t="str">
            <v>AUGUST</v>
          </cell>
          <cell r="K8" t="str">
            <v>SEPTEMBER</v>
          </cell>
          <cell r="L8" t="str">
            <v>OCTOBER</v>
          </cell>
          <cell r="M8" t="str">
            <v>NOVEMBER</v>
          </cell>
          <cell r="N8" t="str">
            <v>DECEMBER</v>
          </cell>
          <cell r="O8" t="str">
            <v>JANUARY</v>
          </cell>
          <cell r="P8" t="str">
            <v>FEBRUARY</v>
          </cell>
          <cell r="Q8" t="str">
            <v>MARCH</v>
          </cell>
          <cell r="R8" t="str">
            <v>APRIL</v>
          </cell>
          <cell r="S8" t="str">
            <v>MAY</v>
          </cell>
          <cell r="T8" t="str">
            <v>JUNE</v>
          </cell>
        </row>
        <row r="10">
          <cell r="A10">
            <v>1</v>
          </cell>
          <cell r="B10" t="str">
            <v>Bayside Cleaners</v>
          </cell>
          <cell r="C10">
            <v>32295</v>
          </cell>
          <cell r="D10">
            <v>40694</v>
          </cell>
          <cell r="F10" t="str">
            <v>1056</v>
          </cell>
          <cell r="G10">
            <v>1500</v>
          </cell>
          <cell r="I10">
            <v>1500</v>
          </cell>
          <cell r="J10">
            <v>1500</v>
          </cell>
          <cell r="K10">
            <v>1500</v>
          </cell>
          <cell r="L10">
            <v>1500</v>
          </cell>
          <cell r="M10">
            <v>1500</v>
          </cell>
          <cell r="N10">
            <v>1500</v>
          </cell>
          <cell r="O10">
            <v>1500</v>
          </cell>
          <cell r="P10">
            <v>1500</v>
          </cell>
          <cell r="Q10">
            <v>1500</v>
          </cell>
          <cell r="R10">
            <v>1500</v>
          </cell>
          <cell r="S10">
            <v>1500</v>
          </cell>
          <cell r="T10">
            <v>1500</v>
          </cell>
        </row>
        <row r="11">
          <cell r="A11">
            <v>2</v>
          </cell>
          <cell r="B11" t="str">
            <v>Carol Klein Fine Jewelry 1028</v>
          </cell>
          <cell r="C11">
            <v>35223</v>
          </cell>
          <cell r="D11">
            <v>40724</v>
          </cell>
          <cell r="F11" t="str">
            <v>1028</v>
          </cell>
          <cell r="G11">
            <v>1055</v>
          </cell>
          <cell r="I11">
            <v>1055</v>
          </cell>
          <cell r="J11">
            <v>1055</v>
          </cell>
          <cell r="K11">
            <v>1055</v>
          </cell>
          <cell r="L11">
            <v>1055</v>
          </cell>
          <cell r="M11">
            <v>1055</v>
          </cell>
          <cell r="N11">
            <v>1055</v>
          </cell>
          <cell r="O11">
            <v>1055</v>
          </cell>
          <cell r="P11">
            <v>1055</v>
          </cell>
          <cell r="Q11">
            <v>1055</v>
          </cell>
          <cell r="R11">
            <v>1055</v>
          </cell>
          <cell r="S11">
            <v>1055</v>
          </cell>
          <cell r="T11">
            <v>1055</v>
          </cell>
        </row>
        <row r="12">
          <cell r="A12">
            <v>3</v>
          </cell>
          <cell r="B12" t="str">
            <v>Java City Bakery Café</v>
          </cell>
          <cell r="C12">
            <v>34700</v>
          </cell>
          <cell r="D12">
            <v>39994</v>
          </cell>
          <cell r="F12" t="str">
            <v>1064</v>
          </cell>
          <cell r="G12">
            <v>1320</v>
          </cell>
          <cell r="I12">
            <v>1320</v>
          </cell>
          <cell r="J12">
            <v>1320</v>
          </cell>
          <cell r="K12">
            <v>1320</v>
          </cell>
          <cell r="L12">
            <v>1320</v>
          </cell>
          <cell r="M12">
            <v>1320</v>
          </cell>
          <cell r="N12">
            <v>1320</v>
          </cell>
          <cell r="O12">
            <v>1320</v>
          </cell>
          <cell r="P12">
            <v>1320</v>
          </cell>
          <cell r="Q12">
            <v>1320</v>
          </cell>
          <cell r="R12">
            <v>1320</v>
          </cell>
          <cell r="S12">
            <v>1320</v>
          </cell>
          <cell r="T12">
            <v>1320</v>
          </cell>
        </row>
        <row r="13">
          <cell r="A13">
            <v>4</v>
          </cell>
          <cell r="B13" t="str">
            <v>Just Alterations</v>
          </cell>
          <cell r="C13">
            <v>35217</v>
          </cell>
          <cell r="D13">
            <v>41243</v>
          </cell>
          <cell r="F13" t="str">
            <v>1032A</v>
          </cell>
          <cell r="G13">
            <v>650</v>
          </cell>
          <cell r="I13">
            <v>650</v>
          </cell>
          <cell r="J13">
            <v>650</v>
          </cell>
          <cell r="K13">
            <v>650</v>
          </cell>
          <cell r="L13">
            <v>650</v>
          </cell>
          <cell r="M13">
            <v>650</v>
          </cell>
          <cell r="N13">
            <v>650</v>
          </cell>
          <cell r="O13">
            <v>650</v>
          </cell>
          <cell r="P13">
            <v>650</v>
          </cell>
          <cell r="Q13">
            <v>650</v>
          </cell>
          <cell r="R13">
            <v>650</v>
          </cell>
          <cell r="S13">
            <v>650</v>
          </cell>
          <cell r="T13">
            <v>650</v>
          </cell>
        </row>
        <row r="14">
          <cell r="A14">
            <v>5</v>
          </cell>
          <cell r="B14" t="str">
            <v>Pacific Coast Floral</v>
          </cell>
          <cell r="C14">
            <v>33574</v>
          </cell>
          <cell r="D14">
            <v>39994</v>
          </cell>
          <cell r="F14" t="str">
            <v>1072</v>
          </cell>
          <cell r="G14">
            <v>1080</v>
          </cell>
          <cell r="I14">
            <v>1080</v>
          </cell>
          <cell r="J14">
            <v>1080</v>
          </cell>
          <cell r="K14">
            <v>1080</v>
          </cell>
          <cell r="L14">
            <v>1080</v>
          </cell>
          <cell r="M14">
            <v>1080</v>
          </cell>
          <cell r="N14">
            <v>1080</v>
          </cell>
          <cell r="O14">
            <v>1080</v>
          </cell>
          <cell r="P14">
            <v>1080</v>
          </cell>
          <cell r="Q14">
            <v>1080</v>
          </cell>
          <cell r="R14">
            <v>1080</v>
          </cell>
          <cell r="S14">
            <v>1080</v>
          </cell>
          <cell r="T14">
            <v>1080</v>
          </cell>
        </row>
        <row r="15">
          <cell r="A15">
            <v>6</v>
          </cell>
          <cell r="B15" t="str">
            <v xml:space="preserve">Photo Lab - The </v>
          </cell>
          <cell r="C15">
            <v>35217</v>
          </cell>
          <cell r="D15">
            <v>41060</v>
          </cell>
          <cell r="F15" t="str">
            <v>1048</v>
          </cell>
          <cell r="G15">
            <v>900</v>
          </cell>
          <cell r="I15">
            <v>900</v>
          </cell>
          <cell r="J15">
            <v>900</v>
          </cell>
          <cell r="K15">
            <v>900</v>
          </cell>
          <cell r="L15">
            <v>900</v>
          </cell>
          <cell r="M15">
            <v>900</v>
          </cell>
          <cell r="N15">
            <v>900</v>
          </cell>
          <cell r="O15">
            <v>900</v>
          </cell>
          <cell r="P15">
            <v>900</v>
          </cell>
          <cell r="Q15">
            <v>900</v>
          </cell>
          <cell r="R15">
            <v>900</v>
          </cell>
          <cell r="S15">
            <v>900</v>
          </cell>
          <cell r="T15">
            <v>900</v>
          </cell>
        </row>
        <row r="16">
          <cell r="A16">
            <v>7</v>
          </cell>
          <cell r="B16" t="str">
            <v>Salon "L"</v>
          </cell>
          <cell r="C16">
            <v>37838</v>
          </cell>
          <cell r="D16">
            <v>40786</v>
          </cell>
          <cell r="F16" t="str">
            <v>1040</v>
          </cell>
          <cell r="G16">
            <v>1500</v>
          </cell>
          <cell r="I16">
            <v>1500</v>
          </cell>
          <cell r="J16">
            <v>1500</v>
          </cell>
          <cell r="K16">
            <v>1500</v>
          </cell>
          <cell r="L16">
            <v>1500</v>
          </cell>
          <cell r="M16">
            <v>1500</v>
          </cell>
          <cell r="N16">
            <v>1500</v>
          </cell>
          <cell r="O16">
            <v>1500</v>
          </cell>
          <cell r="P16">
            <v>1500</v>
          </cell>
          <cell r="Q16">
            <v>1500</v>
          </cell>
          <cell r="R16">
            <v>1500</v>
          </cell>
          <cell r="S16">
            <v>1500</v>
          </cell>
          <cell r="T16">
            <v>1500</v>
          </cell>
        </row>
        <row r="17">
          <cell r="A17">
            <v>8</v>
          </cell>
          <cell r="B17" t="str">
            <v>Sapori Restaurant Italiano</v>
          </cell>
          <cell r="C17">
            <v>32674</v>
          </cell>
          <cell r="D17">
            <v>40178</v>
          </cell>
          <cell r="F17" t="str">
            <v>1080</v>
          </cell>
          <cell r="G17">
            <v>2742</v>
          </cell>
          <cell r="I17">
            <v>2742</v>
          </cell>
          <cell r="J17">
            <v>2742</v>
          </cell>
          <cell r="K17">
            <v>2742</v>
          </cell>
          <cell r="L17">
            <v>2742</v>
          </cell>
          <cell r="M17">
            <v>2742</v>
          </cell>
          <cell r="N17">
            <v>2742</v>
          </cell>
          <cell r="O17">
            <v>2742</v>
          </cell>
          <cell r="P17">
            <v>2742</v>
          </cell>
          <cell r="Q17">
            <v>2742</v>
          </cell>
          <cell r="R17">
            <v>2742</v>
          </cell>
          <cell r="S17">
            <v>2742</v>
          </cell>
          <cell r="T17">
            <v>2742</v>
          </cell>
        </row>
        <row r="18">
          <cell r="A18">
            <v>9</v>
          </cell>
          <cell r="B18" t="str">
            <v>Sapori Restaurant Italiano-Patio</v>
          </cell>
          <cell r="C18">
            <v>39234</v>
          </cell>
          <cell r="D18">
            <v>40178</v>
          </cell>
          <cell r="F18" t="str">
            <v>1080A</v>
          </cell>
          <cell r="G18">
            <v>1309</v>
          </cell>
          <cell r="I18">
            <v>1309</v>
          </cell>
          <cell r="J18">
            <v>1309</v>
          </cell>
          <cell r="K18">
            <v>1309</v>
          </cell>
          <cell r="L18">
            <v>1309</v>
          </cell>
          <cell r="M18">
            <v>1309</v>
          </cell>
          <cell r="N18">
            <v>1309</v>
          </cell>
          <cell r="O18">
            <v>1309</v>
          </cell>
          <cell r="P18">
            <v>1309</v>
          </cell>
          <cell r="Q18">
            <v>1309</v>
          </cell>
          <cell r="R18">
            <v>1309</v>
          </cell>
          <cell r="S18">
            <v>1309</v>
          </cell>
          <cell r="T18">
            <v>1309</v>
          </cell>
        </row>
        <row r="19">
          <cell r="A19">
            <v>10</v>
          </cell>
          <cell r="B19" t="str">
            <v>Vacant/Shades of Red</v>
          </cell>
          <cell r="C19">
            <v>35329</v>
          </cell>
          <cell r="D19">
            <v>39813</v>
          </cell>
          <cell r="F19" t="str">
            <v>1024</v>
          </cell>
          <cell r="G19">
            <v>1200</v>
          </cell>
          <cell r="I19">
            <v>1200</v>
          </cell>
          <cell r="J19">
            <v>1200</v>
          </cell>
          <cell r="K19">
            <v>1200</v>
          </cell>
          <cell r="L19">
            <v>1200</v>
          </cell>
          <cell r="M19">
            <v>1200</v>
          </cell>
          <cell r="N19">
            <v>1200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  <cell r="I38">
            <v>0</v>
          </cell>
          <cell r="J38">
            <v>0</v>
          </cell>
          <cell r="K38">
            <v>0</v>
          </cell>
        </row>
        <row r="39">
          <cell r="A39">
            <v>30</v>
          </cell>
          <cell r="I39">
            <v>0</v>
          </cell>
          <cell r="J39">
            <v>0</v>
          </cell>
          <cell r="K39">
            <v>0</v>
          </cell>
        </row>
        <row r="40">
          <cell r="A40">
            <v>31</v>
          </cell>
          <cell r="I40">
            <v>0</v>
          </cell>
          <cell r="J40">
            <v>0</v>
          </cell>
          <cell r="K40">
            <v>0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  <row r="56">
          <cell r="A56">
            <v>47</v>
          </cell>
        </row>
        <row r="57">
          <cell r="A57">
            <v>48</v>
          </cell>
        </row>
        <row r="58">
          <cell r="A58">
            <v>49</v>
          </cell>
        </row>
        <row r="59">
          <cell r="A59">
            <v>50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  <row r="128">
          <cell r="A128">
            <v>119</v>
          </cell>
        </row>
        <row r="129">
          <cell r="A129">
            <v>120</v>
          </cell>
        </row>
        <row r="130">
          <cell r="A130">
            <v>121</v>
          </cell>
        </row>
        <row r="131">
          <cell r="A131">
            <v>122</v>
          </cell>
        </row>
        <row r="132">
          <cell r="A132">
            <v>123</v>
          </cell>
        </row>
        <row r="133">
          <cell r="A133">
            <v>124</v>
          </cell>
        </row>
        <row r="134">
          <cell r="A134">
            <v>125</v>
          </cell>
        </row>
        <row r="135">
          <cell r="A135">
            <v>126</v>
          </cell>
        </row>
        <row r="136">
          <cell r="A136">
            <v>127</v>
          </cell>
        </row>
        <row r="137">
          <cell r="A137">
            <v>128</v>
          </cell>
        </row>
        <row r="138">
          <cell r="A138">
            <v>129</v>
          </cell>
        </row>
        <row r="139">
          <cell r="A139">
            <v>130</v>
          </cell>
        </row>
        <row r="140">
          <cell r="A140">
            <v>131</v>
          </cell>
          <cell r="I140">
            <v>0</v>
          </cell>
          <cell r="J140">
            <v>0</v>
          </cell>
          <cell r="K140">
            <v>0</v>
          </cell>
        </row>
        <row r="141">
          <cell r="A141">
            <v>132</v>
          </cell>
          <cell r="B141" t="str">
            <v>Inline Rate Adjustment</v>
          </cell>
        </row>
        <row r="142">
          <cell r="A142">
            <v>133</v>
          </cell>
          <cell r="F142" t="str">
            <v>Total In-Line</v>
          </cell>
          <cell r="G142">
            <v>13256</v>
          </cell>
          <cell r="I142">
            <v>13256</v>
          </cell>
          <cell r="J142">
            <v>13256</v>
          </cell>
          <cell r="K142">
            <v>13256</v>
          </cell>
          <cell r="L142">
            <v>13256</v>
          </cell>
          <cell r="M142">
            <v>13256</v>
          </cell>
          <cell r="N142">
            <v>13256</v>
          </cell>
          <cell r="O142">
            <v>12056</v>
          </cell>
          <cell r="P142">
            <v>12056</v>
          </cell>
          <cell r="Q142">
            <v>12056</v>
          </cell>
          <cell r="R142">
            <v>12056</v>
          </cell>
          <cell r="S142">
            <v>12056</v>
          </cell>
          <cell r="T142">
            <v>12056</v>
          </cell>
        </row>
        <row r="143">
          <cell r="A143">
            <v>134</v>
          </cell>
        </row>
        <row r="144">
          <cell r="A144">
            <v>135</v>
          </cell>
          <cell r="B144" t="str">
            <v>Anchor/Pads/Storage</v>
          </cell>
        </row>
        <row r="145">
          <cell r="A145">
            <v>136</v>
          </cell>
          <cell r="B145" t="str">
            <v>Bayside Restaurant</v>
          </cell>
          <cell r="C145">
            <v>36161</v>
          </cell>
          <cell r="D145">
            <v>41882</v>
          </cell>
          <cell r="F145" t="str">
            <v>900</v>
          </cell>
          <cell r="G145">
            <v>8000</v>
          </cell>
          <cell r="I145">
            <v>8000</v>
          </cell>
          <cell r="J145">
            <v>8000</v>
          </cell>
          <cell r="K145">
            <v>8000</v>
          </cell>
          <cell r="L145">
            <v>8000</v>
          </cell>
          <cell r="M145">
            <v>8000</v>
          </cell>
          <cell r="N145">
            <v>8000</v>
          </cell>
          <cell r="O145">
            <v>8000</v>
          </cell>
          <cell r="P145">
            <v>8000</v>
          </cell>
          <cell r="Q145">
            <v>8000</v>
          </cell>
          <cell r="R145">
            <v>8000</v>
          </cell>
          <cell r="S145">
            <v>8000</v>
          </cell>
          <cell r="T145">
            <v>8000</v>
          </cell>
        </row>
        <row r="146">
          <cell r="A146">
            <v>137</v>
          </cell>
          <cell r="B146" t="str">
            <v>Pavilions #235</v>
          </cell>
          <cell r="C146">
            <v>31564</v>
          </cell>
          <cell r="D146">
            <v>42521</v>
          </cell>
          <cell r="F146" t="str">
            <v>1000</v>
          </cell>
          <cell r="G146">
            <v>28734</v>
          </cell>
          <cell r="I146">
            <v>28734</v>
          </cell>
          <cell r="J146">
            <v>28734</v>
          </cell>
          <cell r="K146">
            <v>28734</v>
          </cell>
          <cell r="L146">
            <v>28734</v>
          </cell>
          <cell r="M146">
            <v>28734</v>
          </cell>
          <cell r="N146">
            <v>28734</v>
          </cell>
          <cell r="O146">
            <v>28734</v>
          </cell>
          <cell r="P146">
            <v>28734</v>
          </cell>
          <cell r="Q146">
            <v>28734</v>
          </cell>
          <cell r="R146">
            <v>28734</v>
          </cell>
          <cell r="S146">
            <v>28734</v>
          </cell>
          <cell r="T146">
            <v>28734</v>
          </cell>
        </row>
        <row r="147">
          <cell r="A147">
            <v>138</v>
          </cell>
          <cell r="B147" t="str">
            <v>Rite-Aid #5747</v>
          </cell>
          <cell r="C147">
            <v>35324</v>
          </cell>
          <cell r="D147">
            <v>40575</v>
          </cell>
          <cell r="F147" t="str">
            <v>1016</v>
          </cell>
          <cell r="G147">
            <v>8986</v>
          </cell>
          <cell r="I147">
            <v>8986</v>
          </cell>
          <cell r="J147">
            <v>8986</v>
          </cell>
          <cell r="K147">
            <v>8986</v>
          </cell>
          <cell r="L147">
            <v>8986</v>
          </cell>
          <cell r="M147">
            <v>8986</v>
          </cell>
          <cell r="N147">
            <v>8986</v>
          </cell>
          <cell r="O147">
            <v>8986</v>
          </cell>
          <cell r="P147">
            <v>8986</v>
          </cell>
          <cell r="Q147">
            <v>8986</v>
          </cell>
          <cell r="R147">
            <v>8986</v>
          </cell>
          <cell r="S147">
            <v>8986</v>
          </cell>
          <cell r="T147">
            <v>8986</v>
          </cell>
        </row>
        <row r="148">
          <cell r="A148">
            <v>139</v>
          </cell>
          <cell r="B148" t="str">
            <v>Union Bank #062</v>
          </cell>
          <cell r="C148">
            <v>33055</v>
          </cell>
          <cell r="D148">
            <v>40359</v>
          </cell>
          <cell r="F148" t="str">
            <v>1090</v>
          </cell>
          <cell r="G148">
            <v>5377</v>
          </cell>
          <cell r="I148">
            <v>5377</v>
          </cell>
          <cell r="J148">
            <v>5377</v>
          </cell>
          <cell r="K148">
            <v>5377</v>
          </cell>
          <cell r="L148">
            <v>5377</v>
          </cell>
          <cell r="M148">
            <v>5377</v>
          </cell>
          <cell r="N148">
            <v>5377</v>
          </cell>
          <cell r="O148">
            <v>5377</v>
          </cell>
          <cell r="P148">
            <v>5377</v>
          </cell>
          <cell r="Q148">
            <v>5377</v>
          </cell>
          <cell r="R148">
            <v>5377</v>
          </cell>
          <cell r="S148">
            <v>5377</v>
          </cell>
          <cell r="T148">
            <v>5377</v>
          </cell>
        </row>
        <row r="149">
          <cell r="A149">
            <v>140</v>
          </cell>
        </row>
        <row r="150">
          <cell r="A150">
            <v>141</v>
          </cell>
        </row>
        <row r="151">
          <cell r="A151">
            <v>142</v>
          </cell>
        </row>
        <row r="152">
          <cell r="A152">
            <v>143</v>
          </cell>
        </row>
        <row r="153">
          <cell r="A153">
            <v>144</v>
          </cell>
        </row>
        <row r="154">
          <cell r="A154">
            <v>145</v>
          </cell>
        </row>
        <row r="155">
          <cell r="A155">
            <v>146</v>
          </cell>
        </row>
        <row r="156">
          <cell r="A156">
            <v>147</v>
          </cell>
        </row>
        <row r="157">
          <cell r="A157">
            <v>148</v>
          </cell>
        </row>
        <row r="158">
          <cell r="A158">
            <v>149</v>
          </cell>
        </row>
        <row r="159">
          <cell r="A159">
            <v>150</v>
          </cell>
        </row>
        <row r="160">
          <cell r="A160">
            <v>151</v>
          </cell>
        </row>
        <row r="161">
          <cell r="A161">
            <v>152</v>
          </cell>
        </row>
        <row r="162">
          <cell r="A162">
            <v>153</v>
          </cell>
        </row>
        <row r="163">
          <cell r="A163">
            <v>154</v>
          </cell>
        </row>
        <row r="164">
          <cell r="A164">
            <v>155</v>
          </cell>
        </row>
        <row r="165">
          <cell r="A165">
            <v>156</v>
          </cell>
        </row>
        <row r="166">
          <cell r="A166">
            <v>157</v>
          </cell>
        </row>
        <row r="167">
          <cell r="A167">
            <v>158</v>
          </cell>
        </row>
        <row r="168">
          <cell r="A168">
            <v>159</v>
          </cell>
        </row>
        <row r="169">
          <cell r="A169">
            <v>160</v>
          </cell>
        </row>
        <row r="170">
          <cell r="A170">
            <v>161</v>
          </cell>
        </row>
        <row r="171">
          <cell r="A171">
            <v>162</v>
          </cell>
        </row>
        <row r="172">
          <cell r="A172">
            <v>163</v>
          </cell>
        </row>
        <row r="173">
          <cell r="A173">
            <v>164</v>
          </cell>
        </row>
        <row r="174">
          <cell r="A174">
            <v>165</v>
          </cell>
        </row>
        <row r="175">
          <cell r="A175">
            <v>166</v>
          </cell>
        </row>
        <row r="176">
          <cell r="A176">
            <v>167</v>
          </cell>
        </row>
        <row r="177">
          <cell r="A177">
            <v>168</v>
          </cell>
        </row>
        <row r="178">
          <cell r="A178">
            <v>169</v>
          </cell>
        </row>
        <row r="179">
          <cell r="A179">
            <v>170</v>
          </cell>
        </row>
        <row r="180">
          <cell r="A180">
            <v>171</v>
          </cell>
        </row>
        <row r="181">
          <cell r="A181">
            <v>172</v>
          </cell>
        </row>
        <row r="182">
          <cell r="A182">
            <v>173</v>
          </cell>
        </row>
        <row r="183">
          <cell r="A183">
            <v>174</v>
          </cell>
        </row>
        <row r="184">
          <cell r="A184">
            <v>175</v>
          </cell>
        </row>
        <row r="185">
          <cell r="A185">
            <v>176</v>
          </cell>
        </row>
        <row r="186">
          <cell r="A186">
            <v>177</v>
          </cell>
        </row>
        <row r="187">
          <cell r="A187">
            <v>178</v>
          </cell>
        </row>
        <row r="188">
          <cell r="A188">
            <v>179</v>
          </cell>
        </row>
        <row r="189">
          <cell r="A189">
            <v>180</v>
          </cell>
        </row>
        <row r="190">
          <cell r="A190">
            <v>181</v>
          </cell>
        </row>
        <row r="191">
          <cell r="A191">
            <v>182</v>
          </cell>
        </row>
        <row r="192">
          <cell r="A192">
            <v>183</v>
          </cell>
        </row>
        <row r="193">
          <cell r="A193">
            <v>184</v>
          </cell>
        </row>
        <row r="194">
          <cell r="A194">
            <v>185</v>
          </cell>
        </row>
        <row r="195">
          <cell r="A195">
            <v>186</v>
          </cell>
        </row>
        <row r="196">
          <cell r="A196">
            <v>187</v>
          </cell>
        </row>
        <row r="197">
          <cell r="A197">
            <v>188</v>
          </cell>
        </row>
        <row r="198">
          <cell r="A198">
            <v>189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194</v>
          </cell>
        </row>
        <row r="204">
          <cell r="A204">
            <v>195</v>
          </cell>
        </row>
        <row r="205">
          <cell r="A205">
            <v>196</v>
          </cell>
        </row>
        <row r="206">
          <cell r="A206">
            <v>197</v>
          </cell>
        </row>
        <row r="207">
          <cell r="A207">
            <v>198</v>
          </cell>
        </row>
        <row r="208">
          <cell r="A208">
            <v>199</v>
          </cell>
        </row>
        <row r="209">
          <cell r="A209">
            <v>200</v>
          </cell>
        </row>
        <row r="210">
          <cell r="A210">
            <v>201</v>
          </cell>
        </row>
        <row r="211">
          <cell r="A211">
            <v>202</v>
          </cell>
        </row>
        <row r="212">
          <cell r="A212">
            <v>203</v>
          </cell>
        </row>
        <row r="213">
          <cell r="A213">
            <v>204</v>
          </cell>
        </row>
        <row r="214">
          <cell r="A214">
            <v>205</v>
          </cell>
        </row>
        <row r="215">
          <cell r="A215">
            <v>206</v>
          </cell>
        </row>
        <row r="216">
          <cell r="A216">
            <v>207</v>
          </cell>
        </row>
        <row r="217">
          <cell r="A217">
            <v>208</v>
          </cell>
        </row>
        <row r="218">
          <cell r="A218">
            <v>209</v>
          </cell>
        </row>
        <row r="219">
          <cell r="A219">
            <v>210</v>
          </cell>
        </row>
        <row r="220">
          <cell r="A220">
            <v>211</v>
          </cell>
        </row>
        <row r="221">
          <cell r="A221">
            <v>212</v>
          </cell>
        </row>
        <row r="222">
          <cell r="A222">
            <v>213</v>
          </cell>
        </row>
        <row r="223">
          <cell r="A223">
            <v>214</v>
          </cell>
        </row>
        <row r="224">
          <cell r="A224">
            <v>215</v>
          </cell>
        </row>
        <row r="225">
          <cell r="A225">
            <v>216</v>
          </cell>
        </row>
        <row r="226">
          <cell r="A226">
            <v>217</v>
          </cell>
        </row>
        <row r="227">
          <cell r="A227">
            <v>218</v>
          </cell>
        </row>
        <row r="228">
          <cell r="A228">
            <v>219</v>
          </cell>
        </row>
        <row r="229">
          <cell r="A229">
            <v>220</v>
          </cell>
        </row>
        <row r="230">
          <cell r="A230">
            <v>221</v>
          </cell>
        </row>
        <row r="231">
          <cell r="A231">
            <v>222</v>
          </cell>
        </row>
        <row r="232">
          <cell r="A232">
            <v>223</v>
          </cell>
        </row>
        <row r="233">
          <cell r="A233">
            <v>224</v>
          </cell>
        </row>
        <row r="234">
          <cell r="A234">
            <v>225</v>
          </cell>
        </row>
        <row r="235">
          <cell r="A235">
            <v>226</v>
          </cell>
        </row>
        <row r="236">
          <cell r="A236">
            <v>227</v>
          </cell>
        </row>
        <row r="237">
          <cell r="A237">
            <v>228</v>
          </cell>
        </row>
        <row r="238">
          <cell r="A238">
            <v>229</v>
          </cell>
        </row>
        <row r="239">
          <cell r="A239">
            <v>230</v>
          </cell>
        </row>
        <row r="240">
          <cell r="A240">
            <v>231</v>
          </cell>
        </row>
        <row r="241">
          <cell r="A241">
            <v>232</v>
          </cell>
        </row>
        <row r="242">
          <cell r="A242">
            <v>233</v>
          </cell>
        </row>
        <row r="243">
          <cell r="A243">
            <v>234</v>
          </cell>
        </row>
        <row r="244">
          <cell r="A244">
            <v>235</v>
          </cell>
        </row>
        <row r="245">
          <cell r="A245">
            <v>236</v>
          </cell>
        </row>
        <row r="246">
          <cell r="A246">
            <v>237</v>
          </cell>
        </row>
        <row r="247">
          <cell r="A247">
            <v>238</v>
          </cell>
        </row>
        <row r="248">
          <cell r="A248">
            <v>239</v>
          </cell>
        </row>
        <row r="249">
          <cell r="A249">
            <v>240</v>
          </cell>
        </row>
        <row r="250">
          <cell r="A250">
            <v>241</v>
          </cell>
        </row>
        <row r="251">
          <cell r="A251">
            <v>242</v>
          </cell>
        </row>
        <row r="252">
          <cell r="A252">
            <v>243</v>
          </cell>
        </row>
        <row r="253">
          <cell r="A253">
            <v>244</v>
          </cell>
        </row>
        <row r="254">
          <cell r="A254">
            <v>245</v>
          </cell>
        </row>
        <row r="255">
          <cell r="A255">
            <v>246</v>
          </cell>
        </row>
        <row r="256">
          <cell r="A256">
            <v>247</v>
          </cell>
        </row>
        <row r="257">
          <cell r="A257">
            <v>248</v>
          </cell>
        </row>
        <row r="258">
          <cell r="A258">
            <v>249</v>
          </cell>
        </row>
        <row r="259">
          <cell r="A259">
            <v>250</v>
          </cell>
        </row>
        <row r="260">
          <cell r="A260">
            <v>251</v>
          </cell>
        </row>
        <row r="261">
          <cell r="A261">
            <v>252</v>
          </cell>
        </row>
        <row r="262">
          <cell r="A262">
            <v>253</v>
          </cell>
        </row>
        <row r="263">
          <cell r="A263">
            <v>254</v>
          </cell>
        </row>
        <row r="264">
          <cell r="A264">
            <v>255</v>
          </cell>
        </row>
        <row r="265">
          <cell r="A265">
            <v>256</v>
          </cell>
        </row>
        <row r="266">
          <cell r="A266">
            <v>257</v>
          </cell>
        </row>
        <row r="267">
          <cell r="A267">
            <v>258</v>
          </cell>
        </row>
        <row r="268">
          <cell r="A268">
            <v>259</v>
          </cell>
        </row>
        <row r="269">
          <cell r="A269">
            <v>260</v>
          </cell>
        </row>
        <row r="270">
          <cell r="A270">
            <v>261</v>
          </cell>
        </row>
        <row r="271">
          <cell r="A271">
            <v>262</v>
          </cell>
        </row>
        <row r="272">
          <cell r="A272">
            <v>263</v>
          </cell>
        </row>
        <row r="273">
          <cell r="A273">
            <v>264</v>
          </cell>
        </row>
        <row r="274">
          <cell r="A274">
            <v>265</v>
          </cell>
        </row>
        <row r="275">
          <cell r="A275">
            <v>266</v>
          </cell>
        </row>
        <row r="276">
          <cell r="A276">
            <v>267</v>
          </cell>
        </row>
        <row r="277">
          <cell r="A277">
            <v>268</v>
          </cell>
        </row>
        <row r="278">
          <cell r="A278">
            <v>269</v>
          </cell>
        </row>
        <row r="279">
          <cell r="A279">
            <v>270</v>
          </cell>
        </row>
        <row r="280">
          <cell r="A280">
            <v>271</v>
          </cell>
        </row>
        <row r="281">
          <cell r="A281">
            <v>272</v>
          </cell>
        </row>
        <row r="282">
          <cell r="A282">
            <v>273</v>
          </cell>
        </row>
        <row r="283">
          <cell r="A283">
            <v>274</v>
          </cell>
        </row>
        <row r="284">
          <cell r="A284">
            <v>275</v>
          </cell>
        </row>
        <row r="285">
          <cell r="A285">
            <v>276</v>
          </cell>
        </row>
        <row r="286">
          <cell r="A286">
            <v>277</v>
          </cell>
        </row>
        <row r="287">
          <cell r="A287">
            <v>278</v>
          </cell>
        </row>
        <row r="288">
          <cell r="A288">
            <v>279</v>
          </cell>
        </row>
        <row r="289">
          <cell r="A289">
            <v>280</v>
          </cell>
        </row>
        <row r="290">
          <cell r="A290">
            <v>281</v>
          </cell>
        </row>
        <row r="291">
          <cell r="A291">
            <v>282</v>
          </cell>
        </row>
        <row r="292">
          <cell r="A292">
            <v>283</v>
          </cell>
        </row>
        <row r="293">
          <cell r="A293">
            <v>284</v>
          </cell>
        </row>
        <row r="294">
          <cell r="A294">
            <v>285</v>
          </cell>
        </row>
        <row r="295">
          <cell r="A295">
            <v>286</v>
          </cell>
        </row>
        <row r="296">
          <cell r="A296">
            <v>287</v>
          </cell>
        </row>
        <row r="297">
          <cell r="A297">
            <v>288</v>
          </cell>
        </row>
        <row r="298">
          <cell r="A298">
            <v>289</v>
          </cell>
        </row>
        <row r="299">
          <cell r="A299">
            <v>290</v>
          </cell>
        </row>
        <row r="300">
          <cell r="A300">
            <v>291</v>
          </cell>
        </row>
        <row r="301">
          <cell r="A301">
            <v>292</v>
          </cell>
        </row>
        <row r="302">
          <cell r="A302">
            <v>293</v>
          </cell>
        </row>
        <row r="303">
          <cell r="A303">
            <v>294</v>
          </cell>
        </row>
        <row r="304">
          <cell r="A304">
            <v>295</v>
          </cell>
        </row>
        <row r="305">
          <cell r="A305">
            <v>296</v>
          </cell>
        </row>
        <row r="306">
          <cell r="A306">
            <v>297</v>
          </cell>
        </row>
        <row r="307">
          <cell r="A307">
            <v>298</v>
          </cell>
        </row>
        <row r="308">
          <cell r="A308">
            <v>299</v>
          </cell>
        </row>
        <row r="309">
          <cell r="A309">
            <v>300</v>
          </cell>
        </row>
        <row r="310">
          <cell r="A310">
            <v>301</v>
          </cell>
        </row>
        <row r="311">
          <cell r="A311">
            <v>302</v>
          </cell>
        </row>
        <row r="312">
          <cell r="A312">
            <v>303</v>
          </cell>
        </row>
        <row r="313">
          <cell r="A313">
            <v>304</v>
          </cell>
        </row>
        <row r="314">
          <cell r="A314">
            <v>305</v>
          </cell>
        </row>
        <row r="315">
          <cell r="A315">
            <v>306</v>
          </cell>
        </row>
        <row r="316">
          <cell r="A316">
            <v>307</v>
          </cell>
        </row>
        <row r="317">
          <cell r="A317">
            <v>308</v>
          </cell>
        </row>
        <row r="318">
          <cell r="A318">
            <v>309</v>
          </cell>
        </row>
        <row r="319">
          <cell r="A319">
            <v>310</v>
          </cell>
        </row>
        <row r="320">
          <cell r="A320">
            <v>311</v>
          </cell>
        </row>
        <row r="321">
          <cell r="A321">
            <v>312</v>
          </cell>
        </row>
        <row r="322">
          <cell r="A322">
            <v>313</v>
          </cell>
        </row>
        <row r="323">
          <cell r="A323">
            <v>314</v>
          </cell>
        </row>
        <row r="324">
          <cell r="A324">
            <v>315</v>
          </cell>
        </row>
        <row r="325">
          <cell r="A325">
            <v>316</v>
          </cell>
        </row>
        <row r="326">
          <cell r="A326">
            <v>317</v>
          </cell>
        </row>
        <row r="327">
          <cell r="A327">
            <v>318</v>
          </cell>
        </row>
        <row r="328">
          <cell r="A328">
            <v>319</v>
          </cell>
          <cell r="B328" t="str">
            <v>Rounding</v>
          </cell>
          <cell r="F328" t="str">
            <v>Round</v>
          </cell>
        </row>
        <row r="329">
          <cell r="F329" t="str">
            <v>Total Anchors/Pads/Storage</v>
          </cell>
          <cell r="G329">
            <v>51097</v>
          </cell>
          <cell r="I329">
            <v>51097</v>
          </cell>
          <cell r="J329">
            <v>51097</v>
          </cell>
          <cell r="K329">
            <v>51097</v>
          </cell>
          <cell r="L329">
            <v>51097</v>
          </cell>
          <cell r="M329">
            <v>51097</v>
          </cell>
          <cell r="N329">
            <v>51097</v>
          </cell>
          <cell r="O329">
            <v>51097</v>
          </cell>
          <cell r="P329">
            <v>51097</v>
          </cell>
          <cell r="Q329">
            <v>51097</v>
          </cell>
          <cell r="R329">
            <v>51097</v>
          </cell>
          <cell r="S329">
            <v>51097</v>
          </cell>
          <cell r="T329">
            <v>51097</v>
          </cell>
        </row>
        <row r="331">
          <cell r="F331" t="str">
            <v>Total</v>
          </cell>
          <cell r="G331">
            <v>64353</v>
          </cell>
          <cell r="I331">
            <v>64353</v>
          </cell>
          <cell r="J331">
            <v>64353</v>
          </cell>
          <cell r="K331">
            <v>64353</v>
          </cell>
          <cell r="L331">
            <v>64353</v>
          </cell>
          <cell r="M331">
            <v>64353</v>
          </cell>
          <cell r="N331">
            <v>64353</v>
          </cell>
          <cell r="O331">
            <v>63153</v>
          </cell>
          <cell r="P331">
            <v>63153</v>
          </cell>
          <cell r="Q331">
            <v>63153</v>
          </cell>
          <cell r="R331">
            <v>63153</v>
          </cell>
          <cell r="S331">
            <v>63153</v>
          </cell>
          <cell r="T331">
            <v>63153</v>
          </cell>
        </row>
        <row r="334">
          <cell r="G334" t="str">
            <v>Total Inline Occupiable Square Ft</v>
          </cell>
          <cell r="I334">
            <v>13256</v>
          </cell>
          <cell r="J334">
            <v>13256</v>
          </cell>
          <cell r="K334">
            <v>13256</v>
          </cell>
          <cell r="L334">
            <v>13256</v>
          </cell>
          <cell r="M334">
            <v>13256</v>
          </cell>
          <cell r="N334">
            <v>13256</v>
          </cell>
          <cell r="O334">
            <v>13256</v>
          </cell>
          <cell r="P334">
            <v>13256</v>
          </cell>
          <cell r="Q334">
            <v>13256</v>
          </cell>
          <cell r="R334">
            <v>13256</v>
          </cell>
          <cell r="S334">
            <v>13256</v>
          </cell>
          <cell r="T334">
            <v>13256</v>
          </cell>
        </row>
        <row r="335">
          <cell r="G335" t="str">
            <v>Total Occupiable Square Ft</v>
          </cell>
          <cell r="I335">
            <v>64353</v>
          </cell>
          <cell r="J335">
            <v>64353</v>
          </cell>
          <cell r="K335">
            <v>64353</v>
          </cell>
          <cell r="L335">
            <v>64353</v>
          </cell>
          <cell r="M335">
            <v>64353</v>
          </cell>
          <cell r="N335">
            <v>64353</v>
          </cell>
          <cell r="O335">
            <v>64353</v>
          </cell>
          <cell r="P335">
            <v>64353</v>
          </cell>
          <cell r="Q335">
            <v>64353</v>
          </cell>
          <cell r="R335">
            <v>64353</v>
          </cell>
          <cell r="S335">
            <v>64353</v>
          </cell>
          <cell r="T335">
            <v>64353</v>
          </cell>
        </row>
        <row r="336">
          <cell r="G336" t="str">
            <v>MTD</v>
          </cell>
        </row>
        <row r="337">
          <cell r="G337" t="str">
            <v>Inline %</v>
          </cell>
          <cell r="I337">
            <v>1</v>
          </cell>
          <cell r="J337">
            <v>1</v>
          </cell>
          <cell r="K337">
            <v>1</v>
          </cell>
          <cell r="L337">
            <v>1</v>
          </cell>
          <cell r="M337">
            <v>1</v>
          </cell>
          <cell r="N337">
            <v>1</v>
          </cell>
          <cell r="O337">
            <v>0.90947495473747741</v>
          </cell>
          <cell r="P337">
            <v>0.90947495473747741</v>
          </cell>
          <cell r="Q337">
            <v>0.90947495473747741</v>
          </cell>
          <cell r="R337">
            <v>0.90947495473747741</v>
          </cell>
          <cell r="S337">
            <v>0.90947495473747741</v>
          </cell>
          <cell r="T337">
            <v>0.90947495473747741</v>
          </cell>
        </row>
        <row r="338">
          <cell r="G338" t="str">
            <v>Overall %</v>
          </cell>
          <cell r="I338">
            <v>1</v>
          </cell>
          <cell r="J338">
            <v>1</v>
          </cell>
          <cell r="K338">
            <v>1</v>
          </cell>
          <cell r="L338">
            <v>1</v>
          </cell>
          <cell r="M338">
            <v>1</v>
          </cell>
          <cell r="N338">
            <v>1</v>
          </cell>
          <cell r="O338">
            <v>0.98135285068295186</v>
          </cell>
          <cell r="P338">
            <v>0.98135285068295186</v>
          </cell>
          <cell r="Q338">
            <v>0.98135285068295186</v>
          </cell>
          <cell r="R338">
            <v>0.98135285068295186</v>
          </cell>
          <cell r="S338">
            <v>0.98135285068295186</v>
          </cell>
          <cell r="T338">
            <v>0.98135285068295186</v>
          </cell>
        </row>
        <row r="340">
          <cell r="G340" t="str">
            <v>ytd</v>
          </cell>
        </row>
        <row r="341">
          <cell r="I341">
            <v>1</v>
          </cell>
          <cell r="J341">
            <v>1</v>
          </cell>
          <cell r="K341">
            <v>1</v>
          </cell>
          <cell r="L341">
            <v>1</v>
          </cell>
          <cell r="M341">
            <v>1</v>
          </cell>
          <cell r="N341">
            <v>1</v>
          </cell>
          <cell r="O341">
            <v>0.98706785067678249</v>
          </cell>
          <cell r="P341">
            <v>0.97736873868436935</v>
          </cell>
          <cell r="Q341">
            <v>0.96982498491249247</v>
          </cell>
          <cell r="R341">
            <v>0.96378998189499099</v>
          </cell>
          <cell r="S341">
            <v>0.95885225215339875</v>
          </cell>
          <cell r="T341">
            <v>0.95473747736873871</v>
          </cell>
        </row>
        <row r="342">
          <cell r="I342">
            <v>1</v>
          </cell>
          <cell r="J342">
            <v>1</v>
          </cell>
          <cell r="K342">
            <v>1</v>
          </cell>
          <cell r="L342">
            <v>1</v>
          </cell>
          <cell r="M342">
            <v>1</v>
          </cell>
          <cell r="N342">
            <v>1</v>
          </cell>
          <cell r="O342">
            <v>0.99733612152613593</v>
          </cell>
          <cell r="P342">
            <v>0.99533821267073797</v>
          </cell>
          <cell r="Q342">
            <v>0.99378428356098392</v>
          </cell>
          <cell r="R342">
            <v>0.99254114027318074</v>
          </cell>
          <cell r="S342">
            <v>0.99152402303770537</v>
          </cell>
          <cell r="T342">
            <v>0.99067642534147593</v>
          </cell>
        </row>
      </sheetData>
      <sheetData sheetId="9">
        <row r="10">
          <cell r="AH10" t="str">
            <v>JULY</v>
          </cell>
        </row>
        <row r="11">
          <cell r="AA11">
            <v>3</v>
          </cell>
          <cell r="AH11" t="str">
            <v>AUGUST</v>
          </cell>
          <cell r="BQ11" t="str">
            <v>Occupied</v>
          </cell>
          <cell r="BR11" t="str">
            <v>Inline</v>
          </cell>
        </row>
        <row r="12">
          <cell r="AA12">
            <v>4</v>
          </cell>
          <cell r="AH12" t="str">
            <v>SEPTEMBER</v>
          </cell>
          <cell r="BQ12" t="str">
            <v>Vacant</v>
          </cell>
          <cell r="BR12" t="str">
            <v>Anchor</v>
          </cell>
        </row>
        <row r="13">
          <cell r="AA13">
            <v>5</v>
          </cell>
          <cell r="AH13" t="str">
            <v>OCTOBER</v>
          </cell>
          <cell r="BR13" t="str">
            <v>Pad</v>
          </cell>
        </row>
        <row r="14">
          <cell r="AA14">
            <v>6</v>
          </cell>
          <cell r="AH14" t="str">
            <v>NOVEMBER</v>
          </cell>
          <cell r="BR14" t="str">
            <v>Ground</v>
          </cell>
        </row>
        <row r="15">
          <cell r="AA15">
            <v>7</v>
          </cell>
          <cell r="AH15" t="str">
            <v>DECEMBER</v>
          </cell>
        </row>
        <row r="16">
          <cell r="AA16">
            <v>8</v>
          </cell>
          <cell r="AH16" t="str">
            <v>JANUARY</v>
          </cell>
        </row>
        <row r="17">
          <cell r="AA17">
            <v>9</v>
          </cell>
          <cell r="AH17" t="str">
            <v>FEBRUARY</v>
          </cell>
        </row>
        <row r="18">
          <cell r="AA18">
            <v>10</v>
          </cell>
          <cell r="AH18" t="str">
            <v>MARCH</v>
          </cell>
        </row>
        <row r="19">
          <cell r="AA19">
            <v>11</v>
          </cell>
          <cell r="AH19" t="str">
            <v>APRIL</v>
          </cell>
        </row>
        <row r="20">
          <cell r="AA20">
            <v>12</v>
          </cell>
          <cell r="AH20" t="str">
            <v>MAY</v>
          </cell>
        </row>
        <row r="21">
          <cell r="AA21">
            <v>13</v>
          </cell>
          <cell r="AH21" t="str">
            <v>JUNE</v>
          </cell>
        </row>
        <row r="22">
          <cell r="AA22">
            <v>14</v>
          </cell>
        </row>
        <row r="23">
          <cell r="AA23">
            <v>15</v>
          </cell>
        </row>
        <row r="24">
          <cell r="AA24">
            <v>16</v>
          </cell>
        </row>
        <row r="25">
          <cell r="AA25">
            <v>17</v>
          </cell>
        </row>
        <row r="26">
          <cell r="AA26">
            <v>18</v>
          </cell>
        </row>
        <row r="27">
          <cell r="AA27">
            <v>19</v>
          </cell>
        </row>
        <row r="28">
          <cell r="AA28">
            <v>20</v>
          </cell>
        </row>
        <row r="29">
          <cell r="AA29">
            <v>21</v>
          </cell>
        </row>
        <row r="30">
          <cell r="AA30">
            <v>22</v>
          </cell>
        </row>
        <row r="31">
          <cell r="AA31">
            <v>23</v>
          </cell>
        </row>
        <row r="32">
          <cell r="AA32">
            <v>24</v>
          </cell>
        </row>
        <row r="33">
          <cell r="AA33">
            <v>25</v>
          </cell>
        </row>
        <row r="34">
          <cell r="AA34">
            <v>26</v>
          </cell>
        </row>
        <row r="35">
          <cell r="AA35">
            <v>27</v>
          </cell>
        </row>
        <row r="36">
          <cell r="AA36">
            <v>28</v>
          </cell>
        </row>
        <row r="37">
          <cell r="AA37">
            <v>29</v>
          </cell>
        </row>
        <row r="38">
          <cell r="AA38">
            <v>30</v>
          </cell>
        </row>
        <row r="39">
          <cell r="AA39">
            <v>31</v>
          </cell>
        </row>
        <row r="40">
          <cell r="AA40">
            <v>32</v>
          </cell>
        </row>
        <row r="41">
          <cell r="AA41">
            <v>33</v>
          </cell>
        </row>
        <row r="42">
          <cell r="AA42">
            <v>34</v>
          </cell>
        </row>
        <row r="43">
          <cell r="AA43">
            <v>35</v>
          </cell>
        </row>
        <row r="44">
          <cell r="AA44">
            <v>36</v>
          </cell>
        </row>
        <row r="45">
          <cell r="AA45">
            <v>37</v>
          </cell>
        </row>
        <row r="46">
          <cell r="AA46">
            <v>38</v>
          </cell>
        </row>
        <row r="47">
          <cell r="AA47">
            <v>39</v>
          </cell>
        </row>
        <row r="48">
          <cell r="AA48">
            <v>40</v>
          </cell>
        </row>
        <row r="49">
          <cell r="AA49">
            <v>41</v>
          </cell>
        </row>
        <row r="50">
          <cell r="AA50">
            <v>42</v>
          </cell>
        </row>
        <row r="51">
          <cell r="AA51">
            <v>43</v>
          </cell>
        </row>
        <row r="52">
          <cell r="AA52">
            <v>44</v>
          </cell>
        </row>
        <row r="53">
          <cell r="AA53">
            <v>45</v>
          </cell>
        </row>
        <row r="54">
          <cell r="AA54">
            <v>46</v>
          </cell>
        </row>
        <row r="55">
          <cell r="AA55">
            <v>47</v>
          </cell>
        </row>
        <row r="56">
          <cell r="AA56">
            <v>48</v>
          </cell>
        </row>
        <row r="57">
          <cell r="AA57">
            <v>49</v>
          </cell>
        </row>
        <row r="58">
          <cell r="AA58">
            <v>50</v>
          </cell>
        </row>
        <row r="59">
          <cell r="AA59">
            <v>51</v>
          </cell>
        </row>
        <row r="60">
          <cell r="AA60">
            <v>52</v>
          </cell>
        </row>
        <row r="61">
          <cell r="AA61">
            <v>53</v>
          </cell>
        </row>
        <row r="62">
          <cell r="AA62">
            <v>54</v>
          </cell>
        </row>
        <row r="63">
          <cell r="AA63">
            <v>55</v>
          </cell>
        </row>
        <row r="64">
          <cell r="AA64">
            <v>56</v>
          </cell>
        </row>
        <row r="65">
          <cell r="AA65">
            <v>57</v>
          </cell>
        </row>
        <row r="66">
          <cell r="AA66">
            <v>58</v>
          </cell>
        </row>
        <row r="67">
          <cell r="AA67">
            <v>59</v>
          </cell>
        </row>
        <row r="68">
          <cell r="AA68">
            <v>60</v>
          </cell>
        </row>
        <row r="69">
          <cell r="AA69">
            <v>61</v>
          </cell>
        </row>
        <row r="70">
          <cell r="AA70">
            <v>62</v>
          </cell>
        </row>
        <row r="71">
          <cell r="AA71">
            <v>63</v>
          </cell>
        </row>
        <row r="72">
          <cell r="AA72">
            <v>64</v>
          </cell>
        </row>
        <row r="73">
          <cell r="AA73">
            <v>65</v>
          </cell>
        </row>
        <row r="74">
          <cell r="AA74">
            <v>66</v>
          </cell>
        </row>
        <row r="75">
          <cell r="AA75">
            <v>67</v>
          </cell>
        </row>
        <row r="76">
          <cell r="AA76">
            <v>68</v>
          </cell>
        </row>
        <row r="77">
          <cell r="AA77">
            <v>69</v>
          </cell>
        </row>
        <row r="78">
          <cell r="AA78">
            <v>70</v>
          </cell>
        </row>
        <row r="79">
          <cell r="AA79">
            <v>71</v>
          </cell>
        </row>
        <row r="80">
          <cell r="AA80">
            <v>72</v>
          </cell>
        </row>
        <row r="81">
          <cell r="AA81">
            <v>73</v>
          </cell>
        </row>
        <row r="82">
          <cell r="AA82">
            <v>74</v>
          </cell>
        </row>
        <row r="83">
          <cell r="AA83">
            <v>75</v>
          </cell>
        </row>
        <row r="84">
          <cell r="AA84">
            <v>76</v>
          </cell>
        </row>
        <row r="85">
          <cell r="AA85">
            <v>77</v>
          </cell>
        </row>
        <row r="86">
          <cell r="AA86">
            <v>78</v>
          </cell>
        </row>
        <row r="87">
          <cell r="AA87">
            <v>79</v>
          </cell>
        </row>
        <row r="88">
          <cell r="AA88">
            <v>80</v>
          </cell>
        </row>
        <row r="89">
          <cell r="AA89">
            <v>81</v>
          </cell>
        </row>
        <row r="90">
          <cell r="AA90">
            <v>82</v>
          </cell>
        </row>
        <row r="91">
          <cell r="AA91">
            <v>83</v>
          </cell>
        </row>
        <row r="92">
          <cell r="AA92">
            <v>84</v>
          </cell>
        </row>
        <row r="93">
          <cell r="AA93">
            <v>85</v>
          </cell>
        </row>
        <row r="94">
          <cell r="AA94">
            <v>86</v>
          </cell>
        </row>
        <row r="95">
          <cell r="AA95">
            <v>87</v>
          </cell>
        </row>
        <row r="96">
          <cell r="AA96">
            <v>88</v>
          </cell>
        </row>
        <row r="97">
          <cell r="AA97">
            <v>89</v>
          </cell>
        </row>
        <row r="98">
          <cell r="AA98">
            <v>90</v>
          </cell>
        </row>
        <row r="99">
          <cell r="AA99">
            <v>91</v>
          </cell>
        </row>
        <row r="100">
          <cell r="AA100">
            <v>92</v>
          </cell>
        </row>
        <row r="101">
          <cell r="AA101">
            <v>93</v>
          </cell>
        </row>
        <row r="102">
          <cell r="AA102">
            <v>94</v>
          </cell>
        </row>
        <row r="103">
          <cell r="AA103">
            <v>95</v>
          </cell>
        </row>
        <row r="104">
          <cell r="AA104">
            <v>96</v>
          </cell>
        </row>
        <row r="105">
          <cell r="AA105">
            <v>97</v>
          </cell>
        </row>
        <row r="106">
          <cell r="AA106">
            <v>98</v>
          </cell>
        </row>
        <row r="107">
          <cell r="AA107">
            <v>99</v>
          </cell>
        </row>
        <row r="108">
          <cell r="AA108">
            <v>100</v>
          </cell>
        </row>
        <row r="109">
          <cell r="AA109">
            <v>101</v>
          </cell>
        </row>
        <row r="110">
          <cell r="AA110">
            <v>102</v>
          </cell>
        </row>
        <row r="111">
          <cell r="AA111">
            <v>103</v>
          </cell>
        </row>
        <row r="112">
          <cell r="AA112">
            <v>104</v>
          </cell>
        </row>
        <row r="113">
          <cell r="AA113">
            <v>105</v>
          </cell>
        </row>
        <row r="114">
          <cell r="AA114">
            <v>106</v>
          </cell>
        </row>
        <row r="115">
          <cell r="AA115">
            <v>107</v>
          </cell>
        </row>
        <row r="116">
          <cell r="AA116">
            <v>108</v>
          </cell>
        </row>
        <row r="117">
          <cell r="AA117">
            <v>109</v>
          </cell>
        </row>
        <row r="118">
          <cell r="AA118">
            <v>110</v>
          </cell>
        </row>
        <row r="119">
          <cell r="AA119">
            <v>111</v>
          </cell>
        </row>
        <row r="120">
          <cell r="AA120">
            <v>112</v>
          </cell>
        </row>
        <row r="121">
          <cell r="AA121">
            <v>113</v>
          </cell>
        </row>
        <row r="122">
          <cell r="AA122">
            <v>114</v>
          </cell>
        </row>
        <row r="123">
          <cell r="AA123">
            <v>115</v>
          </cell>
        </row>
        <row r="124">
          <cell r="AA124">
            <v>116</v>
          </cell>
        </row>
        <row r="125">
          <cell r="AA125">
            <v>117</v>
          </cell>
        </row>
        <row r="126">
          <cell r="AA126">
            <v>118</v>
          </cell>
        </row>
        <row r="127">
          <cell r="AA127">
            <v>119</v>
          </cell>
        </row>
        <row r="128">
          <cell r="AA128">
            <v>120</v>
          </cell>
        </row>
        <row r="129">
          <cell r="AA129">
            <v>121</v>
          </cell>
        </row>
        <row r="130">
          <cell r="AA130">
            <v>122</v>
          </cell>
        </row>
        <row r="131">
          <cell r="AA131">
            <v>123</v>
          </cell>
        </row>
        <row r="132">
          <cell r="AA132">
            <v>124</v>
          </cell>
        </row>
        <row r="133">
          <cell r="AA133">
            <v>125</v>
          </cell>
        </row>
        <row r="134">
          <cell r="AA134">
            <v>126</v>
          </cell>
        </row>
        <row r="135">
          <cell r="AA135">
            <v>127</v>
          </cell>
        </row>
        <row r="136">
          <cell r="AA136">
            <v>128</v>
          </cell>
        </row>
        <row r="137">
          <cell r="AA137">
            <v>129</v>
          </cell>
        </row>
        <row r="138">
          <cell r="AA138">
            <v>130</v>
          </cell>
        </row>
        <row r="139">
          <cell r="AA139">
            <v>131</v>
          </cell>
        </row>
        <row r="140">
          <cell r="AA140">
            <v>132</v>
          </cell>
        </row>
        <row r="141">
          <cell r="AA141">
            <v>133</v>
          </cell>
        </row>
        <row r="142">
          <cell r="AA142">
            <v>134</v>
          </cell>
        </row>
        <row r="143">
          <cell r="AA143">
            <v>135</v>
          </cell>
        </row>
        <row r="144">
          <cell r="AA144">
            <v>136</v>
          </cell>
        </row>
        <row r="145">
          <cell r="AA145">
            <v>137</v>
          </cell>
        </row>
        <row r="146">
          <cell r="AA146">
            <v>138</v>
          </cell>
        </row>
        <row r="147">
          <cell r="AA147">
            <v>139</v>
          </cell>
        </row>
        <row r="148">
          <cell r="AA148">
            <v>140</v>
          </cell>
        </row>
        <row r="149">
          <cell r="AA149">
            <v>141</v>
          </cell>
        </row>
        <row r="150">
          <cell r="AA150">
            <v>142</v>
          </cell>
        </row>
        <row r="151">
          <cell r="AA151">
            <v>143</v>
          </cell>
        </row>
        <row r="152">
          <cell r="AA152">
            <v>144</v>
          </cell>
        </row>
        <row r="153">
          <cell r="AA153">
            <v>145</v>
          </cell>
        </row>
        <row r="154">
          <cell r="AA154">
            <v>146</v>
          </cell>
        </row>
        <row r="155">
          <cell r="AA155">
            <v>147</v>
          </cell>
        </row>
        <row r="156">
          <cell r="AA156">
            <v>148</v>
          </cell>
        </row>
        <row r="157">
          <cell r="AA157">
            <v>149</v>
          </cell>
        </row>
        <row r="158">
          <cell r="AA158">
            <v>150</v>
          </cell>
        </row>
        <row r="159">
          <cell r="AA159">
            <v>151</v>
          </cell>
        </row>
        <row r="160">
          <cell r="AA160">
            <v>152</v>
          </cell>
        </row>
        <row r="161">
          <cell r="AA161">
            <v>153</v>
          </cell>
        </row>
        <row r="162">
          <cell r="AA162">
            <v>154</v>
          </cell>
        </row>
        <row r="163">
          <cell r="AA163">
            <v>155</v>
          </cell>
        </row>
        <row r="164">
          <cell r="AA164">
            <v>156</v>
          </cell>
        </row>
        <row r="165">
          <cell r="AA165">
            <v>157</v>
          </cell>
        </row>
        <row r="166">
          <cell r="AA166">
            <v>158</v>
          </cell>
        </row>
        <row r="167">
          <cell r="AA167">
            <v>159</v>
          </cell>
        </row>
        <row r="168">
          <cell r="AA168">
            <v>160</v>
          </cell>
        </row>
        <row r="169">
          <cell r="AA169">
            <v>161</v>
          </cell>
        </row>
        <row r="170">
          <cell r="AA170">
            <v>162</v>
          </cell>
        </row>
        <row r="171">
          <cell r="AA171">
            <v>163</v>
          </cell>
        </row>
        <row r="172">
          <cell r="AA172">
            <v>164</v>
          </cell>
        </row>
        <row r="173">
          <cell r="AA173">
            <v>165</v>
          </cell>
        </row>
        <row r="174">
          <cell r="AA174">
            <v>166</v>
          </cell>
        </row>
        <row r="175">
          <cell r="AA175">
            <v>167</v>
          </cell>
        </row>
        <row r="176">
          <cell r="AA176">
            <v>168</v>
          </cell>
        </row>
        <row r="177">
          <cell r="AA177">
            <v>169</v>
          </cell>
        </row>
        <row r="178">
          <cell r="AA178">
            <v>170</v>
          </cell>
        </row>
        <row r="179">
          <cell r="AA179">
            <v>171</v>
          </cell>
        </row>
        <row r="180">
          <cell r="AA180">
            <v>172</v>
          </cell>
        </row>
        <row r="181">
          <cell r="AA181">
            <v>173</v>
          </cell>
        </row>
        <row r="182">
          <cell r="AA182">
            <v>174</v>
          </cell>
        </row>
        <row r="183">
          <cell r="AA183">
            <v>175</v>
          </cell>
        </row>
        <row r="184">
          <cell r="AA184">
            <v>176</v>
          </cell>
        </row>
        <row r="185">
          <cell r="AA185">
            <v>177</v>
          </cell>
        </row>
        <row r="186">
          <cell r="AA186">
            <v>178</v>
          </cell>
        </row>
        <row r="187">
          <cell r="AA187">
            <v>179</v>
          </cell>
        </row>
        <row r="188">
          <cell r="AA188">
            <v>180</v>
          </cell>
        </row>
        <row r="189">
          <cell r="AA189">
            <v>181</v>
          </cell>
        </row>
        <row r="190">
          <cell r="AA190">
            <v>182</v>
          </cell>
        </row>
        <row r="191">
          <cell r="AA191">
            <v>183</v>
          </cell>
        </row>
        <row r="192">
          <cell r="AA192">
            <v>184</v>
          </cell>
        </row>
        <row r="193">
          <cell r="AA193">
            <v>185</v>
          </cell>
        </row>
        <row r="194">
          <cell r="AA194">
            <v>186</v>
          </cell>
        </row>
        <row r="195">
          <cell r="AA195">
            <v>187</v>
          </cell>
        </row>
        <row r="196">
          <cell r="AA196">
            <v>188</v>
          </cell>
        </row>
        <row r="197">
          <cell r="AA197">
            <v>189</v>
          </cell>
        </row>
        <row r="198">
          <cell r="AA198">
            <v>190</v>
          </cell>
        </row>
        <row r="199">
          <cell r="AA199">
            <v>191</v>
          </cell>
        </row>
        <row r="200">
          <cell r="AA200">
            <v>192</v>
          </cell>
        </row>
        <row r="201">
          <cell r="AA201">
            <v>193</v>
          </cell>
        </row>
        <row r="202">
          <cell r="AA202">
            <v>194</v>
          </cell>
        </row>
        <row r="203">
          <cell r="AA203">
            <v>195</v>
          </cell>
        </row>
        <row r="204">
          <cell r="AA204">
            <v>196</v>
          </cell>
        </row>
        <row r="205">
          <cell r="AA205">
            <v>197</v>
          </cell>
        </row>
        <row r="206">
          <cell r="AA206">
            <v>198</v>
          </cell>
        </row>
        <row r="207">
          <cell r="AA207">
            <v>199</v>
          </cell>
        </row>
        <row r="208">
          <cell r="AA208">
            <v>200</v>
          </cell>
        </row>
        <row r="209">
          <cell r="AA209">
            <v>201</v>
          </cell>
        </row>
        <row r="210">
          <cell r="AA210">
            <v>202</v>
          </cell>
        </row>
        <row r="211">
          <cell r="AA211">
            <v>203</v>
          </cell>
        </row>
        <row r="212">
          <cell r="AA212">
            <v>204</v>
          </cell>
        </row>
        <row r="213">
          <cell r="AA213">
            <v>205</v>
          </cell>
        </row>
        <row r="214">
          <cell r="AA214">
            <v>206</v>
          </cell>
        </row>
        <row r="215">
          <cell r="AA215">
            <v>207</v>
          </cell>
        </row>
        <row r="216">
          <cell r="AA216">
            <v>208</v>
          </cell>
        </row>
        <row r="217">
          <cell r="AA217">
            <v>209</v>
          </cell>
        </row>
        <row r="218">
          <cell r="AA218">
            <v>210</v>
          </cell>
        </row>
        <row r="219">
          <cell r="AA219">
            <v>211</v>
          </cell>
        </row>
        <row r="220">
          <cell r="AA220">
            <v>212</v>
          </cell>
        </row>
        <row r="221">
          <cell r="AA221">
            <v>213</v>
          </cell>
        </row>
        <row r="222">
          <cell r="AA222">
            <v>214</v>
          </cell>
        </row>
        <row r="223">
          <cell r="AA223">
            <v>215</v>
          </cell>
        </row>
        <row r="224">
          <cell r="AA224">
            <v>216</v>
          </cell>
        </row>
        <row r="225">
          <cell r="AA225">
            <v>217</v>
          </cell>
        </row>
        <row r="226">
          <cell r="AA226">
            <v>218</v>
          </cell>
        </row>
        <row r="227">
          <cell r="AA227">
            <v>219</v>
          </cell>
        </row>
        <row r="228">
          <cell r="AA228">
            <v>220</v>
          </cell>
        </row>
        <row r="229">
          <cell r="AA229">
            <v>221</v>
          </cell>
        </row>
        <row r="230">
          <cell r="AA230">
            <v>222</v>
          </cell>
        </row>
        <row r="231">
          <cell r="AA231">
            <v>223</v>
          </cell>
        </row>
        <row r="232">
          <cell r="AA232">
            <v>224</v>
          </cell>
        </row>
        <row r="233">
          <cell r="AA233">
            <v>225</v>
          </cell>
        </row>
        <row r="234">
          <cell r="AA234">
            <v>226</v>
          </cell>
        </row>
        <row r="235">
          <cell r="AA235">
            <v>227</v>
          </cell>
        </row>
        <row r="236">
          <cell r="AA236">
            <v>228</v>
          </cell>
        </row>
        <row r="237">
          <cell r="AA237">
            <v>229</v>
          </cell>
        </row>
        <row r="238">
          <cell r="AA238">
            <v>230</v>
          </cell>
        </row>
        <row r="239">
          <cell r="AA239">
            <v>231</v>
          </cell>
        </row>
        <row r="240">
          <cell r="AA240">
            <v>232</v>
          </cell>
        </row>
        <row r="241">
          <cell r="AA241">
            <v>233</v>
          </cell>
        </row>
        <row r="242">
          <cell r="AA242">
            <v>234</v>
          </cell>
        </row>
        <row r="243">
          <cell r="AA243">
            <v>235</v>
          </cell>
        </row>
        <row r="244">
          <cell r="AA244">
            <v>236</v>
          </cell>
        </row>
        <row r="245">
          <cell r="AA245">
            <v>237</v>
          </cell>
        </row>
        <row r="246">
          <cell r="AA246">
            <v>238</v>
          </cell>
        </row>
        <row r="247">
          <cell r="AA247">
            <v>239</v>
          </cell>
        </row>
        <row r="248">
          <cell r="AA248">
            <v>240</v>
          </cell>
        </row>
        <row r="249">
          <cell r="AA249">
            <v>241</v>
          </cell>
        </row>
        <row r="250">
          <cell r="AA250">
            <v>242</v>
          </cell>
        </row>
        <row r="251">
          <cell r="AA251">
            <v>243</v>
          </cell>
        </row>
        <row r="252">
          <cell r="AA252">
            <v>244</v>
          </cell>
        </row>
        <row r="253">
          <cell r="AA253">
            <v>245</v>
          </cell>
        </row>
        <row r="254">
          <cell r="AA254">
            <v>246</v>
          </cell>
        </row>
        <row r="255">
          <cell r="AA255">
            <v>247</v>
          </cell>
        </row>
        <row r="256">
          <cell r="AA256">
            <v>248</v>
          </cell>
        </row>
        <row r="257">
          <cell r="AA257">
            <v>249</v>
          </cell>
        </row>
        <row r="258">
          <cell r="AA258">
            <v>250</v>
          </cell>
        </row>
        <row r="259">
          <cell r="AA259">
            <v>251</v>
          </cell>
        </row>
        <row r="260">
          <cell r="AA260">
            <v>252</v>
          </cell>
        </row>
        <row r="261">
          <cell r="AA261">
            <v>253</v>
          </cell>
        </row>
        <row r="262">
          <cell r="AA262">
            <v>254</v>
          </cell>
        </row>
        <row r="263">
          <cell r="AA263">
            <v>255</v>
          </cell>
        </row>
        <row r="264">
          <cell r="AA264">
            <v>256</v>
          </cell>
        </row>
        <row r="265">
          <cell r="AA265">
            <v>257</v>
          </cell>
        </row>
        <row r="266">
          <cell r="AA266">
            <v>258</v>
          </cell>
        </row>
        <row r="267">
          <cell r="AA267">
            <v>259</v>
          </cell>
        </row>
        <row r="268">
          <cell r="AA268">
            <v>260</v>
          </cell>
        </row>
        <row r="269">
          <cell r="AA269">
            <v>261</v>
          </cell>
        </row>
        <row r="270">
          <cell r="AA270">
            <v>262</v>
          </cell>
        </row>
        <row r="271">
          <cell r="AA271">
            <v>263</v>
          </cell>
        </row>
        <row r="272">
          <cell r="AA272">
            <v>264</v>
          </cell>
        </row>
        <row r="273">
          <cell r="AA273">
            <v>265</v>
          </cell>
        </row>
        <row r="274">
          <cell r="AA274">
            <v>266</v>
          </cell>
        </row>
        <row r="275">
          <cell r="AA275">
            <v>267</v>
          </cell>
        </row>
        <row r="276">
          <cell r="AA276">
            <v>268</v>
          </cell>
        </row>
        <row r="277">
          <cell r="AA277">
            <v>269</v>
          </cell>
        </row>
        <row r="278">
          <cell r="AA278">
            <v>270</v>
          </cell>
        </row>
        <row r="279">
          <cell r="AA279">
            <v>271</v>
          </cell>
        </row>
        <row r="280">
          <cell r="AA280">
            <v>272</v>
          </cell>
        </row>
        <row r="281">
          <cell r="AA281">
            <v>273</v>
          </cell>
        </row>
        <row r="282">
          <cell r="AA282">
            <v>274</v>
          </cell>
        </row>
        <row r="283">
          <cell r="AA283">
            <v>275</v>
          </cell>
        </row>
        <row r="284">
          <cell r="AA284">
            <v>276</v>
          </cell>
        </row>
        <row r="285">
          <cell r="AA285">
            <v>277</v>
          </cell>
        </row>
        <row r="286">
          <cell r="AA286">
            <v>278</v>
          </cell>
        </row>
        <row r="287">
          <cell r="AA287">
            <v>279</v>
          </cell>
        </row>
        <row r="288">
          <cell r="AA288">
            <v>280</v>
          </cell>
        </row>
        <row r="289">
          <cell r="AA289">
            <v>281</v>
          </cell>
        </row>
        <row r="290">
          <cell r="AA290">
            <v>282</v>
          </cell>
        </row>
        <row r="291">
          <cell r="AA291">
            <v>283</v>
          </cell>
        </row>
        <row r="292">
          <cell r="AA292">
            <v>284</v>
          </cell>
        </row>
        <row r="293">
          <cell r="AA293">
            <v>285</v>
          </cell>
        </row>
        <row r="294">
          <cell r="AA294">
            <v>286</v>
          </cell>
        </row>
        <row r="295">
          <cell r="AA295">
            <v>287</v>
          </cell>
        </row>
        <row r="296">
          <cell r="AA296">
            <v>288</v>
          </cell>
        </row>
        <row r="297">
          <cell r="AA297">
            <v>289</v>
          </cell>
        </row>
        <row r="298">
          <cell r="AA298">
            <v>290</v>
          </cell>
        </row>
        <row r="299">
          <cell r="AA299">
            <v>291</v>
          </cell>
        </row>
        <row r="300">
          <cell r="AA300">
            <v>292</v>
          </cell>
        </row>
        <row r="301">
          <cell r="AA301">
            <v>293</v>
          </cell>
        </row>
        <row r="302">
          <cell r="AA302">
            <v>294</v>
          </cell>
        </row>
        <row r="303">
          <cell r="AA303">
            <v>295</v>
          </cell>
        </row>
        <row r="304">
          <cell r="AA304">
            <v>296</v>
          </cell>
        </row>
        <row r="305">
          <cell r="AA305">
            <v>297</v>
          </cell>
        </row>
        <row r="306">
          <cell r="AA306">
            <v>298</v>
          </cell>
        </row>
        <row r="307">
          <cell r="AA307">
            <v>299</v>
          </cell>
        </row>
        <row r="308">
          <cell r="AA308">
            <v>300</v>
          </cell>
        </row>
        <row r="309">
          <cell r="AA309">
            <v>301</v>
          </cell>
        </row>
        <row r="310">
          <cell r="AA310">
            <v>302</v>
          </cell>
        </row>
        <row r="311">
          <cell r="AA311">
            <v>303</v>
          </cell>
        </row>
        <row r="312">
          <cell r="AA312">
            <v>304</v>
          </cell>
        </row>
        <row r="313">
          <cell r="AA313">
            <v>305</v>
          </cell>
        </row>
        <row r="314">
          <cell r="AA314">
            <v>306</v>
          </cell>
        </row>
        <row r="315">
          <cell r="AA315">
            <v>307</v>
          </cell>
        </row>
        <row r="316">
          <cell r="AA316">
            <v>308</v>
          </cell>
        </row>
        <row r="317">
          <cell r="AA317">
            <v>309</v>
          </cell>
        </row>
        <row r="318">
          <cell r="AA318">
            <v>310</v>
          </cell>
        </row>
        <row r="319">
          <cell r="AA319">
            <v>311</v>
          </cell>
        </row>
        <row r="320">
          <cell r="AA320">
            <v>312</v>
          </cell>
        </row>
        <row r="321">
          <cell r="AA321">
            <v>313</v>
          </cell>
        </row>
        <row r="322">
          <cell r="AA322">
            <v>314</v>
          </cell>
        </row>
        <row r="323">
          <cell r="AA323">
            <v>315</v>
          </cell>
        </row>
        <row r="324">
          <cell r="AA324">
            <v>316</v>
          </cell>
        </row>
        <row r="325">
          <cell r="AA325">
            <v>317</v>
          </cell>
        </row>
        <row r="326">
          <cell r="AA326">
            <v>318</v>
          </cell>
        </row>
        <row r="327">
          <cell r="AA327">
            <v>319</v>
          </cell>
        </row>
        <row r="328">
          <cell r="AA328">
            <v>320</v>
          </cell>
        </row>
        <row r="329">
          <cell r="AA329">
            <v>321</v>
          </cell>
        </row>
        <row r="330">
          <cell r="AA330">
            <v>322</v>
          </cell>
        </row>
        <row r="331">
          <cell r="AA331">
            <v>323</v>
          </cell>
        </row>
        <row r="332">
          <cell r="AA332">
            <v>324</v>
          </cell>
        </row>
        <row r="333">
          <cell r="AA333">
            <v>325</v>
          </cell>
        </row>
        <row r="334">
          <cell r="AA334">
            <v>326</v>
          </cell>
        </row>
        <row r="335">
          <cell r="AA335">
            <v>327</v>
          </cell>
        </row>
        <row r="336">
          <cell r="AA336">
            <v>328</v>
          </cell>
        </row>
        <row r="337">
          <cell r="AA337">
            <v>329</v>
          </cell>
        </row>
        <row r="338">
          <cell r="AA338">
            <v>330</v>
          </cell>
        </row>
        <row r="339">
          <cell r="AA339">
            <v>331</v>
          </cell>
        </row>
        <row r="340">
          <cell r="AA340">
            <v>332</v>
          </cell>
        </row>
        <row r="341">
          <cell r="AA341">
            <v>333</v>
          </cell>
        </row>
        <row r="342">
          <cell r="AA342">
            <v>334</v>
          </cell>
        </row>
        <row r="343">
          <cell r="AA343">
            <v>335</v>
          </cell>
        </row>
        <row r="344">
          <cell r="AA344">
            <v>336</v>
          </cell>
        </row>
        <row r="345">
          <cell r="AA345">
            <v>337</v>
          </cell>
        </row>
        <row r="346">
          <cell r="AA346">
            <v>338</v>
          </cell>
        </row>
        <row r="347">
          <cell r="AA347">
            <v>339</v>
          </cell>
        </row>
        <row r="348">
          <cell r="AA348">
            <v>340</v>
          </cell>
        </row>
        <row r="349">
          <cell r="AA349">
            <v>341</v>
          </cell>
        </row>
        <row r="350">
          <cell r="AA350">
            <v>342</v>
          </cell>
        </row>
        <row r="351">
          <cell r="AA351">
            <v>343</v>
          </cell>
        </row>
        <row r="352">
          <cell r="AA352">
            <v>344</v>
          </cell>
        </row>
        <row r="353">
          <cell r="AA353">
            <v>345</v>
          </cell>
        </row>
        <row r="354">
          <cell r="AA354">
            <v>346</v>
          </cell>
        </row>
        <row r="355">
          <cell r="AA355">
            <v>347</v>
          </cell>
        </row>
        <row r="356">
          <cell r="AA356">
            <v>348</v>
          </cell>
        </row>
        <row r="357">
          <cell r="AA357">
            <v>349</v>
          </cell>
        </row>
        <row r="358">
          <cell r="AA358">
            <v>350</v>
          </cell>
        </row>
        <row r="359">
          <cell r="AA359">
            <v>351</v>
          </cell>
        </row>
        <row r="360">
          <cell r="AA360">
            <v>352</v>
          </cell>
        </row>
        <row r="361">
          <cell r="AA361">
            <v>353</v>
          </cell>
        </row>
        <row r="362">
          <cell r="AA362">
            <v>354</v>
          </cell>
        </row>
        <row r="363">
          <cell r="AA363">
            <v>355</v>
          </cell>
        </row>
        <row r="364">
          <cell r="AA364">
            <v>356</v>
          </cell>
        </row>
        <row r="365">
          <cell r="AA365">
            <v>357</v>
          </cell>
        </row>
        <row r="366">
          <cell r="AA366">
            <v>358</v>
          </cell>
        </row>
        <row r="367">
          <cell r="AA367">
            <v>359</v>
          </cell>
        </row>
        <row r="368">
          <cell r="AA368">
            <v>360</v>
          </cell>
        </row>
        <row r="369">
          <cell r="AA369">
            <v>361</v>
          </cell>
        </row>
        <row r="370">
          <cell r="AA370">
            <v>362</v>
          </cell>
        </row>
        <row r="371">
          <cell r="AA371">
            <v>363</v>
          </cell>
        </row>
        <row r="372">
          <cell r="AA372">
            <v>364</v>
          </cell>
        </row>
        <row r="373">
          <cell r="AA373">
            <v>365</v>
          </cell>
        </row>
        <row r="374">
          <cell r="AA374">
            <v>366</v>
          </cell>
        </row>
        <row r="375">
          <cell r="AA375">
            <v>367</v>
          </cell>
        </row>
        <row r="376">
          <cell r="AA376">
            <v>368</v>
          </cell>
        </row>
        <row r="377">
          <cell r="AA377">
            <v>369</v>
          </cell>
        </row>
        <row r="378">
          <cell r="AA378">
            <v>370</v>
          </cell>
        </row>
        <row r="379">
          <cell r="AA379">
            <v>371</v>
          </cell>
        </row>
        <row r="380">
          <cell r="AA380">
            <v>372</v>
          </cell>
        </row>
        <row r="381">
          <cell r="AA381">
            <v>373</v>
          </cell>
        </row>
        <row r="382">
          <cell r="AA382">
            <v>374</v>
          </cell>
        </row>
        <row r="383">
          <cell r="AA383">
            <v>375</v>
          </cell>
        </row>
        <row r="384">
          <cell r="AA384">
            <v>376</v>
          </cell>
        </row>
        <row r="385">
          <cell r="AA385">
            <v>377</v>
          </cell>
        </row>
        <row r="386">
          <cell r="AA386">
            <v>378</v>
          </cell>
        </row>
        <row r="387">
          <cell r="AA387">
            <v>379</v>
          </cell>
        </row>
        <row r="388">
          <cell r="AA388">
            <v>380</v>
          </cell>
        </row>
        <row r="389">
          <cell r="AA389">
            <v>381</v>
          </cell>
        </row>
        <row r="390">
          <cell r="AA390">
            <v>382</v>
          </cell>
        </row>
        <row r="391">
          <cell r="AA391">
            <v>383</v>
          </cell>
        </row>
        <row r="392">
          <cell r="AA392">
            <v>384</v>
          </cell>
        </row>
        <row r="393">
          <cell r="AA393">
            <v>385</v>
          </cell>
        </row>
        <row r="394">
          <cell r="AA394">
            <v>386</v>
          </cell>
        </row>
        <row r="395">
          <cell r="AA395">
            <v>387</v>
          </cell>
        </row>
        <row r="396">
          <cell r="AA396">
            <v>388</v>
          </cell>
        </row>
        <row r="397">
          <cell r="AA397">
            <v>389</v>
          </cell>
        </row>
        <row r="398">
          <cell r="AA398">
            <v>390</v>
          </cell>
        </row>
        <row r="399">
          <cell r="AA399">
            <v>391</v>
          </cell>
        </row>
        <row r="400">
          <cell r="AA400">
            <v>392</v>
          </cell>
        </row>
        <row r="401">
          <cell r="AA401">
            <v>393</v>
          </cell>
        </row>
        <row r="402">
          <cell r="AA402">
            <v>394</v>
          </cell>
        </row>
        <row r="403">
          <cell r="AA403">
            <v>395</v>
          </cell>
        </row>
        <row r="404">
          <cell r="AA404">
            <v>396</v>
          </cell>
        </row>
        <row r="405">
          <cell r="AA405">
            <v>397</v>
          </cell>
        </row>
        <row r="406">
          <cell r="AA406">
            <v>398</v>
          </cell>
        </row>
        <row r="407">
          <cell r="AA407">
            <v>399</v>
          </cell>
        </row>
        <row r="408">
          <cell r="AA408">
            <v>400</v>
          </cell>
        </row>
        <row r="409">
          <cell r="AA409">
            <v>401</v>
          </cell>
        </row>
        <row r="410">
          <cell r="AA410">
            <v>402</v>
          </cell>
        </row>
        <row r="411">
          <cell r="AA411">
            <v>403</v>
          </cell>
        </row>
        <row r="412">
          <cell r="AA412">
            <v>404</v>
          </cell>
        </row>
        <row r="413">
          <cell r="AA413">
            <v>405</v>
          </cell>
        </row>
        <row r="414">
          <cell r="AA414">
            <v>406</v>
          </cell>
        </row>
        <row r="415">
          <cell r="AA415">
            <v>407</v>
          </cell>
        </row>
        <row r="416">
          <cell r="AA416">
            <v>408</v>
          </cell>
        </row>
        <row r="417">
          <cell r="AA417">
            <v>409</v>
          </cell>
        </row>
        <row r="418">
          <cell r="AA418">
            <v>410</v>
          </cell>
        </row>
        <row r="419">
          <cell r="AA419">
            <v>411</v>
          </cell>
        </row>
        <row r="420">
          <cell r="AA420">
            <v>412</v>
          </cell>
        </row>
        <row r="421">
          <cell r="AA421">
            <v>413</v>
          </cell>
        </row>
        <row r="422">
          <cell r="AA422">
            <v>414</v>
          </cell>
        </row>
        <row r="423">
          <cell r="AA423">
            <v>415</v>
          </cell>
        </row>
        <row r="424">
          <cell r="AA424">
            <v>416</v>
          </cell>
        </row>
        <row r="425">
          <cell r="AA425">
            <v>417</v>
          </cell>
        </row>
        <row r="426">
          <cell r="AA426">
            <v>418</v>
          </cell>
        </row>
        <row r="427">
          <cell r="AA427">
            <v>419</v>
          </cell>
        </row>
        <row r="428">
          <cell r="AA428">
            <v>420</v>
          </cell>
        </row>
        <row r="429">
          <cell r="AA429">
            <v>421</v>
          </cell>
        </row>
        <row r="430">
          <cell r="AA430">
            <v>422</v>
          </cell>
        </row>
        <row r="431">
          <cell r="AA431">
            <v>423</v>
          </cell>
        </row>
        <row r="432">
          <cell r="AA432">
            <v>424</v>
          </cell>
        </row>
        <row r="433">
          <cell r="AA433">
            <v>425</v>
          </cell>
        </row>
        <row r="434">
          <cell r="AA434">
            <v>426</v>
          </cell>
        </row>
        <row r="435">
          <cell r="AA435">
            <v>427</v>
          </cell>
        </row>
        <row r="436">
          <cell r="AA436">
            <v>428</v>
          </cell>
        </row>
        <row r="437">
          <cell r="AA437">
            <v>429</v>
          </cell>
        </row>
        <row r="438">
          <cell r="AA438">
            <v>430</v>
          </cell>
        </row>
        <row r="439">
          <cell r="AA439">
            <v>431</v>
          </cell>
        </row>
        <row r="440">
          <cell r="AA440">
            <v>432</v>
          </cell>
        </row>
        <row r="441">
          <cell r="AA441">
            <v>433</v>
          </cell>
        </row>
        <row r="442">
          <cell r="AA442">
            <v>434</v>
          </cell>
        </row>
        <row r="443">
          <cell r="AA443">
            <v>435</v>
          </cell>
        </row>
        <row r="444">
          <cell r="AA444">
            <v>436</v>
          </cell>
        </row>
        <row r="445">
          <cell r="AA445">
            <v>437</v>
          </cell>
        </row>
        <row r="446">
          <cell r="AA446">
            <v>438</v>
          </cell>
        </row>
        <row r="447">
          <cell r="AA447">
            <v>439</v>
          </cell>
        </row>
        <row r="448">
          <cell r="AA448">
            <v>440</v>
          </cell>
        </row>
        <row r="449">
          <cell r="AA449">
            <v>441</v>
          </cell>
        </row>
        <row r="450">
          <cell r="AA450">
            <v>442</v>
          </cell>
        </row>
        <row r="451">
          <cell r="AA451">
            <v>443</v>
          </cell>
        </row>
        <row r="452">
          <cell r="AA452">
            <v>444</v>
          </cell>
        </row>
        <row r="453">
          <cell r="AA453">
            <v>445</v>
          </cell>
        </row>
        <row r="454">
          <cell r="AA454">
            <v>446</v>
          </cell>
        </row>
        <row r="455">
          <cell r="AA455">
            <v>447</v>
          </cell>
        </row>
        <row r="456">
          <cell r="AA456">
            <v>448</v>
          </cell>
        </row>
        <row r="457">
          <cell r="AA457">
            <v>449</v>
          </cell>
        </row>
        <row r="458">
          <cell r="AA458">
            <v>450</v>
          </cell>
        </row>
        <row r="459">
          <cell r="AA459">
            <v>451</v>
          </cell>
        </row>
        <row r="460">
          <cell r="AA460">
            <v>452</v>
          </cell>
        </row>
        <row r="461">
          <cell r="AA461">
            <v>453</v>
          </cell>
        </row>
        <row r="462">
          <cell r="AA462">
            <v>454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Review Comments"/>
      <sheetName val="Min Rent Plan"/>
      <sheetName val="Min Rent Forecast"/>
      <sheetName val="Inline Rates"/>
      <sheetName val="Stats Page"/>
      <sheetName val="MRI Data"/>
      <sheetName val="Statistical Data"/>
      <sheetName val="MR-Stat Data Sheet Bud"/>
      <sheetName val="Min Rent Bud"/>
      <sheetName val="Stats Page Bud"/>
      <sheetName val="PCR"/>
      <sheetName val="12020"/>
      <sheetName val="12410"/>
      <sheetName val=" 12410"/>
      <sheetName val="13000"/>
      <sheetName val="13100"/>
      <sheetName val="Assets"/>
      <sheetName val="1800830"/>
      <sheetName val="15010"/>
      <sheetName val="16500"/>
      <sheetName val="OTHER ASSETS"/>
      <sheetName val="15656-9000"/>
      <sheetName val="Awning  Amort"/>
      <sheetName val="Prkg Lot Amort"/>
      <sheetName val="Building"/>
      <sheetName val="20910"/>
      <sheetName val="1502880 Suspense"/>
      <sheetName val="20100"/>
      <sheetName val="25300"/>
      <sheetName val="25700"/>
      <sheetName val="35000"/>
      <sheetName val="36100"/>
      <sheetName val="Insurance"/>
      <sheetName val="Tax"/>
      <sheetName val="Notes"/>
      <sheetName val="4000362"/>
      <sheetName val="Variance"/>
      <sheetName val="70110"/>
      <sheetName val="70130"/>
      <sheetName val="70140"/>
      <sheetName val="RR vs RU"/>
      <sheetName val="UTILITIES"/>
      <sheetName val="Sheet2"/>
      <sheetName val="20110"/>
      <sheetName val="20110 WP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A12" t="str">
            <v>Inline Rate</v>
          </cell>
          <cell r="B12" t="str">
            <v>Plan</v>
          </cell>
          <cell r="C12">
            <v>59.00879443882063</v>
          </cell>
          <cell r="D12">
            <v>59.00879443882063</v>
          </cell>
          <cell r="E12">
            <v>59.260967345030743</v>
          </cell>
          <cell r="F12">
            <v>59.260967345030743</v>
          </cell>
          <cell r="G12">
            <v>59.260967345030743</v>
          </cell>
          <cell r="H12">
            <v>58.967146529142177</v>
          </cell>
          <cell r="I12">
            <v>58.967146529142177</v>
          </cell>
          <cell r="J12">
            <v>58.967146529142177</v>
          </cell>
          <cell r="K12">
            <v>58.967146529142177</v>
          </cell>
          <cell r="L12">
            <v>58.967146529142177</v>
          </cell>
          <cell r="M12">
            <v>58.967146529142177</v>
          </cell>
          <cell r="N12">
            <v>59.5926026598272</v>
          </cell>
          <cell r="O12">
            <v>59.00879443882063</v>
          </cell>
          <cell r="P12">
            <v>59.00879443882063</v>
          </cell>
          <cell r="Q12">
            <v>59.092852074224012</v>
          </cell>
          <cell r="R12">
            <v>59.13488089192569</v>
          </cell>
          <cell r="S12">
            <v>59.160098182546697</v>
          </cell>
          <cell r="T12">
            <v>59.12490778621391</v>
          </cell>
          <cell r="U12">
            <v>59.100573468324207</v>
          </cell>
          <cell r="V12">
            <v>59.082742977090184</v>
          </cell>
          <cell r="W12">
            <v>59.069116265026175</v>
          </cell>
          <cell r="X12">
            <v>59.058363453920144</v>
          </cell>
          <cell r="Y12">
            <v>59.049662103675651</v>
          </cell>
          <cell r="Z12">
            <v>59.096943904126562</v>
          </cell>
        </row>
        <row r="14">
          <cell r="A14" t="str">
            <v>Inline Rate</v>
          </cell>
          <cell r="B14" t="str">
            <v>Forecast</v>
          </cell>
          <cell r="C14">
            <v>52.953899999999997</v>
          </cell>
          <cell r="D14">
            <v>52.953899999999997</v>
          </cell>
          <cell r="E14">
            <v>53.171900000000001</v>
          </cell>
          <cell r="F14">
            <v>53.171900000000001</v>
          </cell>
          <cell r="G14">
            <v>49.305900000000001</v>
          </cell>
          <cell r="H14">
            <v>48.775399999999998</v>
          </cell>
          <cell r="I14">
            <v>54.219200000000001</v>
          </cell>
          <cell r="J14">
            <v>54.219200000000001</v>
          </cell>
          <cell r="K14">
            <v>54.219200000000001</v>
          </cell>
          <cell r="L14">
            <v>54.219200000000001</v>
          </cell>
          <cell r="M14">
            <v>53.384700000000002</v>
          </cell>
          <cell r="N14">
            <v>53.932299999999998</v>
          </cell>
          <cell r="O14">
            <v>52.953899999999997</v>
          </cell>
          <cell r="P14">
            <v>52.953899999999997</v>
          </cell>
          <cell r="Q14">
            <v>53.026499999999999</v>
          </cell>
          <cell r="R14">
            <v>53.062899999999999</v>
          </cell>
          <cell r="S14">
            <v>49.667400000000001</v>
          </cell>
          <cell r="T14">
            <v>51.943899999999999</v>
          </cell>
          <cell r="U14">
            <v>52.268999999999998</v>
          </cell>
          <cell r="V14">
            <v>52.512799999999999</v>
          </cell>
          <cell r="W14">
            <v>52.702399999999997</v>
          </cell>
          <cell r="X14">
            <v>52.853999999999999</v>
          </cell>
          <cell r="Y14">
            <v>52.906599999999997</v>
          </cell>
          <cell r="Z14">
            <v>52.999099999999999</v>
          </cell>
        </row>
        <row r="16">
          <cell r="A16" t="str">
            <v>Inline Rate</v>
          </cell>
          <cell r="B16" t="str">
            <v>Prior Year</v>
          </cell>
          <cell r="C16">
            <v>53.401629450814724</v>
          </cell>
          <cell r="D16">
            <v>53.401629450814724</v>
          </cell>
          <cell r="E16">
            <v>54.092335546167774</v>
          </cell>
          <cell r="F16">
            <v>54.092335546167774</v>
          </cell>
          <cell r="G16">
            <v>54.092335546167774</v>
          </cell>
          <cell r="H16">
            <v>54.216354858177432</v>
          </cell>
          <cell r="I16">
            <v>54.422030524220304</v>
          </cell>
          <cell r="J16">
            <v>52.00331785003317</v>
          </cell>
          <cell r="K16">
            <v>51.357332448573317</v>
          </cell>
          <cell r="L16">
            <v>52.835434638354343</v>
          </cell>
          <cell r="M16">
            <v>52.00331785003317</v>
          </cell>
          <cell r="N16">
            <v>50.123092236230924</v>
          </cell>
          <cell r="O16">
            <v>53.401629450814724</v>
          </cell>
          <cell r="P16">
            <v>53.401629450814724</v>
          </cell>
          <cell r="Q16">
            <v>53.63186481593241</v>
          </cell>
          <cell r="R16">
            <v>53.746982498491249</v>
          </cell>
          <cell r="S16">
            <v>53.816053108026551</v>
          </cell>
          <cell r="T16">
            <v>53.882770066385035</v>
          </cell>
          <cell r="U16">
            <v>53.953751419337934</v>
          </cell>
          <cell r="V16">
            <v>53.445546464958326</v>
          </cell>
          <cell r="W16">
            <v>52.859883841526653</v>
          </cell>
          <cell r="X16">
            <v>52.857576706324359</v>
          </cell>
          <cell r="Y16">
            <v>52.783916003890823</v>
          </cell>
          <cell r="Z16">
            <v>52.377133375474088</v>
          </cell>
        </row>
        <row r="18">
          <cell r="A18" t="str">
            <v>Inline Occupancy</v>
          </cell>
          <cell r="B18" t="str">
            <v>Plan</v>
          </cell>
          <cell r="C18">
            <v>0.78508939348219675</v>
          </cell>
          <cell r="D18">
            <v>0.78508939348219675</v>
          </cell>
          <cell r="E18">
            <v>0.78508939348219675</v>
          </cell>
          <cell r="F18">
            <v>0.78508939348219675</v>
          </cell>
          <cell r="G18">
            <v>0.78508939348219675</v>
          </cell>
          <cell r="H18">
            <v>0.87561443874471945</v>
          </cell>
          <cell r="I18">
            <v>0.87561443874471945</v>
          </cell>
          <cell r="J18">
            <v>0.87561443874471945</v>
          </cell>
          <cell r="K18">
            <v>0.87561443874471945</v>
          </cell>
          <cell r="L18">
            <v>0.87561443874471945</v>
          </cell>
          <cell r="M18">
            <v>0.87561443874471945</v>
          </cell>
          <cell r="N18">
            <v>0.87561443874471945</v>
          </cell>
          <cell r="O18">
            <v>0.78508939348219675</v>
          </cell>
          <cell r="P18">
            <v>0.78508939348219675</v>
          </cell>
          <cell r="Q18">
            <v>0.78508939348219675</v>
          </cell>
          <cell r="R18">
            <v>0.78508939348219675</v>
          </cell>
          <cell r="S18">
            <v>0.78508939348219686</v>
          </cell>
          <cell r="T18">
            <v>0.80017690102595063</v>
          </cell>
          <cell r="U18">
            <v>0.81095369212863189</v>
          </cell>
          <cell r="V18">
            <v>0.81903628545564289</v>
          </cell>
          <cell r="W18">
            <v>0.82532274693220697</v>
          </cell>
          <cell r="X18">
            <v>0.83035191611345827</v>
          </cell>
          <cell r="Y18">
            <v>0.83446669089811842</v>
          </cell>
          <cell r="Z18">
            <v>0.83789566988533504</v>
          </cell>
        </row>
        <row r="20">
          <cell r="A20" t="str">
            <v>Inline Occupancy</v>
          </cell>
          <cell r="B20" t="str">
            <v>Forecast</v>
          </cell>
          <cell r="C20">
            <v>0.90900000000000003</v>
          </cell>
          <cell r="D20">
            <v>0.90900000000000003</v>
          </cell>
          <cell r="E20">
            <v>0.90900000000000003</v>
          </cell>
          <cell r="F20">
            <v>0.90900000000000003</v>
          </cell>
          <cell r="G20">
            <v>0.90900000000000003</v>
          </cell>
          <cell r="H20">
            <v>0.90900000000000003</v>
          </cell>
          <cell r="I20">
            <v>0.90900000000000003</v>
          </cell>
          <cell r="J20">
            <v>0.90900000000000003</v>
          </cell>
          <cell r="K20">
            <v>0.90900000000000003</v>
          </cell>
          <cell r="L20">
            <v>0.90900000000000003</v>
          </cell>
          <cell r="M20">
            <v>1</v>
          </cell>
          <cell r="N20">
            <v>1</v>
          </cell>
          <cell r="O20">
            <v>0.90900000000000003</v>
          </cell>
          <cell r="P20">
            <v>0.90900000000000003</v>
          </cell>
          <cell r="Q20">
            <v>0.90900000000000003</v>
          </cell>
          <cell r="R20">
            <v>0.90900000000000003</v>
          </cell>
          <cell r="S20">
            <v>0.90900000000000003</v>
          </cell>
          <cell r="T20">
            <v>0.90900000000000003</v>
          </cell>
          <cell r="U20">
            <v>0.90900000000000003</v>
          </cell>
          <cell r="V20">
            <v>0.90900000000000003</v>
          </cell>
          <cell r="W20">
            <v>0.90900000000000003</v>
          </cell>
          <cell r="X20">
            <v>0.90900000000000003</v>
          </cell>
          <cell r="Y20">
            <v>0.91800000000000004</v>
          </cell>
          <cell r="Z20">
            <v>0.92500000000000004</v>
          </cell>
        </row>
        <row r="22">
          <cell r="A22" t="str">
            <v>Overall Occupancy</v>
          </cell>
          <cell r="B22" t="str">
            <v>Plan</v>
          </cell>
          <cell r="C22">
            <v>0.95573081286031725</v>
          </cell>
          <cell r="D22">
            <v>0.95573081286031725</v>
          </cell>
          <cell r="E22">
            <v>0.95573081286031725</v>
          </cell>
          <cell r="F22">
            <v>0.95573081286031725</v>
          </cell>
          <cell r="G22">
            <v>0.95573081286031725</v>
          </cell>
          <cell r="H22">
            <v>0.97437796217736539</v>
          </cell>
          <cell r="I22">
            <v>0.97437796217736539</v>
          </cell>
          <cell r="J22">
            <v>0.97437796217736539</v>
          </cell>
          <cell r="K22">
            <v>0.97437796217736539</v>
          </cell>
          <cell r="L22">
            <v>0.97437796217736539</v>
          </cell>
          <cell r="M22">
            <v>0.97437796217736539</v>
          </cell>
          <cell r="N22">
            <v>0.97437796217736539</v>
          </cell>
          <cell r="O22">
            <v>0.95573081286031725</v>
          </cell>
          <cell r="P22">
            <v>0.95573081286031725</v>
          </cell>
          <cell r="Q22">
            <v>0.95573081286031725</v>
          </cell>
          <cell r="R22">
            <v>0.95573081286031725</v>
          </cell>
          <cell r="S22">
            <v>0.95573081286031725</v>
          </cell>
          <cell r="T22">
            <v>0.95883867107982534</v>
          </cell>
          <cell r="U22">
            <v>0.96105856980804538</v>
          </cell>
          <cell r="V22">
            <v>0.96272349385421041</v>
          </cell>
          <cell r="W22">
            <v>0.96401843477900551</v>
          </cell>
          <cell r="X22">
            <v>0.96505438751884154</v>
          </cell>
          <cell r="Y22">
            <v>0.96590198521507098</v>
          </cell>
          <cell r="Z22">
            <v>0.96660831662859559</v>
          </cell>
        </row>
        <row r="24">
          <cell r="A24" t="str">
            <v>Overall Occupancy</v>
          </cell>
          <cell r="B24" t="str">
            <v>Forecast</v>
          </cell>
          <cell r="C24">
            <v>0.98099999999999998</v>
          </cell>
          <cell r="D24">
            <v>0.98099999999999998</v>
          </cell>
          <cell r="E24">
            <v>0.98099999999999998</v>
          </cell>
          <cell r="F24">
            <v>0.98099999999999998</v>
          </cell>
          <cell r="G24">
            <v>0.98099999999999998</v>
          </cell>
          <cell r="H24">
            <v>0.98099999999999998</v>
          </cell>
          <cell r="I24">
            <v>0.98099999999999998</v>
          </cell>
          <cell r="J24">
            <v>0.98099999999999998</v>
          </cell>
          <cell r="K24">
            <v>0.98099999999999998</v>
          </cell>
          <cell r="L24">
            <v>0.98099999999999998</v>
          </cell>
          <cell r="M24">
            <v>1</v>
          </cell>
          <cell r="N24">
            <v>1</v>
          </cell>
          <cell r="O24">
            <v>0.98099999999999998</v>
          </cell>
          <cell r="P24">
            <v>0.98099999999999998</v>
          </cell>
          <cell r="Q24">
            <v>0.98099999999999998</v>
          </cell>
          <cell r="R24">
            <v>0.98099999999999998</v>
          </cell>
          <cell r="S24">
            <v>0.98099999999999998</v>
          </cell>
          <cell r="T24">
            <v>0.98099999999999998</v>
          </cell>
          <cell r="U24">
            <v>0.98099999999999998</v>
          </cell>
          <cell r="V24">
            <v>0.98099999999999998</v>
          </cell>
          <cell r="W24">
            <v>0.98099999999999998</v>
          </cell>
          <cell r="X24">
            <v>0.98099999999999998</v>
          </cell>
          <cell r="Y24">
            <v>0.98299999999999998</v>
          </cell>
          <cell r="Z24">
            <v>0.98399999999999999</v>
          </cell>
        </row>
      </sheetData>
      <sheetData sheetId="8">
        <row r="8">
          <cell r="I8" t="str">
            <v>JULY</v>
          </cell>
          <cell r="J8" t="str">
            <v>AUGUST</v>
          </cell>
          <cell r="K8" t="str">
            <v>SEPTEMBER</v>
          </cell>
          <cell r="L8" t="str">
            <v>OCTOBER</v>
          </cell>
          <cell r="M8" t="str">
            <v>NOVEMBER</v>
          </cell>
          <cell r="N8" t="str">
            <v>DECEMBER</v>
          </cell>
          <cell r="O8" t="str">
            <v>JANUARY</v>
          </cell>
          <cell r="P8" t="str">
            <v>FEBRUARY</v>
          </cell>
          <cell r="Q8" t="str">
            <v>MARCH</v>
          </cell>
          <cell r="R8" t="str">
            <v>APRIL</v>
          </cell>
          <cell r="S8" t="str">
            <v>MAY</v>
          </cell>
          <cell r="T8" t="str">
            <v>JUNE</v>
          </cell>
        </row>
        <row r="10">
          <cell r="A10">
            <v>1</v>
          </cell>
          <cell r="B10" t="str">
            <v>Bayside Cleaners</v>
          </cell>
          <cell r="C10">
            <v>32295</v>
          </cell>
          <cell r="D10">
            <v>40694</v>
          </cell>
          <cell r="F10" t="str">
            <v>1056</v>
          </cell>
          <cell r="G10">
            <v>1500</v>
          </cell>
          <cell r="I10">
            <v>1500</v>
          </cell>
          <cell r="J10">
            <v>1500</v>
          </cell>
          <cell r="K10">
            <v>1500</v>
          </cell>
          <cell r="L10">
            <v>1500</v>
          </cell>
          <cell r="M10">
            <v>1500</v>
          </cell>
          <cell r="N10">
            <v>1500</v>
          </cell>
          <cell r="O10">
            <v>1500</v>
          </cell>
          <cell r="P10">
            <v>1500</v>
          </cell>
          <cell r="Q10">
            <v>1500</v>
          </cell>
          <cell r="R10">
            <v>1500</v>
          </cell>
          <cell r="S10">
            <v>1500</v>
          </cell>
          <cell r="T10">
            <v>1500</v>
          </cell>
        </row>
        <row r="11">
          <cell r="A11">
            <v>2</v>
          </cell>
          <cell r="B11" t="str">
            <v>Carol Klein Fine Jewelry 1028</v>
          </cell>
          <cell r="C11">
            <v>35223</v>
          </cell>
          <cell r="D11">
            <v>40724</v>
          </cell>
          <cell r="F11" t="str">
            <v>1028</v>
          </cell>
          <cell r="G11">
            <v>1055</v>
          </cell>
          <cell r="I11">
            <v>1055</v>
          </cell>
          <cell r="J11">
            <v>1055</v>
          </cell>
          <cell r="K11">
            <v>1055</v>
          </cell>
          <cell r="L11">
            <v>1055</v>
          </cell>
          <cell r="M11">
            <v>1055</v>
          </cell>
          <cell r="N11">
            <v>1055</v>
          </cell>
          <cell r="O11">
            <v>1055</v>
          </cell>
          <cell r="P11">
            <v>1055</v>
          </cell>
          <cell r="Q11">
            <v>1055</v>
          </cell>
          <cell r="R11">
            <v>1055</v>
          </cell>
          <cell r="S11">
            <v>1055</v>
          </cell>
          <cell r="T11">
            <v>1055</v>
          </cell>
        </row>
        <row r="12">
          <cell r="A12">
            <v>3</v>
          </cell>
          <cell r="B12" t="str">
            <v>Java City Bakery Café</v>
          </cell>
          <cell r="C12">
            <v>34700</v>
          </cell>
          <cell r="D12">
            <v>39994</v>
          </cell>
          <cell r="F12" t="str">
            <v>1064</v>
          </cell>
          <cell r="G12">
            <v>1320</v>
          </cell>
          <cell r="I12">
            <v>1320</v>
          </cell>
          <cell r="J12">
            <v>1320</v>
          </cell>
          <cell r="K12">
            <v>1320</v>
          </cell>
          <cell r="L12">
            <v>1320</v>
          </cell>
          <cell r="M12">
            <v>1320</v>
          </cell>
          <cell r="N12">
            <v>1320</v>
          </cell>
          <cell r="O12">
            <v>1320</v>
          </cell>
          <cell r="P12">
            <v>1320</v>
          </cell>
          <cell r="Q12">
            <v>1320</v>
          </cell>
          <cell r="R12">
            <v>1320</v>
          </cell>
          <cell r="S12">
            <v>1320</v>
          </cell>
          <cell r="T12">
            <v>1320</v>
          </cell>
        </row>
        <row r="13">
          <cell r="A13">
            <v>4</v>
          </cell>
          <cell r="B13" t="str">
            <v>Just Alterations</v>
          </cell>
          <cell r="C13">
            <v>35217</v>
          </cell>
          <cell r="D13">
            <v>41243</v>
          </cell>
          <cell r="F13" t="str">
            <v>1032A</v>
          </cell>
          <cell r="G13">
            <v>650</v>
          </cell>
          <cell r="I13">
            <v>650</v>
          </cell>
          <cell r="J13">
            <v>650</v>
          </cell>
          <cell r="K13">
            <v>650</v>
          </cell>
          <cell r="L13">
            <v>650</v>
          </cell>
          <cell r="M13">
            <v>650</v>
          </cell>
          <cell r="N13">
            <v>650</v>
          </cell>
          <cell r="O13">
            <v>650</v>
          </cell>
          <cell r="P13">
            <v>650</v>
          </cell>
          <cell r="Q13">
            <v>650</v>
          </cell>
          <cell r="R13">
            <v>650</v>
          </cell>
          <cell r="S13">
            <v>650</v>
          </cell>
          <cell r="T13">
            <v>650</v>
          </cell>
        </row>
        <row r="14">
          <cell r="A14">
            <v>5</v>
          </cell>
          <cell r="B14" t="str">
            <v>Pacific Coast Floral</v>
          </cell>
          <cell r="C14">
            <v>33574</v>
          </cell>
          <cell r="D14">
            <v>39994</v>
          </cell>
          <cell r="F14" t="str">
            <v>1072</v>
          </cell>
          <cell r="G14">
            <v>1080</v>
          </cell>
          <cell r="I14">
            <v>1080</v>
          </cell>
          <cell r="J14">
            <v>1080</v>
          </cell>
          <cell r="K14">
            <v>1080</v>
          </cell>
          <cell r="L14">
            <v>1080</v>
          </cell>
          <cell r="M14">
            <v>1080</v>
          </cell>
          <cell r="N14">
            <v>1080</v>
          </cell>
          <cell r="O14">
            <v>1080</v>
          </cell>
          <cell r="P14">
            <v>1080</v>
          </cell>
          <cell r="Q14">
            <v>1080</v>
          </cell>
          <cell r="R14">
            <v>1080</v>
          </cell>
          <cell r="S14">
            <v>1080</v>
          </cell>
          <cell r="T14">
            <v>1080</v>
          </cell>
        </row>
        <row r="15">
          <cell r="A15">
            <v>6</v>
          </cell>
          <cell r="B15" t="str">
            <v xml:space="preserve">Photo Lab - The </v>
          </cell>
          <cell r="C15">
            <v>35217</v>
          </cell>
          <cell r="D15">
            <v>41060</v>
          </cell>
          <cell r="F15" t="str">
            <v>1048</v>
          </cell>
          <cell r="G15">
            <v>900</v>
          </cell>
          <cell r="I15">
            <v>900</v>
          </cell>
          <cell r="J15">
            <v>900</v>
          </cell>
          <cell r="K15">
            <v>900</v>
          </cell>
          <cell r="L15">
            <v>900</v>
          </cell>
          <cell r="M15">
            <v>900</v>
          </cell>
          <cell r="N15">
            <v>900</v>
          </cell>
          <cell r="O15">
            <v>900</v>
          </cell>
          <cell r="P15">
            <v>900</v>
          </cell>
          <cell r="Q15">
            <v>900</v>
          </cell>
          <cell r="R15">
            <v>900</v>
          </cell>
          <cell r="S15">
            <v>900</v>
          </cell>
          <cell r="T15">
            <v>900</v>
          </cell>
        </row>
        <row r="16">
          <cell r="A16">
            <v>7</v>
          </cell>
          <cell r="B16" t="str">
            <v>Salon "L"</v>
          </cell>
          <cell r="C16">
            <v>37838</v>
          </cell>
          <cell r="D16">
            <v>40786</v>
          </cell>
          <cell r="F16" t="str">
            <v>1040</v>
          </cell>
          <cell r="G16">
            <v>1500</v>
          </cell>
          <cell r="I16">
            <v>1500</v>
          </cell>
          <cell r="J16">
            <v>1500</v>
          </cell>
          <cell r="K16">
            <v>1500</v>
          </cell>
          <cell r="L16">
            <v>1500</v>
          </cell>
          <cell r="M16">
            <v>1500</v>
          </cell>
          <cell r="N16">
            <v>1500</v>
          </cell>
          <cell r="O16">
            <v>1500</v>
          </cell>
          <cell r="P16">
            <v>1500</v>
          </cell>
          <cell r="Q16">
            <v>1500</v>
          </cell>
          <cell r="R16">
            <v>1500</v>
          </cell>
          <cell r="S16">
            <v>1500</v>
          </cell>
          <cell r="T16">
            <v>1500</v>
          </cell>
        </row>
        <row r="17">
          <cell r="A17">
            <v>8</v>
          </cell>
          <cell r="B17" t="str">
            <v>Sapori Restaurant Italiano</v>
          </cell>
          <cell r="C17">
            <v>32674</v>
          </cell>
          <cell r="D17">
            <v>40178</v>
          </cell>
          <cell r="F17" t="str">
            <v>1080</v>
          </cell>
          <cell r="G17">
            <v>2742</v>
          </cell>
          <cell r="I17">
            <v>2742</v>
          </cell>
          <cell r="J17">
            <v>2742</v>
          </cell>
          <cell r="K17">
            <v>2742</v>
          </cell>
          <cell r="L17">
            <v>2742</v>
          </cell>
          <cell r="M17">
            <v>2742</v>
          </cell>
          <cell r="N17">
            <v>2742</v>
          </cell>
          <cell r="O17">
            <v>2742</v>
          </cell>
          <cell r="P17">
            <v>2742</v>
          </cell>
          <cell r="Q17">
            <v>2742</v>
          </cell>
          <cell r="R17">
            <v>2742</v>
          </cell>
          <cell r="S17">
            <v>2742</v>
          </cell>
          <cell r="T17">
            <v>2742</v>
          </cell>
        </row>
        <row r="18">
          <cell r="A18">
            <v>9</v>
          </cell>
          <cell r="B18" t="str">
            <v>Sapori Restaurant Italiano-Patio</v>
          </cell>
          <cell r="C18">
            <v>39234</v>
          </cell>
          <cell r="D18">
            <v>40178</v>
          </cell>
          <cell r="F18" t="str">
            <v>1080A</v>
          </cell>
          <cell r="G18">
            <v>1309</v>
          </cell>
          <cell r="I18">
            <v>1309</v>
          </cell>
          <cell r="J18">
            <v>1309</v>
          </cell>
          <cell r="K18">
            <v>1309</v>
          </cell>
          <cell r="L18">
            <v>1309</v>
          </cell>
          <cell r="M18">
            <v>1309</v>
          </cell>
          <cell r="N18">
            <v>1309</v>
          </cell>
          <cell r="O18">
            <v>1309</v>
          </cell>
          <cell r="P18">
            <v>1309</v>
          </cell>
          <cell r="Q18">
            <v>1309</v>
          </cell>
          <cell r="R18">
            <v>1309</v>
          </cell>
          <cell r="S18">
            <v>1309</v>
          </cell>
          <cell r="T18">
            <v>1309</v>
          </cell>
        </row>
        <row r="19">
          <cell r="A19">
            <v>10</v>
          </cell>
          <cell r="B19" t="str">
            <v>Vacant/Shades of Red</v>
          </cell>
          <cell r="C19">
            <v>35329</v>
          </cell>
          <cell r="D19">
            <v>39813</v>
          </cell>
          <cell r="F19" t="str">
            <v>1024</v>
          </cell>
          <cell r="G19">
            <v>1200</v>
          </cell>
          <cell r="I19">
            <v>1200</v>
          </cell>
          <cell r="J19">
            <v>1200</v>
          </cell>
          <cell r="K19">
            <v>1200</v>
          </cell>
          <cell r="L19">
            <v>1200</v>
          </cell>
          <cell r="M19">
            <v>1200</v>
          </cell>
          <cell r="N19">
            <v>1200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  <cell r="I38">
            <v>0</v>
          </cell>
          <cell r="J38">
            <v>0</v>
          </cell>
          <cell r="K38">
            <v>0</v>
          </cell>
        </row>
        <row r="39">
          <cell r="A39">
            <v>30</v>
          </cell>
          <cell r="I39">
            <v>0</v>
          </cell>
          <cell r="J39">
            <v>0</v>
          </cell>
          <cell r="K39">
            <v>0</v>
          </cell>
        </row>
        <row r="40">
          <cell r="A40">
            <v>31</v>
          </cell>
          <cell r="I40">
            <v>0</v>
          </cell>
          <cell r="J40">
            <v>0</v>
          </cell>
          <cell r="K40">
            <v>0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  <row r="56">
          <cell r="A56">
            <v>47</v>
          </cell>
        </row>
        <row r="57">
          <cell r="A57">
            <v>48</v>
          </cell>
        </row>
        <row r="58">
          <cell r="A58">
            <v>49</v>
          </cell>
        </row>
        <row r="59">
          <cell r="A59">
            <v>50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  <row r="128">
          <cell r="A128">
            <v>119</v>
          </cell>
        </row>
        <row r="129">
          <cell r="A129">
            <v>120</v>
          </cell>
        </row>
        <row r="130">
          <cell r="A130">
            <v>121</v>
          </cell>
        </row>
        <row r="131">
          <cell r="A131">
            <v>122</v>
          </cell>
        </row>
        <row r="132">
          <cell r="A132">
            <v>123</v>
          </cell>
        </row>
        <row r="133">
          <cell r="A133">
            <v>124</v>
          </cell>
        </row>
        <row r="134">
          <cell r="A134">
            <v>125</v>
          </cell>
        </row>
        <row r="135">
          <cell r="A135">
            <v>126</v>
          </cell>
        </row>
        <row r="136">
          <cell r="A136">
            <v>127</v>
          </cell>
        </row>
        <row r="137">
          <cell r="A137">
            <v>128</v>
          </cell>
        </row>
        <row r="138">
          <cell r="A138">
            <v>129</v>
          </cell>
        </row>
        <row r="139">
          <cell r="A139">
            <v>130</v>
          </cell>
        </row>
        <row r="140">
          <cell r="A140">
            <v>131</v>
          </cell>
          <cell r="I140">
            <v>0</v>
          </cell>
          <cell r="J140">
            <v>0</v>
          </cell>
          <cell r="K140">
            <v>0</v>
          </cell>
        </row>
        <row r="141">
          <cell r="A141">
            <v>132</v>
          </cell>
          <cell r="B141" t="str">
            <v>Inline Rate Adjustment</v>
          </cell>
        </row>
        <row r="142">
          <cell r="A142">
            <v>133</v>
          </cell>
          <cell r="F142" t="str">
            <v>Total In-Line</v>
          </cell>
          <cell r="G142">
            <v>13256</v>
          </cell>
          <cell r="I142">
            <v>13256</v>
          </cell>
          <cell r="J142">
            <v>13256</v>
          </cell>
          <cell r="K142">
            <v>13256</v>
          </cell>
          <cell r="L142">
            <v>13256</v>
          </cell>
          <cell r="M142">
            <v>13256</v>
          </cell>
          <cell r="N142">
            <v>13256</v>
          </cell>
          <cell r="O142">
            <v>12056</v>
          </cell>
          <cell r="P142">
            <v>12056</v>
          </cell>
          <cell r="Q142">
            <v>12056</v>
          </cell>
          <cell r="R142">
            <v>12056</v>
          </cell>
          <cell r="S142">
            <v>12056</v>
          </cell>
          <cell r="T142">
            <v>12056</v>
          </cell>
        </row>
        <row r="143">
          <cell r="A143">
            <v>134</v>
          </cell>
        </row>
        <row r="144">
          <cell r="A144">
            <v>135</v>
          </cell>
          <cell r="B144" t="str">
            <v>Anchor/Pads/Storage</v>
          </cell>
        </row>
        <row r="145">
          <cell r="A145">
            <v>136</v>
          </cell>
          <cell r="B145" t="str">
            <v>Bayside Restaurant</v>
          </cell>
          <cell r="C145">
            <v>36161</v>
          </cell>
          <cell r="D145">
            <v>41882</v>
          </cell>
          <cell r="F145" t="str">
            <v>900</v>
          </cell>
          <cell r="G145">
            <v>8000</v>
          </cell>
          <cell r="I145">
            <v>8000</v>
          </cell>
          <cell r="J145">
            <v>8000</v>
          </cell>
          <cell r="K145">
            <v>8000</v>
          </cell>
          <cell r="L145">
            <v>8000</v>
          </cell>
          <cell r="M145">
            <v>8000</v>
          </cell>
          <cell r="N145">
            <v>8000</v>
          </cell>
          <cell r="O145">
            <v>8000</v>
          </cell>
          <cell r="P145">
            <v>8000</v>
          </cell>
          <cell r="Q145">
            <v>8000</v>
          </cell>
          <cell r="R145">
            <v>8000</v>
          </cell>
          <cell r="S145">
            <v>8000</v>
          </cell>
          <cell r="T145">
            <v>8000</v>
          </cell>
        </row>
        <row r="146">
          <cell r="A146">
            <v>137</v>
          </cell>
          <cell r="B146" t="str">
            <v>Pavilions #235</v>
          </cell>
          <cell r="C146">
            <v>31564</v>
          </cell>
          <cell r="D146">
            <v>42521</v>
          </cell>
          <cell r="F146" t="str">
            <v>1000</v>
          </cell>
          <cell r="G146">
            <v>28734</v>
          </cell>
          <cell r="I146">
            <v>28734</v>
          </cell>
          <cell r="J146">
            <v>28734</v>
          </cell>
          <cell r="K146">
            <v>28734</v>
          </cell>
          <cell r="L146">
            <v>28734</v>
          </cell>
          <cell r="M146">
            <v>28734</v>
          </cell>
          <cell r="N146">
            <v>28734</v>
          </cell>
          <cell r="O146">
            <v>28734</v>
          </cell>
          <cell r="P146">
            <v>28734</v>
          </cell>
          <cell r="Q146">
            <v>28734</v>
          </cell>
          <cell r="R146">
            <v>28734</v>
          </cell>
          <cell r="S146">
            <v>28734</v>
          </cell>
          <cell r="T146">
            <v>28734</v>
          </cell>
        </row>
        <row r="147">
          <cell r="A147">
            <v>138</v>
          </cell>
          <cell r="B147" t="str">
            <v>Rite-Aid #5747</v>
          </cell>
          <cell r="C147">
            <v>35324</v>
          </cell>
          <cell r="D147">
            <v>40575</v>
          </cell>
          <cell r="F147" t="str">
            <v>1016</v>
          </cell>
          <cell r="G147">
            <v>8986</v>
          </cell>
          <cell r="I147">
            <v>8986</v>
          </cell>
          <cell r="J147">
            <v>8986</v>
          </cell>
          <cell r="K147">
            <v>8986</v>
          </cell>
          <cell r="L147">
            <v>8986</v>
          </cell>
          <cell r="M147">
            <v>8986</v>
          </cell>
          <cell r="N147">
            <v>8986</v>
          </cell>
          <cell r="O147">
            <v>8986</v>
          </cell>
          <cell r="P147">
            <v>8986</v>
          </cell>
          <cell r="Q147">
            <v>8986</v>
          </cell>
          <cell r="R147">
            <v>8986</v>
          </cell>
          <cell r="S147">
            <v>8986</v>
          </cell>
          <cell r="T147">
            <v>8986</v>
          </cell>
        </row>
        <row r="148">
          <cell r="A148">
            <v>139</v>
          </cell>
          <cell r="B148" t="str">
            <v>Union Bank #062</v>
          </cell>
          <cell r="C148">
            <v>33055</v>
          </cell>
          <cell r="D148">
            <v>40359</v>
          </cell>
          <cell r="F148" t="str">
            <v>1090</v>
          </cell>
          <cell r="G148">
            <v>5377</v>
          </cell>
          <cell r="I148">
            <v>5377</v>
          </cell>
          <cell r="J148">
            <v>5377</v>
          </cell>
          <cell r="K148">
            <v>5377</v>
          </cell>
          <cell r="L148">
            <v>5377</v>
          </cell>
          <cell r="M148">
            <v>5377</v>
          </cell>
          <cell r="N148">
            <v>5377</v>
          </cell>
          <cell r="O148">
            <v>5377</v>
          </cell>
          <cell r="P148">
            <v>5377</v>
          </cell>
          <cell r="Q148">
            <v>5377</v>
          </cell>
          <cell r="R148">
            <v>5377</v>
          </cell>
          <cell r="S148">
            <v>5377</v>
          </cell>
          <cell r="T148">
            <v>5377</v>
          </cell>
        </row>
        <row r="149">
          <cell r="A149">
            <v>140</v>
          </cell>
        </row>
        <row r="150">
          <cell r="A150">
            <v>141</v>
          </cell>
        </row>
        <row r="151">
          <cell r="A151">
            <v>142</v>
          </cell>
        </row>
        <row r="152">
          <cell r="A152">
            <v>143</v>
          </cell>
        </row>
        <row r="153">
          <cell r="A153">
            <v>144</v>
          </cell>
        </row>
        <row r="154">
          <cell r="A154">
            <v>145</v>
          </cell>
        </row>
        <row r="155">
          <cell r="A155">
            <v>146</v>
          </cell>
        </row>
        <row r="156">
          <cell r="A156">
            <v>147</v>
          </cell>
        </row>
        <row r="157">
          <cell r="A157">
            <v>148</v>
          </cell>
        </row>
        <row r="158">
          <cell r="A158">
            <v>149</v>
          </cell>
        </row>
        <row r="159">
          <cell r="A159">
            <v>150</v>
          </cell>
        </row>
        <row r="160">
          <cell r="A160">
            <v>151</v>
          </cell>
        </row>
        <row r="161">
          <cell r="A161">
            <v>152</v>
          </cell>
        </row>
        <row r="162">
          <cell r="A162">
            <v>153</v>
          </cell>
        </row>
        <row r="163">
          <cell r="A163">
            <v>154</v>
          </cell>
        </row>
        <row r="164">
          <cell r="A164">
            <v>155</v>
          </cell>
        </row>
        <row r="165">
          <cell r="A165">
            <v>156</v>
          </cell>
        </row>
        <row r="166">
          <cell r="A166">
            <v>157</v>
          </cell>
        </row>
        <row r="167">
          <cell r="A167">
            <v>158</v>
          </cell>
        </row>
        <row r="168">
          <cell r="A168">
            <v>159</v>
          </cell>
        </row>
        <row r="169">
          <cell r="A169">
            <v>160</v>
          </cell>
        </row>
        <row r="170">
          <cell r="A170">
            <v>161</v>
          </cell>
        </row>
        <row r="171">
          <cell r="A171">
            <v>162</v>
          </cell>
        </row>
        <row r="172">
          <cell r="A172">
            <v>163</v>
          </cell>
        </row>
        <row r="173">
          <cell r="A173">
            <v>164</v>
          </cell>
        </row>
        <row r="174">
          <cell r="A174">
            <v>165</v>
          </cell>
        </row>
        <row r="175">
          <cell r="A175">
            <v>166</v>
          </cell>
        </row>
        <row r="176">
          <cell r="A176">
            <v>167</v>
          </cell>
        </row>
        <row r="177">
          <cell r="A177">
            <v>168</v>
          </cell>
        </row>
        <row r="178">
          <cell r="A178">
            <v>169</v>
          </cell>
        </row>
        <row r="179">
          <cell r="A179">
            <v>170</v>
          </cell>
        </row>
        <row r="180">
          <cell r="A180">
            <v>171</v>
          </cell>
        </row>
        <row r="181">
          <cell r="A181">
            <v>172</v>
          </cell>
        </row>
        <row r="182">
          <cell r="A182">
            <v>173</v>
          </cell>
        </row>
        <row r="183">
          <cell r="A183">
            <v>174</v>
          </cell>
        </row>
        <row r="184">
          <cell r="A184">
            <v>175</v>
          </cell>
        </row>
        <row r="185">
          <cell r="A185">
            <v>176</v>
          </cell>
        </row>
        <row r="186">
          <cell r="A186">
            <v>177</v>
          </cell>
        </row>
        <row r="187">
          <cell r="A187">
            <v>178</v>
          </cell>
        </row>
        <row r="188">
          <cell r="A188">
            <v>179</v>
          </cell>
        </row>
        <row r="189">
          <cell r="A189">
            <v>180</v>
          </cell>
        </row>
        <row r="190">
          <cell r="A190">
            <v>181</v>
          </cell>
        </row>
        <row r="191">
          <cell r="A191">
            <v>182</v>
          </cell>
        </row>
        <row r="192">
          <cell r="A192">
            <v>183</v>
          </cell>
        </row>
        <row r="193">
          <cell r="A193">
            <v>184</v>
          </cell>
        </row>
        <row r="194">
          <cell r="A194">
            <v>185</v>
          </cell>
        </row>
        <row r="195">
          <cell r="A195">
            <v>186</v>
          </cell>
        </row>
        <row r="196">
          <cell r="A196">
            <v>187</v>
          </cell>
        </row>
        <row r="197">
          <cell r="A197">
            <v>188</v>
          </cell>
        </row>
        <row r="198">
          <cell r="A198">
            <v>189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194</v>
          </cell>
        </row>
        <row r="204">
          <cell r="A204">
            <v>195</v>
          </cell>
        </row>
        <row r="205">
          <cell r="A205">
            <v>196</v>
          </cell>
        </row>
        <row r="206">
          <cell r="A206">
            <v>197</v>
          </cell>
        </row>
        <row r="207">
          <cell r="A207">
            <v>198</v>
          </cell>
        </row>
        <row r="208">
          <cell r="A208">
            <v>199</v>
          </cell>
        </row>
        <row r="209">
          <cell r="A209">
            <v>200</v>
          </cell>
        </row>
        <row r="210">
          <cell r="A210">
            <v>201</v>
          </cell>
        </row>
        <row r="211">
          <cell r="A211">
            <v>202</v>
          </cell>
        </row>
        <row r="212">
          <cell r="A212">
            <v>203</v>
          </cell>
        </row>
        <row r="213">
          <cell r="A213">
            <v>204</v>
          </cell>
        </row>
        <row r="214">
          <cell r="A214">
            <v>205</v>
          </cell>
        </row>
        <row r="215">
          <cell r="A215">
            <v>206</v>
          </cell>
        </row>
        <row r="216">
          <cell r="A216">
            <v>207</v>
          </cell>
        </row>
        <row r="217">
          <cell r="A217">
            <v>208</v>
          </cell>
        </row>
        <row r="218">
          <cell r="A218">
            <v>209</v>
          </cell>
        </row>
        <row r="219">
          <cell r="A219">
            <v>210</v>
          </cell>
        </row>
        <row r="220">
          <cell r="A220">
            <v>211</v>
          </cell>
        </row>
        <row r="221">
          <cell r="A221">
            <v>212</v>
          </cell>
        </row>
        <row r="222">
          <cell r="A222">
            <v>213</v>
          </cell>
        </row>
        <row r="223">
          <cell r="A223">
            <v>214</v>
          </cell>
        </row>
        <row r="224">
          <cell r="A224">
            <v>215</v>
          </cell>
        </row>
        <row r="225">
          <cell r="A225">
            <v>216</v>
          </cell>
        </row>
        <row r="226">
          <cell r="A226">
            <v>217</v>
          </cell>
        </row>
        <row r="227">
          <cell r="A227">
            <v>218</v>
          </cell>
        </row>
        <row r="228">
          <cell r="A228">
            <v>219</v>
          </cell>
        </row>
        <row r="229">
          <cell r="A229">
            <v>220</v>
          </cell>
        </row>
        <row r="230">
          <cell r="A230">
            <v>221</v>
          </cell>
        </row>
        <row r="231">
          <cell r="A231">
            <v>222</v>
          </cell>
        </row>
        <row r="232">
          <cell r="A232">
            <v>223</v>
          </cell>
        </row>
        <row r="233">
          <cell r="A233">
            <v>224</v>
          </cell>
        </row>
        <row r="234">
          <cell r="A234">
            <v>225</v>
          </cell>
        </row>
        <row r="235">
          <cell r="A235">
            <v>226</v>
          </cell>
        </row>
        <row r="236">
          <cell r="A236">
            <v>227</v>
          </cell>
        </row>
        <row r="237">
          <cell r="A237">
            <v>228</v>
          </cell>
        </row>
        <row r="238">
          <cell r="A238">
            <v>229</v>
          </cell>
        </row>
        <row r="239">
          <cell r="A239">
            <v>230</v>
          </cell>
        </row>
        <row r="240">
          <cell r="A240">
            <v>231</v>
          </cell>
        </row>
        <row r="241">
          <cell r="A241">
            <v>232</v>
          </cell>
        </row>
        <row r="242">
          <cell r="A242">
            <v>233</v>
          </cell>
        </row>
        <row r="243">
          <cell r="A243">
            <v>234</v>
          </cell>
        </row>
        <row r="244">
          <cell r="A244">
            <v>235</v>
          </cell>
        </row>
        <row r="245">
          <cell r="A245">
            <v>236</v>
          </cell>
        </row>
        <row r="246">
          <cell r="A246">
            <v>237</v>
          </cell>
        </row>
        <row r="247">
          <cell r="A247">
            <v>238</v>
          </cell>
        </row>
        <row r="248">
          <cell r="A248">
            <v>239</v>
          </cell>
        </row>
        <row r="249">
          <cell r="A249">
            <v>240</v>
          </cell>
        </row>
        <row r="250">
          <cell r="A250">
            <v>241</v>
          </cell>
        </row>
        <row r="251">
          <cell r="A251">
            <v>242</v>
          </cell>
        </row>
        <row r="252">
          <cell r="A252">
            <v>243</v>
          </cell>
        </row>
        <row r="253">
          <cell r="A253">
            <v>244</v>
          </cell>
        </row>
        <row r="254">
          <cell r="A254">
            <v>245</v>
          </cell>
        </row>
        <row r="255">
          <cell r="A255">
            <v>246</v>
          </cell>
        </row>
        <row r="256">
          <cell r="A256">
            <v>247</v>
          </cell>
        </row>
        <row r="257">
          <cell r="A257">
            <v>248</v>
          </cell>
        </row>
        <row r="258">
          <cell r="A258">
            <v>249</v>
          </cell>
        </row>
        <row r="259">
          <cell r="A259">
            <v>250</v>
          </cell>
        </row>
        <row r="260">
          <cell r="A260">
            <v>251</v>
          </cell>
        </row>
        <row r="261">
          <cell r="A261">
            <v>252</v>
          </cell>
        </row>
        <row r="262">
          <cell r="A262">
            <v>253</v>
          </cell>
        </row>
        <row r="263">
          <cell r="A263">
            <v>254</v>
          </cell>
        </row>
        <row r="264">
          <cell r="A264">
            <v>255</v>
          </cell>
        </row>
        <row r="265">
          <cell r="A265">
            <v>256</v>
          </cell>
        </row>
        <row r="266">
          <cell r="A266">
            <v>257</v>
          </cell>
        </row>
        <row r="267">
          <cell r="A267">
            <v>258</v>
          </cell>
        </row>
        <row r="268">
          <cell r="A268">
            <v>259</v>
          </cell>
        </row>
        <row r="269">
          <cell r="A269">
            <v>260</v>
          </cell>
        </row>
        <row r="270">
          <cell r="A270">
            <v>261</v>
          </cell>
        </row>
        <row r="271">
          <cell r="A271">
            <v>262</v>
          </cell>
        </row>
        <row r="272">
          <cell r="A272">
            <v>263</v>
          </cell>
        </row>
        <row r="273">
          <cell r="A273">
            <v>264</v>
          </cell>
        </row>
        <row r="274">
          <cell r="A274">
            <v>265</v>
          </cell>
        </row>
        <row r="275">
          <cell r="A275">
            <v>266</v>
          </cell>
        </row>
        <row r="276">
          <cell r="A276">
            <v>267</v>
          </cell>
        </row>
        <row r="277">
          <cell r="A277">
            <v>268</v>
          </cell>
        </row>
        <row r="278">
          <cell r="A278">
            <v>269</v>
          </cell>
        </row>
        <row r="279">
          <cell r="A279">
            <v>270</v>
          </cell>
        </row>
        <row r="280">
          <cell r="A280">
            <v>271</v>
          </cell>
        </row>
        <row r="281">
          <cell r="A281">
            <v>272</v>
          </cell>
        </row>
        <row r="282">
          <cell r="A282">
            <v>273</v>
          </cell>
        </row>
        <row r="283">
          <cell r="A283">
            <v>274</v>
          </cell>
        </row>
        <row r="284">
          <cell r="A284">
            <v>275</v>
          </cell>
        </row>
        <row r="285">
          <cell r="A285">
            <v>276</v>
          </cell>
        </row>
        <row r="286">
          <cell r="A286">
            <v>277</v>
          </cell>
        </row>
        <row r="287">
          <cell r="A287">
            <v>278</v>
          </cell>
        </row>
        <row r="288">
          <cell r="A288">
            <v>279</v>
          </cell>
        </row>
        <row r="289">
          <cell r="A289">
            <v>280</v>
          </cell>
        </row>
        <row r="290">
          <cell r="A290">
            <v>281</v>
          </cell>
        </row>
        <row r="291">
          <cell r="A291">
            <v>282</v>
          </cell>
        </row>
        <row r="292">
          <cell r="A292">
            <v>283</v>
          </cell>
        </row>
        <row r="293">
          <cell r="A293">
            <v>284</v>
          </cell>
        </row>
        <row r="294">
          <cell r="A294">
            <v>285</v>
          </cell>
        </row>
        <row r="295">
          <cell r="A295">
            <v>286</v>
          </cell>
        </row>
        <row r="296">
          <cell r="A296">
            <v>287</v>
          </cell>
        </row>
        <row r="297">
          <cell r="A297">
            <v>288</v>
          </cell>
        </row>
        <row r="298">
          <cell r="A298">
            <v>289</v>
          </cell>
        </row>
        <row r="299">
          <cell r="A299">
            <v>290</v>
          </cell>
        </row>
        <row r="300">
          <cell r="A300">
            <v>291</v>
          </cell>
        </row>
        <row r="301">
          <cell r="A301">
            <v>292</v>
          </cell>
        </row>
        <row r="302">
          <cell r="A302">
            <v>293</v>
          </cell>
        </row>
        <row r="303">
          <cell r="A303">
            <v>294</v>
          </cell>
        </row>
        <row r="304">
          <cell r="A304">
            <v>295</v>
          </cell>
        </row>
        <row r="305">
          <cell r="A305">
            <v>296</v>
          </cell>
        </row>
        <row r="306">
          <cell r="A306">
            <v>297</v>
          </cell>
        </row>
        <row r="307">
          <cell r="A307">
            <v>298</v>
          </cell>
        </row>
        <row r="308">
          <cell r="A308">
            <v>299</v>
          </cell>
        </row>
        <row r="309">
          <cell r="A309">
            <v>300</v>
          </cell>
        </row>
        <row r="310">
          <cell r="A310">
            <v>301</v>
          </cell>
        </row>
        <row r="311">
          <cell r="A311">
            <v>302</v>
          </cell>
        </row>
        <row r="312">
          <cell r="A312">
            <v>303</v>
          </cell>
        </row>
        <row r="313">
          <cell r="A313">
            <v>304</v>
          </cell>
        </row>
        <row r="314">
          <cell r="A314">
            <v>305</v>
          </cell>
        </row>
        <row r="315">
          <cell r="A315">
            <v>306</v>
          </cell>
        </row>
        <row r="316">
          <cell r="A316">
            <v>307</v>
          </cell>
        </row>
        <row r="317">
          <cell r="A317">
            <v>308</v>
          </cell>
        </row>
        <row r="318">
          <cell r="A318">
            <v>309</v>
          </cell>
        </row>
        <row r="319">
          <cell r="A319">
            <v>310</v>
          </cell>
        </row>
        <row r="320">
          <cell r="A320">
            <v>311</v>
          </cell>
        </row>
        <row r="321">
          <cell r="A321">
            <v>312</v>
          </cell>
        </row>
        <row r="322">
          <cell r="A322">
            <v>313</v>
          </cell>
        </row>
        <row r="323">
          <cell r="A323">
            <v>314</v>
          </cell>
        </row>
        <row r="324">
          <cell r="A324">
            <v>315</v>
          </cell>
        </row>
        <row r="325">
          <cell r="A325">
            <v>316</v>
          </cell>
        </row>
        <row r="326">
          <cell r="A326">
            <v>317</v>
          </cell>
        </row>
        <row r="327">
          <cell r="A327">
            <v>318</v>
          </cell>
        </row>
        <row r="328">
          <cell r="A328">
            <v>319</v>
          </cell>
          <cell r="B328" t="str">
            <v>Rounding</v>
          </cell>
          <cell r="F328" t="str">
            <v>Round</v>
          </cell>
        </row>
        <row r="329">
          <cell r="F329" t="str">
            <v>Total Anchors/Pads/Storage</v>
          </cell>
          <cell r="G329">
            <v>51097</v>
          </cell>
          <cell r="I329">
            <v>51097</v>
          </cell>
          <cell r="J329">
            <v>51097</v>
          </cell>
          <cell r="K329">
            <v>51097</v>
          </cell>
          <cell r="L329">
            <v>51097</v>
          </cell>
          <cell r="M329">
            <v>51097</v>
          </cell>
          <cell r="N329">
            <v>51097</v>
          </cell>
          <cell r="O329">
            <v>51097</v>
          </cell>
          <cell r="P329">
            <v>51097</v>
          </cell>
          <cell r="Q329">
            <v>51097</v>
          </cell>
          <cell r="R329">
            <v>51097</v>
          </cell>
          <cell r="S329">
            <v>51097</v>
          </cell>
          <cell r="T329">
            <v>51097</v>
          </cell>
        </row>
        <row r="331">
          <cell r="F331" t="str">
            <v>Total</v>
          </cell>
          <cell r="G331">
            <v>64353</v>
          </cell>
          <cell r="I331">
            <v>64353</v>
          </cell>
          <cell r="J331">
            <v>64353</v>
          </cell>
          <cell r="K331">
            <v>64353</v>
          </cell>
          <cell r="L331">
            <v>64353</v>
          </cell>
          <cell r="M331">
            <v>64353</v>
          </cell>
          <cell r="N331">
            <v>64353</v>
          </cell>
          <cell r="O331">
            <v>63153</v>
          </cell>
          <cell r="P331">
            <v>63153</v>
          </cell>
          <cell r="Q331">
            <v>63153</v>
          </cell>
          <cell r="R331">
            <v>63153</v>
          </cell>
          <cell r="S331">
            <v>63153</v>
          </cell>
          <cell r="T331">
            <v>63153</v>
          </cell>
        </row>
        <row r="334">
          <cell r="G334" t="str">
            <v>Total Inline Occupiable Square Ft</v>
          </cell>
          <cell r="I334">
            <v>13256</v>
          </cell>
          <cell r="J334">
            <v>13256</v>
          </cell>
          <cell r="K334">
            <v>13256</v>
          </cell>
          <cell r="L334">
            <v>13256</v>
          </cell>
          <cell r="M334">
            <v>13256</v>
          </cell>
          <cell r="N334">
            <v>13256</v>
          </cell>
          <cell r="O334">
            <v>13256</v>
          </cell>
          <cell r="P334">
            <v>13256</v>
          </cell>
          <cell r="Q334">
            <v>13256</v>
          </cell>
          <cell r="R334">
            <v>13256</v>
          </cell>
          <cell r="S334">
            <v>13256</v>
          </cell>
          <cell r="T334">
            <v>13256</v>
          </cell>
        </row>
        <row r="335">
          <cell r="G335" t="str">
            <v>Total Occupiable Square Ft</v>
          </cell>
          <cell r="I335">
            <v>64353</v>
          </cell>
          <cell r="J335">
            <v>64353</v>
          </cell>
          <cell r="K335">
            <v>64353</v>
          </cell>
          <cell r="L335">
            <v>64353</v>
          </cell>
          <cell r="M335">
            <v>64353</v>
          </cell>
          <cell r="N335">
            <v>64353</v>
          </cell>
          <cell r="O335">
            <v>64353</v>
          </cell>
          <cell r="P335">
            <v>64353</v>
          </cell>
          <cell r="Q335">
            <v>64353</v>
          </cell>
          <cell r="R335">
            <v>64353</v>
          </cell>
          <cell r="S335">
            <v>64353</v>
          </cell>
          <cell r="T335">
            <v>64353</v>
          </cell>
        </row>
        <row r="336">
          <cell r="G336" t="str">
            <v>MTD</v>
          </cell>
        </row>
        <row r="337">
          <cell r="G337" t="str">
            <v>Inline %</v>
          </cell>
          <cell r="I337">
            <v>1</v>
          </cell>
          <cell r="J337">
            <v>1</v>
          </cell>
          <cell r="K337">
            <v>1</v>
          </cell>
          <cell r="L337">
            <v>1</v>
          </cell>
          <cell r="M337">
            <v>1</v>
          </cell>
          <cell r="N337">
            <v>1</v>
          </cell>
          <cell r="O337">
            <v>0.90947495473747741</v>
          </cell>
          <cell r="P337">
            <v>0.90947495473747741</v>
          </cell>
          <cell r="Q337">
            <v>0.90947495473747741</v>
          </cell>
          <cell r="R337">
            <v>0.90947495473747741</v>
          </cell>
          <cell r="S337">
            <v>0.90947495473747741</v>
          </cell>
          <cell r="T337">
            <v>0.90947495473747741</v>
          </cell>
        </row>
        <row r="338">
          <cell r="G338" t="str">
            <v>Overall %</v>
          </cell>
          <cell r="I338">
            <v>1</v>
          </cell>
          <cell r="J338">
            <v>1</v>
          </cell>
          <cell r="K338">
            <v>1</v>
          </cell>
          <cell r="L338">
            <v>1</v>
          </cell>
          <cell r="M338">
            <v>1</v>
          </cell>
          <cell r="N338">
            <v>1</v>
          </cell>
          <cell r="O338">
            <v>0.98135285068295186</v>
          </cell>
          <cell r="P338">
            <v>0.98135285068295186</v>
          </cell>
          <cell r="Q338">
            <v>0.98135285068295186</v>
          </cell>
          <cell r="R338">
            <v>0.98135285068295186</v>
          </cell>
          <cell r="S338">
            <v>0.98135285068295186</v>
          </cell>
          <cell r="T338">
            <v>0.98135285068295186</v>
          </cell>
        </row>
        <row r="340">
          <cell r="G340" t="str">
            <v>ytd</v>
          </cell>
        </row>
        <row r="341">
          <cell r="I341">
            <v>1</v>
          </cell>
          <cell r="J341">
            <v>1</v>
          </cell>
          <cell r="K341">
            <v>1</v>
          </cell>
          <cell r="L341">
            <v>1</v>
          </cell>
          <cell r="M341">
            <v>1</v>
          </cell>
          <cell r="N341">
            <v>1</v>
          </cell>
          <cell r="O341">
            <v>0.98706785067678249</v>
          </cell>
          <cell r="P341">
            <v>0.97736873868436935</v>
          </cell>
          <cell r="Q341">
            <v>0.96982498491249247</v>
          </cell>
          <cell r="R341">
            <v>0.96378998189499099</v>
          </cell>
          <cell r="S341">
            <v>0.95885225215339875</v>
          </cell>
          <cell r="T341">
            <v>0.95473747736873871</v>
          </cell>
        </row>
        <row r="342">
          <cell r="I342">
            <v>1</v>
          </cell>
          <cell r="J342">
            <v>1</v>
          </cell>
          <cell r="K342">
            <v>1</v>
          </cell>
          <cell r="L342">
            <v>1</v>
          </cell>
          <cell r="M342">
            <v>1</v>
          </cell>
          <cell r="N342">
            <v>1</v>
          </cell>
          <cell r="O342">
            <v>0.99733612152613593</v>
          </cell>
          <cell r="P342">
            <v>0.99533821267073797</v>
          </cell>
          <cell r="Q342">
            <v>0.99378428356098392</v>
          </cell>
          <cell r="R342">
            <v>0.99254114027318074</v>
          </cell>
          <cell r="S342">
            <v>0.99152402303770537</v>
          </cell>
          <cell r="T342">
            <v>0.99067642534147593</v>
          </cell>
        </row>
      </sheetData>
      <sheetData sheetId="9">
        <row r="10">
          <cell r="AH10" t="str">
            <v>JULY</v>
          </cell>
        </row>
        <row r="11">
          <cell r="AA11">
            <v>3</v>
          </cell>
          <cell r="AH11" t="str">
            <v>AUGUST</v>
          </cell>
          <cell r="BQ11" t="str">
            <v>Occupied</v>
          </cell>
          <cell r="BR11" t="str">
            <v>Inline</v>
          </cell>
        </row>
        <row r="12">
          <cell r="AA12">
            <v>4</v>
          </cell>
          <cell r="AH12" t="str">
            <v>SEPTEMBER</v>
          </cell>
          <cell r="BQ12" t="str">
            <v>Vacant</v>
          </cell>
          <cell r="BR12" t="str">
            <v>Anchor</v>
          </cell>
        </row>
        <row r="13">
          <cell r="AA13">
            <v>5</v>
          </cell>
          <cell r="AH13" t="str">
            <v>OCTOBER</v>
          </cell>
          <cell r="BR13" t="str">
            <v>Pad</v>
          </cell>
        </row>
        <row r="14">
          <cell r="AA14">
            <v>6</v>
          </cell>
          <cell r="AH14" t="str">
            <v>NOVEMBER</v>
          </cell>
          <cell r="BR14" t="str">
            <v>Ground</v>
          </cell>
        </row>
        <row r="15">
          <cell r="AA15">
            <v>7</v>
          </cell>
          <cell r="AH15" t="str">
            <v>DECEMBER</v>
          </cell>
        </row>
        <row r="16">
          <cell r="AA16">
            <v>8</v>
          </cell>
          <cell r="AH16" t="str">
            <v>JANUARY</v>
          </cell>
        </row>
        <row r="17">
          <cell r="AA17">
            <v>9</v>
          </cell>
          <cell r="AH17" t="str">
            <v>FEBRUARY</v>
          </cell>
        </row>
        <row r="18">
          <cell r="AA18">
            <v>10</v>
          </cell>
          <cell r="AH18" t="str">
            <v>MARCH</v>
          </cell>
        </row>
        <row r="19">
          <cell r="AA19">
            <v>11</v>
          </cell>
          <cell r="AH19" t="str">
            <v>APRIL</v>
          </cell>
        </row>
        <row r="20">
          <cell r="AA20">
            <v>12</v>
          </cell>
          <cell r="AH20" t="str">
            <v>MAY</v>
          </cell>
        </row>
        <row r="21">
          <cell r="AA21">
            <v>13</v>
          </cell>
          <cell r="AH21" t="str">
            <v>JUNE</v>
          </cell>
        </row>
        <row r="22">
          <cell r="AA22">
            <v>14</v>
          </cell>
        </row>
        <row r="23">
          <cell r="AA23">
            <v>15</v>
          </cell>
        </row>
        <row r="24">
          <cell r="AA24">
            <v>16</v>
          </cell>
        </row>
        <row r="25">
          <cell r="AA25">
            <v>17</v>
          </cell>
        </row>
        <row r="26">
          <cell r="AA26">
            <v>18</v>
          </cell>
        </row>
        <row r="27">
          <cell r="AA27">
            <v>19</v>
          </cell>
        </row>
        <row r="28">
          <cell r="AA28">
            <v>20</v>
          </cell>
        </row>
        <row r="29">
          <cell r="AA29">
            <v>21</v>
          </cell>
        </row>
        <row r="30">
          <cell r="AA30">
            <v>22</v>
          </cell>
        </row>
        <row r="31">
          <cell r="AA31">
            <v>23</v>
          </cell>
        </row>
        <row r="32">
          <cell r="AA32">
            <v>24</v>
          </cell>
        </row>
        <row r="33">
          <cell r="AA33">
            <v>25</v>
          </cell>
        </row>
        <row r="34">
          <cell r="AA34">
            <v>26</v>
          </cell>
        </row>
        <row r="35">
          <cell r="AA35">
            <v>27</v>
          </cell>
        </row>
        <row r="36">
          <cell r="AA36">
            <v>28</v>
          </cell>
        </row>
        <row r="37">
          <cell r="AA37">
            <v>29</v>
          </cell>
        </row>
        <row r="38">
          <cell r="AA38">
            <v>30</v>
          </cell>
        </row>
        <row r="39">
          <cell r="AA39">
            <v>31</v>
          </cell>
        </row>
        <row r="40">
          <cell r="AA40">
            <v>32</v>
          </cell>
        </row>
        <row r="41">
          <cell r="AA41">
            <v>33</v>
          </cell>
        </row>
        <row r="42">
          <cell r="AA42">
            <v>34</v>
          </cell>
        </row>
        <row r="43">
          <cell r="AA43">
            <v>35</v>
          </cell>
        </row>
        <row r="44">
          <cell r="AA44">
            <v>36</v>
          </cell>
        </row>
        <row r="45">
          <cell r="AA45">
            <v>37</v>
          </cell>
        </row>
        <row r="46">
          <cell r="AA46">
            <v>38</v>
          </cell>
        </row>
        <row r="47">
          <cell r="AA47">
            <v>39</v>
          </cell>
        </row>
        <row r="48">
          <cell r="AA48">
            <v>40</v>
          </cell>
        </row>
        <row r="49">
          <cell r="AA49">
            <v>41</v>
          </cell>
        </row>
        <row r="50">
          <cell r="AA50">
            <v>42</v>
          </cell>
        </row>
        <row r="51">
          <cell r="AA51">
            <v>43</v>
          </cell>
        </row>
        <row r="52">
          <cell r="AA52">
            <v>44</v>
          </cell>
        </row>
        <row r="53">
          <cell r="AA53">
            <v>45</v>
          </cell>
        </row>
        <row r="54">
          <cell r="AA54">
            <v>46</v>
          </cell>
        </row>
        <row r="55">
          <cell r="AA55">
            <v>47</v>
          </cell>
        </row>
        <row r="56">
          <cell r="AA56">
            <v>48</v>
          </cell>
        </row>
        <row r="57">
          <cell r="AA57">
            <v>49</v>
          </cell>
        </row>
        <row r="58">
          <cell r="AA58">
            <v>50</v>
          </cell>
        </row>
        <row r="59">
          <cell r="AA59">
            <v>51</v>
          </cell>
        </row>
        <row r="60">
          <cell r="AA60">
            <v>52</v>
          </cell>
        </row>
        <row r="61">
          <cell r="AA61">
            <v>53</v>
          </cell>
        </row>
        <row r="62">
          <cell r="AA62">
            <v>54</v>
          </cell>
        </row>
        <row r="63">
          <cell r="AA63">
            <v>55</v>
          </cell>
        </row>
        <row r="64">
          <cell r="AA64">
            <v>56</v>
          </cell>
        </row>
        <row r="65">
          <cell r="AA65">
            <v>57</v>
          </cell>
        </row>
        <row r="66">
          <cell r="AA66">
            <v>58</v>
          </cell>
        </row>
        <row r="67">
          <cell r="AA67">
            <v>59</v>
          </cell>
        </row>
        <row r="68">
          <cell r="AA68">
            <v>60</v>
          </cell>
        </row>
        <row r="69">
          <cell r="AA69">
            <v>61</v>
          </cell>
        </row>
        <row r="70">
          <cell r="AA70">
            <v>62</v>
          </cell>
        </row>
        <row r="71">
          <cell r="AA71">
            <v>63</v>
          </cell>
        </row>
        <row r="72">
          <cell r="AA72">
            <v>64</v>
          </cell>
        </row>
        <row r="73">
          <cell r="AA73">
            <v>65</v>
          </cell>
        </row>
        <row r="74">
          <cell r="AA74">
            <v>66</v>
          </cell>
        </row>
        <row r="75">
          <cell r="AA75">
            <v>67</v>
          </cell>
        </row>
        <row r="76">
          <cell r="AA76">
            <v>68</v>
          </cell>
        </row>
        <row r="77">
          <cell r="AA77">
            <v>69</v>
          </cell>
        </row>
        <row r="78">
          <cell r="AA78">
            <v>70</v>
          </cell>
        </row>
        <row r="79">
          <cell r="AA79">
            <v>71</v>
          </cell>
        </row>
        <row r="80">
          <cell r="AA80">
            <v>72</v>
          </cell>
        </row>
        <row r="81">
          <cell r="AA81">
            <v>73</v>
          </cell>
        </row>
        <row r="82">
          <cell r="AA82">
            <v>74</v>
          </cell>
        </row>
        <row r="83">
          <cell r="AA83">
            <v>75</v>
          </cell>
        </row>
        <row r="84">
          <cell r="AA84">
            <v>76</v>
          </cell>
        </row>
        <row r="85">
          <cell r="AA85">
            <v>77</v>
          </cell>
        </row>
        <row r="86">
          <cell r="AA86">
            <v>78</v>
          </cell>
        </row>
        <row r="87">
          <cell r="AA87">
            <v>79</v>
          </cell>
        </row>
        <row r="88">
          <cell r="AA88">
            <v>80</v>
          </cell>
        </row>
        <row r="89">
          <cell r="AA89">
            <v>81</v>
          </cell>
        </row>
        <row r="90">
          <cell r="AA90">
            <v>82</v>
          </cell>
        </row>
        <row r="91">
          <cell r="AA91">
            <v>83</v>
          </cell>
        </row>
        <row r="92">
          <cell r="AA92">
            <v>84</v>
          </cell>
        </row>
        <row r="93">
          <cell r="AA93">
            <v>85</v>
          </cell>
        </row>
        <row r="94">
          <cell r="AA94">
            <v>86</v>
          </cell>
        </row>
        <row r="95">
          <cell r="AA95">
            <v>87</v>
          </cell>
        </row>
        <row r="96">
          <cell r="AA96">
            <v>88</v>
          </cell>
        </row>
        <row r="97">
          <cell r="AA97">
            <v>89</v>
          </cell>
        </row>
        <row r="98">
          <cell r="AA98">
            <v>90</v>
          </cell>
        </row>
        <row r="99">
          <cell r="AA99">
            <v>91</v>
          </cell>
        </row>
        <row r="100">
          <cell r="AA100">
            <v>92</v>
          </cell>
        </row>
        <row r="101">
          <cell r="AA101">
            <v>93</v>
          </cell>
        </row>
        <row r="102">
          <cell r="AA102">
            <v>94</v>
          </cell>
        </row>
        <row r="103">
          <cell r="AA103">
            <v>95</v>
          </cell>
        </row>
        <row r="104">
          <cell r="AA104">
            <v>96</v>
          </cell>
        </row>
        <row r="105">
          <cell r="AA105">
            <v>97</v>
          </cell>
        </row>
        <row r="106">
          <cell r="AA106">
            <v>98</v>
          </cell>
        </row>
        <row r="107">
          <cell r="AA107">
            <v>99</v>
          </cell>
        </row>
        <row r="108">
          <cell r="AA108">
            <v>100</v>
          </cell>
        </row>
        <row r="109">
          <cell r="AA109">
            <v>101</v>
          </cell>
        </row>
        <row r="110">
          <cell r="AA110">
            <v>102</v>
          </cell>
        </row>
        <row r="111">
          <cell r="AA111">
            <v>103</v>
          </cell>
        </row>
        <row r="112">
          <cell r="AA112">
            <v>104</v>
          </cell>
        </row>
        <row r="113">
          <cell r="AA113">
            <v>105</v>
          </cell>
        </row>
        <row r="114">
          <cell r="AA114">
            <v>106</v>
          </cell>
        </row>
        <row r="115">
          <cell r="AA115">
            <v>107</v>
          </cell>
        </row>
        <row r="116">
          <cell r="AA116">
            <v>108</v>
          </cell>
        </row>
        <row r="117">
          <cell r="AA117">
            <v>109</v>
          </cell>
        </row>
        <row r="118">
          <cell r="AA118">
            <v>110</v>
          </cell>
        </row>
        <row r="119">
          <cell r="AA119">
            <v>111</v>
          </cell>
        </row>
        <row r="120">
          <cell r="AA120">
            <v>112</v>
          </cell>
        </row>
        <row r="121">
          <cell r="AA121">
            <v>113</v>
          </cell>
        </row>
        <row r="122">
          <cell r="AA122">
            <v>114</v>
          </cell>
        </row>
        <row r="123">
          <cell r="AA123">
            <v>115</v>
          </cell>
        </row>
        <row r="124">
          <cell r="AA124">
            <v>116</v>
          </cell>
        </row>
        <row r="125">
          <cell r="AA125">
            <v>117</v>
          </cell>
        </row>
        <row r="126">
          <cell r="AA126">
            <v>118</v>
          </cell>
        </row>
        <row r="127">
          <cell r="AA127">
            <v>119</v>
          </cell>
        </row>
        <row r="128">
          <cell r="AA128">
            <v>120</v>
          </cell>
        </row>
        <row r="129">
          <cell r="AA129">
            <v>121</v>
          </cell>
        </row>
        <row r="130">
          <cell r="AA130">
            <v>122</v>
          </cell>
        </row>
        <row r="131">
          <cell r="AA131">
            <v>123</v>
          </cell>
        </row>
        <row r="132">
          <cell r="AA132">
            <v>124</v>
          </cell>
        </row>
        <row r="133">
          <cell r="AA133">
            <v>125</v>
          </cell>
        </row>
        <row r="134">
          <cell r="AA134">
            <v>126</v>
          </cell>
        </row>
        <row r="135">
          <cell r="AA135">
            <v>127</v>
          </cell>
        </row>
        <row r="136">
          <cell r="AA136">
            <v>128</v>
          </cell>
        </row>
        <row r="137">
          <cell r="AA137">
            <v>129</v>
          </cell>
        </row>
        <row r="138">
          <cell r="AA138">
            <v>130</v>
          </cell>
        </row>
        <row r="139">
          <cell r="AA139">
            <v>131</v>
          </cell>
        </row>
        <row r="140">
          <cell r="AA140">
            <v>132</v>
          </cell>
        </row>
        <row r="141">
          <cell r="AA141">
            <v>133</v>
          </cell>
        </row>
        <row r="142">
          <cell r="AA142">
            <v>134</v>
          </cell>
        </row>
        <row r="143">
          <cell r="AA143">
            <v>135</v>
          </cell>
        </row>
        <row r="144">
          <cell r="AA144">
            <v>136</v>
          </cell>
        </row>
        <row r="145">
          <cell r="AA145">
            <v>137</v>
          </cell>
        </row>
        <row r="146">
          <cell r="AA146">
            <v>138</v>
          </cell>
        </row>
        <row r="147">
          <cell r="AA147">
            <v>139</v>
          </cell>
        </row>
        <row r="148">
          <cell r="AA148">
            <v>140</v>
          </cell>
        </row>
        <row r="149">
          <cell r="AA149">
            <v>141</v>
          </cell>
        </row>
        <row r="150">
          <cell r="AA150">
            <v>142</v>
          </cell>
        </row>
        <row r="151">
          <cell r="AA151">
            <v>143</v>
          </cell>
        </row>
        <row r="152">
          <cell r="AA152">
            <v>144</v>
          </cell>
        </row>
        <row r="153">
          <cell r="AA153">
            <v>145</v>
          </cell>
        </row>
        <row r="154">
          <cell r="AA154">
            <v>146</v>
          </cell>
        </row>
        <row r="155">
          <cell r="AA155">
            <v>147</v>
          </cell>
        </row>
        <row r="156">
          <cell r="AA156">
            <v>148</v>
          </cell>
        </row>
        <row r="157">
          <cell r="AA157">
            <v>149</v>
          </cell>
        </row>
        <row r="158">
          <cell r="AA158">
            <v>150</v>
          </cell>
        </row>
        <row r="159">
          <cell r="AA159">
            <v>151</v>
          </cell>
        </row>
        <row r="160">
          <cell r="AA160">
            <v>152</v>
          </cell>
        </row>
        <row r="161">
          <cell r="AA161">
            <v>153</v>
          </cell>
        </row>
        <row r="162">
          <cell r="AA162">
            <v>154</v>
          </cell>
        </row>
        <row r="163">
          <cell r="AA163">
            <v>155</v>
          </cell>
        </row>
        <row r="164">
          <cell r="AA164">
            <v>156</v>
          </cell>
        </row>
        <row r="165">
          <cell r="AA165">
            <v>157</v>
          </cell>
        </row>
        <row r="166">
          <cell r="AA166">
            <v>158</v>
          </cell>
        </row>
        <row r="167">
          <cell r="AA167">
            <v>159</v>
          </cell>
        </row>
        <row r="168">
          <cell r="AA168">
            <v>160</v>
          </cell>
        </row>
        <row r="169">
          <cell r="AA169">
            <v>161</v>
          </cell>
        </row>
        <row r="170">
          <cell r="AA170">
            <v>162</v>
          </cell>
        </row>
        <row r="171">
          <cell r="AA171">
            <v>163</v>
          </cell>
        </row>
        <row r="172">
          <cell r="AA172">
            <v>164</v>
          </cell>
        </row>
        <row r="173">
          <cell r="AA173">
            <v>165</v>
          </cell>
        </row>
        <row r="174">
          <cell r="AA174">
            <v>166</v>
          </cell>
        </row>
        <row r="175">
          <cell r="AA175">
            <v>167</v>
          </cell>
        </row>
        <row r="176">
          <cell r="AA176">
            <v>168</v>
          </cell>
        </row>
        <row r="177">
          <cell r="AA177">
            <v>169</v>
          </cell>
        </row>
        <row r="178">
          <cell r="AA178">
            <v>170</v>
          </cell>
        </row>
        <row r="179">
          <cell r="AA179">
            <v>171</v>
          </cell>
        </row>
        <row r="180">
          <cell r="AA180">
            <v>172</v>
          </cell>
        </row>
        <row r="181">
          <cell r="AA181">
            <v>173</v>
          </cell>
        </row>
        <row r="182">
          <cell r="AA182">
            <v>174</v>
          </cell>
        </row>
        <row r="183">
          <cell r="AA183">
            <v>175</v>
          </cell>
        </row>
        <row r="184">
          <cell r="AA184">
            <v>176</v>
          </cell>
        </row>
        <row r="185">
          <cell r="AA185">
            <v>177</v>
          </cell>
        </row>
        <row r="186">
          <cell r="AA186">
            <v>178</v>
          </cell>
        </row>
        <row r="187">
          <cell r="AA187">
            <v>179</v>
          </cell>
        </row>
        <row r="188">
          <cell r="AA188">
            <v>180</v>
          </cell>
        </row>
        <row r="189">
          <cell r="AA189">
            <v>181</v>
          </cell>
        </row>
        <row r="190">
          <cell r="AA190">
            <v>182</v>
          </cell>
        </row>
        <row r="191">
          <cell r="AA191">
            <v>183</v>
          </cell>
        </row>
        <row r="192">
          <cell r="AA192">
            <v>184</v>
          </cell>
        </row>
        <row r="193">
          <cell r="AA193">
            <v>185</v>
          </cell>
        </row>
        <row r="194">
          <cell r="AA194">
            <v>186</v>
          </cell>
        </row>
        <row r="195">
          <cell r="AA195">
            <v>187</v>
          </cell>
        </row>
        <row r="196">
          <cell r="AA196">
            <v>188</v>
          </cell>
        </row>
        <row r="197">
          <cell r="AA197">
            <v>189</v>
          </cell>
        </row>
        <row r="198">
          <cell r="AA198">
            <v>190</v>
          </cell>
        </row>
        <row r="199">
          <cell r="AA199">
            <v>191</v>
          </cell>
        </row>
        <row r="200">
          <cell r="AA200">
            <v>192</v>
          </cell>
        </row>
        <row r="201">
          <cell r="AA201">
            <v>193</v>
          </cell>
        </row>
        <row r="202">
          <cell r="AA202">
            <v>194</v>
          </cell>
        </row>
        <row r="203">
          <cell r="AA203">
            <v>195</v>
          </cell>
        </row>
        <row r="204">
          <cell r="AA204">
            <v>196</v>
          </cell>
        </row>
        <row r="205">
          <cell r="AA205">
            <v>197</v>
          </cell>
        </row>
        <row r="206">
          <cell r="AA206">
            <v>198</v>
          </cell>
        </row>
        <row r="207">
          <cell r="AA207">
            <v>199</v>
          </cell>
        </row>
        <row r="208">
          <cell r="AA208">
            <v>200</v>
          </cell>
        </row>
        <row r="209">
          <cell r="AA209">
            <v>201</v>
          </cell>
        </row>
        <row r="210">
          <cell r="AA210">
            <v>202</v>
          </cell>
        </row>
        <row r="211">
          <cell r="AA211">
            <v>203</v>
          </cell>
        </row>
        <row r="212">
          <cell r="AA212">
            <v>204</v>
          </cell>
        </row>
        <row r="213">
          <cell r="AA213">
            <v>205</v>
          </cell>
        </row>
        <row r="214">
          <cell r="AA214">
            <v>206</v>
          </cell>
        </row>
        <row r="215">
          <cell r="AA215">
            <v>207</v>
          </cell>
        </row>
        <row r="216">
          <cell r="AA216">
            <v>208</v>
          </cell>
        </row>
        <row r="217">
          <cell r="AA217">
            <v>209</v>
          </cell>
        </row>
        <row r="218">
          <cell r="AA218">
            <v>210</v>
          </cell>
        </row>
        <row r="219">
          <cell r="AA219">
            <v>211</v>
          </cell>
        </row>
        <row r="220">
          <cell r="AA220">
            <v>212</v>
          </cell>
        </row>
        <row r="221">
          <cell r="AA221">
            <v>213</v>
          </cell>
        </row>
        <row r="222">
          <cell r="AA222">
            <v>214</v>
          </cell>
        </row>
        <row r="223">
          <cell r="AA223">
            <v>215</v>
          </cell>
        </row>
        <row r="224">
          <cell r="AA224">
            <v>216</v>
          </cell>
        </row>
        <row r="225">
          <cell r="AA225">
            <v>217</v>
          </cell>
        </row>
        <row r="226">
          <cell r="AA226">
            <v>218</v>
          </cell>
        </row>
        <row r="227">
          <cell r="AA227">
            <v>219</v>
          </cell>
        </row>
        <row r="228">
          <cell r="AA228">
            <v>220</v>
          </cell>
        </row>
        <row r="229">
          <cell r="AA229">
            <v>221</v>
          </cell>
        </row>
        <row r="230">
          <cell r="AA230">
            <v>222</v>
          </cell>
        </row>
        <row r="231">
          <cell r="AA231">
            <v>223</v>
          </cell>
        </row>
        <row r="232">
          <cell r="AA232">
            <v>224</v>
          </cell>
        </row>
        <row r="233">
          <cell r="AA233">
            <v>225</v>
          </cell>
        </row>
        <row r="234">
          <cell r="AA234">
            <v>226</v>
          </cell>
        </row>
        <row r="235">
          <cell r="AA235">
            <v>227</v>
          </cell>
        </row>
        <row r="236">
          <cell r="AA236">
            <v>228</v>
          </cell>
        </row>
        <row r="237">
          <cell r="AA237">
            <v>229</v>
          </cell>
        </row>
        <row r="238">
          <cell r="AA238">
            <v>230</v>
          </cell>
        </row>
        <row r="239">
          <cell r="AA239">
            <v>231</v>
          </cell>
        </row>
        <row r="240">
          <cell r="AA240">
            <v>232</v>
          </cell>
        </row>
        <row r="241">
          <cell r="AA241">
            <v>233</v>
          </cell>
        </row>
        <row r="242">
          <cell r="AA242">
            <v>234</v>
          </cell>
        </row>
        <row r="243">
          <cell r="AA243">
            <v>235</v>
          </cell>
        </row>
        <row r="244">
          <cell r="AA244">
            <v>236</v>
          </cell>
        </row>
        <row r="245">
          <cell r="AA245">
            <v>237</v>
          </cell>
        </row>
        <row r="246">
          <cell r="AA246">
            <v>238</v>
          </cell>
        </row>
        <row r="247">
          <cell r="AA247">
            <v>239</v>
          </cell>
        </row>
        <row r="248">
          <cell r="AA248">
            <v>240</v>
          </cell>
        </row>
        <row r="249">
          <cell r="AA249">
            <v>241</v>
          </cell>
        </row>
        <row r="250">
          <cell r="AA250">
            <v>242</v>
          </cell>
        </row>
        <row r="251">
          <cell r="AA251">
            <v>243</v>
          </cell>
        </row>
        <row r="252">
          <cell r="AA252">
            <v>244</v>
          </cell>
        </row>
        <row r="253">
          <cell r="AA253">
            <v>245</v>
          </cell>
        </row>
        <row r="254">
          <cell r="AA254">
            <v>246</v>
          </cell>
        </row>
        <row r="255">
          <cell r="AA255">
            <v>247</v>
          </cell>
        </row>
        <row r="256">
          <cell r="AA256">
            <v>248</v>
          </cell>
        </row>
        <row r="257">
          <cell r="AA257">
            <v>249</v>
          </cell>
        </row>
        <row r="258">
          <cell r="AA258">
            <v>250</v>
          </cell>
        </row>
        <row r="259">
          <cell r="AA259">
            <v>251</v>
          </cell>
        </row>
        <row r="260">
          <cell r="AA260">
            <v>252</v>
          </cell>
        </row>
        <row r="261">
          <cell r="AA261">
            <v>253</v>
          </cell>
        </row>
        <row r="262">
          <cell r="AA262">
            <v>254</v>
          </cell>
        </row>
        <row r="263">
          <cell r="AA263">
            <v>255</v>
          </cell>
        </row>
        <row r="264">
          <cell r="AA264">
            <v>256</v>
          </cell>
        </row>
        <row r="265">
          <cell r="AA265">
            <v>257</v>
          </cell>
        </row>
        <row r="266">
          <cell r="AA266">
            <v>258</v>
          </cell>
        </row>
        <row r="267">
          <cell r="AA267">
            <v>259</v>
          </cell>
        </row>
        <row r="268">
          <cell r="AA268">
            <v>260</v>
          </cell>
        </row>
        <row r="269">
          <cell r="AA269">
            <v>261</v>
          </cell>
        </row>
        <row r="270">
          <cell r="AA270">
            <v>262</v>
          </cell>
        </row>
        <row r="271">
          <cell r="AA271">
            <v>263</v>
          </cell>
        </row>
        <row r="272">
          <cell r="AA272">
            <v>264</v>
          </cell>
        </row>
        <row r="273">
          <cell r="AA273">
            <v>265</v>
          </cell>
        </row>
        <row r="274">
          <cell r="AA274">
            <v>266</v>
          </cell>
        </row>
        <row r="275">
          <cell r="AA275">
            <v>267</v>
          </cell>
        </row>
        <row r="276">
          <cell r="AA276">
            <v>268</v>
          </cell>
        </row>
        <row r="277">
          <cell r="AA277">
            <v>269</v>
          </cell>
        </row>
        <row r="278">
          <cell r="AA278">
            <v>270</v>
          </cell>
        </row>
        <row r="279">
          <cell r="AA279">
            <v>271</v>
          </cell>
        </row>
        <row r="280">
          <cell r="AA280">
            <v>272</v>
          </cell>
        </row>
        <row r="281">
          <cell r="AA281">
            <v>273</v>
          </cell>
        </row>
        <row r="282">
          <cell r="AA282">
            <v>274</v>
          </cell>
        </row>
        <row r="283">
          <cell r="AA283">
            <v>275</v>
          </cell>
        </row>
        <row r="284">
          <cell r="AA284">
            <v>276</v>
          </cell>
        </row>
        <row r="285">
          <cell r="AA285">
            <v>277</v>
          </cell>
        </row>
        <row r="286">
          <cell r="AA286">
            <v>278</v>
          </cell>
        </row>
        <row r="287">
          <cell r="AA287">
            <v>279</v>
          </cell>
        </row>
        <row r="288">
          <cell r="AA288">
            <v>280</v>
          </cell>
        </row>
        <row r="289">
          <cell r="AA289">
            <v>281</v>
          </cell>
        </row>
        <row r="290">
          <cell r="AA290">
            <v>282</v>
          </cell>
        </row>
        <row r="291">
          <cell r="AA291">
            <v>283</v>
          </cell>
        </row>
        <row r="292">
          <cell r="AA292">
            <v>284</v>
          </cell>
        </row>
        <row r="293">
          <cell r="AA293">
            <v>285</v>
          </cell>
        </row>
        <row r="294">
          <cell r="AA294">
            <v>286</v>
          </cell>
        </row>
        <row r="295">
          <cell r="AA295">
            <v>287</v>
          </cell>
        </row>
        <row r="296">
          <cell r="AA296">
            <v>288</v>
          </cell>
        </row>
        <row r="297">
          <cell r="AA297">
            <v>289</v>
          </cell>
        </row>
        <row r="298">
          <cell r="AA298">
            <v>290</v>
          </cell>
        </row>
        <row r="299">
          <cell r="AA299">
            <v>291</v>
          </cell>
        </row>
        <row r="300">
          <cell r="AA300">
            <v>292</v>
          </cell>
        </row>
        <row r="301">
          <cell r="AA301">
            <v>293</v>
          </cell>
        </row>
        <row r="302">
          <cell r="AA302">
            <v>294</v>
          </cell>
        </row>
        <row r="303">
          <cell r="AA303">
            <v>295</v>
          </cell>
        </row>
        <row r="304">
          <cell r="AA304">
            <v>296</v>
          </cell>
        </row>
        <row r="305">
          <cell r="AA305">
            <v>297</v>
          </cell>
        </row>
        <row r="306">
          <cell r="AA306">
            <v>298</v>
          </cell>
        </row>
        <row r="307">
          <cell r="AA307">
            <v>299</v>
          </cell>
        </row>
        <row r="308">
          <cell r="AA308">
            <v>300</v>
          </cell>
        </row>
        <row r="309">
          <cell r="AA309">
            <v>301</v>
          </cell>
        </row>
        <row r="310">
          <cell r="AA310">
            <v>302</v>
          </cell>
        </row>
        <row r="311">
          <cell r="AA311">
            <v>303</v>
          </cell>
        </row>
        <row r="312">
          <cell r="AA312">
            <v>304</v>
          </cell>
        </row>
        <row r="313">
          <cell r="AA313">
            <v>305</v>
          </cell>
        </row>
        <row r="314">
          <cell r="AA314">
            <v>306</v>
          </cell>
        </row>
        <row r="315">
          <cell r="AA315">
            <v>307</v>
          </cell>
        </row>
        <row r="316">
          <cell r="AA316">
            <v>308</v>
          </cell>
        </row>
        <row r="317">
          <cell r="AA317">
            <v>309</v>
          </cell>
        </row>
        <row r="318">
          <cell r="AA318">
            <v>310</v>
          </cell>
        </row>
        <row r="319">
          <cell r="AA319">
            <v>311</v>
          </cell>
        </row>
        <row r="320">
          <cell r="AA320">
            <v>312</v>
          </cell>
        </row>
        <row r="321">
          <cell r="AA321">
            <v>313</v>
          </cell>
        </row>
        <row r="322">
          <cell r="AA322">
            <v>314</v>
          </cell>
        </row>
        <row r="323">
          <cell r="AA323">
            <v>315</v>
          </cell>
        </row>
        <row r="324">
          <cell r="AA324">
            <v>316</v>
          </cell>
        </row>
        <row r="325">
          <cell r="AA325">
            <v>317</v>
          </cell>
        </row>
        <row r="326">
          <cell r="AA326">
            <v>318</v>
          </cell>
        </row>
        <row r="327">
          <cell r="AA327">
            <v>319</v>
          </cell>
        </row>
        <row r="328">
          <cell r="AA328">
            <v>320</v>
          </cell>
        </row>
        <row r="329">
          <cell r="AA329">
            <v>321</v>
          </cell>
        </row>
        <row r="330">
          <cell r="AA330">
            <v>322</v>
          </cell>
        </row>
        <row r="331">
          <cell r="AA331">
            <v>323</v>
          </cell>
        </row>
        <row r="332">
          <cell r="AA332">
            <v>324</v>
          </cell>
        </row>
        <row r="333">
          <cell r="AA333">
            <v>325</v>
          </cell>
        </row>
        <row r="334">
          <cell r="AA334">
            <v>326</v>
          </cell>
        </row>
        <row r="335">
          <cell r="AA335">
            <v>327</v>
          </cell>
        </row>
        <row r="336">
          <cell r="AA336">
            <v>328</v>
          </cell>
        </row>
        <row r="337">
          <cell r="AA337">
            <v>329</v>
          </cell>
        </row>
        <row r="338">
          <cell r="AA338">
            <v>330</v>
          </cell>
        </row>
        <row r="339">
          <cell r="AA339">
            <v>331</v>
          </cell>
        </row>
        <row r="340">
          <cell r="AA340">
            <v>332</v>
          </cell>
        </row>
        <row r="341">
          <cell r="AA341">
            <v>333</v>
          </cell>
        </row>
        <row r="342">
          <cell r="AA342">
            <v>334</v>
          </cell>
        </row>
        <row r="343">
          <cell r="AA343">
            <v>335</v>
          </cell>
        </row>
        <row r="344">
          <cell r="AA344">
            <v>336</v>
          </cell>
        </row>
        <row r="345">
          <cell r="AA345">
            <v>337</v>
          </cell>
        </row>
        <row r="346">
          <cell r="AA346">
            <v>338</v>
          </cell>
        </row>
        <row r="347">
          <cell r="AA347">
            <v>339</v>
          </cell>
        </row>
        <row r="348">
          <cell r="AA348">
            <v>340</v>
          </cell>
        </row>
        <row r="349">
          <cell r="AA349">
            <v>341</v>
          </cell>
        </row>
        <row r="350">
          <cell r="AA350">
            <v>342</v>
          </cell>
        </row>
        <row r="351">
          <cell r="AA351">
            <v>343</v>
          </cell>
        </row>
        <row r="352">
          <cell r="AA352">
            <v>344</v>
          </cell>
        </row>
        <row r="353">
          <cell r="AA353">
            <v>345</v>
          </cell>
        </row>
        <row r="354">
          <cell r="AA354">
            <v>346</v>
          </cell>
        </row>
        <row r="355">
          <cell r="AA355">
            <v>347</v>
          </cell>
        </row>
        <row r="356">
          <cell r="AA356">
            <v>348</v>
          </cell>
        </row>
        <row r="357">
          <cell r="AA357">
            <v>349</v>
          </cell>
        </row>
        <row r="358">
          <cell r="AA358">
            <v>350</v>
          </cell>
        </row>
        <row r="359">
          <cell r="AA359">
            <v>351</v>
          </cell>
        </row>
        <row r="360">
          <cell r="AA360">
            <v>352</v>
          </cell>
        </row>
        <row r="361">
          <cell r="AA361">
            <v>353</v>
          </cell>
        </row>
        <row r="362">
          <cell r="AA362">
            <v>354</v>
          </cell>
        </row>
        <row r="363">
          <cell r="AA363">
            <v>355</v>
          </cell>
        </row>
        <row r="364">
          <cell r="AA364">
            <v>356</v>
          </cell>
        </row>
        <row r="365">
          <cell r="AA365">
            <v>357</v>
          </cell>
        </row>
        <row r="366">
          <cell r="AA366">
            <v>358</v>
          </cell>
        </row>
        <row r="367">
          <cell r="AA367">
            <v>359</v>
          </cell>
        </row>
        <row r="368">
          <cell r="AA368">
            <v>360</v>
          </cell>
        </row>
        <row r="369">
          <cell r="AA369">
            <v>361</v>
          </cell>
        </row>
        <row r="370">
          <cell r="AA370">
            <v>362</v>
          </cell>
        </row>
        <row r="371">
          <cell r="AA371">
            <v>363</v>
          </cell>
        </row>
        <row r="372">
          <cell r="AA372">
            <v>364</v>
          </cell>
        </row>
        <row r="373">
          <cell r="AA373">
            <v>365</v>
          </cell>
        </row>
        <row r="374">
          <cell r="AA374">
            <v>366</v>
          </cell>
        </row>
        <row r="375">
          <cell r="AA375">
            <v>367</v>
          </cell>
        </row>
        <row r="376">
          <cell r="AA376">
            <v>368</v>
          </cell>
        </row>
        <row r="377">
          <cell r="AA377">
            <v>369</v>
          </cell>
        </row>
        <row r="378">
          <cell r="AA378">
            <v>370</v>
          </cell>
        </row>
        <row r="379">
          <cell r="AA379">
            <v>371</v>
          </cell>
        </row>
        <row r="380">
          <cell r="AA380">
            <v>372</v>
          </cell>
        </row>
        <row r="381">
          <cell r="AA381">
            <v>373</v>
          </cell>
        </row>
        <row r="382">
          <cell r="AA382">
            <v>374</v>
          </cell>
        </row>
        <row r="383">
          <cell r="AA383">
            <v>375</v>
          </cell>
        </row>
        <row r="384">
          <cell r="AA384">
            <v>376</v>
          </cell>
        </row>
        <row r="385">
          <cell r="AA385">
            <v>377</v>
          </cell>
        </row>
        <row r="386">
          <cell r="AA386">
            <v>378</v>
          </cell>
        </row>
        <row r="387">
          <cell r="AA387">
            <v>379</v>
          </cell>
        </row>
        <row r="388">
          <cell r="AA388">
            <v>380</v>
          </cell>
        </row>
        <row r="389">
          <cell r="AA389">
            <v>381</v>
          </cell>
        </row>
        <row r="390">
          <cell r="AA390">
            <v>382</v>
          </cell>
        </row>
        <row r="391">
          <cell r="AA391">
            <v>383</v>
          </cell>
        </row>
        <row r="392">
          <cell r="AA392">
            <v>384</v>
          </cell>
        </row>
        <row r="393">
          <cell r="AA393">
            <v>385</v>
          </cell>
        </row>
        <row r="394">
          <cell r="AA394">
            <v>386</v>
          </cell>
        </row>
        <row r="395">
          <cell r="AA395">
            <v>387</v>
          </cell>
        </row>
        <row r="396">
          <cell r="AA396">
            <v>388</v>
          </cell>
        </row>
        <row r="397">
          <cell r="AA397">
            <v>389</v>
          </cell>
        </row>
        <row r="398">
          <cell r="AA398">
            <v>390</v>
          </cell>
        </row>
        <row r="399">
          <cell r="AA399">
            <v>391</v>
          </cell>
        </row>
        <row r="400">
          <cell r="AA400">
            <v>392</v>
          </cell>
        </row>
        <row r="401">
          <cell r="AA401">
            <v>393</v>
          </cell>
        </row>
        <row r="402">
          <cell r="AA402">
            <v>394</v>
          </cell>
        </row>
        <row r="403">
          <cell r="AA403">
            <v>395</v>
          </cell>
        </row>
        <row r="404">
          <cell r="AA404">
            <v>396</v>
          </cell>
        </row>
        <row r="405">
          <cell r="AA405">
            <v>397</v>
          </cell>
        </row>
        <row r="406">
          <cell r="AA406">
            <v>398</v>
          </cell>
        </row>
        <row r="407">
          <cell r="AA407">
            <v>399</v>
          </cell>
        </row>
        <row r="408">
          <cell r="AA408">
            <v>400</v>
          </cell>
        </row>
        <row r="409">
          <cell r="AA409">
            <v>401</v>
          </cell>
        </row>
        <row r="410">
          <cell r="AA410">
            <v>402</v>
          </cell>
        </row>
        <row r="411">
          <cell r="AA411">
            <v>403</v>
          </cell>
        </row>
        <row r="412">
          <cell r="AA412">
            <v>404</v>
          </cell>
        </row>
        <row r="413">
          <cell r="AA413">
            <v>405</v>
          </cell>
        </row>
        <row r="414">
          <cell r="AA414">
            <v>406</v>
          </cell>
        </row>
        <row r="415">
          <cell r="AA415">
            <v>407</v>
          </cell>
        </row>
        <row r="416">
          <cell r="AA416">
            <v>408</v>
          </cell>
        </row>
        <row r="417">
          <cell r="AA417">
            <v>409</v>
          </cell>
        </row>
        <row r="418">
          <cell r="AA418">
            <v>410</v>
          </cell>
        </row>
        <row r="419">
          <cell r="AA419">
            <v>411</v>
          </cell>
        </row>
        <row r="420">
          <cell r="AA420">
            <v>412</v>
          </cell>
        </row>
        <row r="421">
          <cell r="AA421">
            <v>413</v>
          </cell>
        </row>
        <row r="422">
          <cell r="AA422">
            <v>414</v>
          </cell>
        </row>
        <row r="423">
          <cell r="AA423">
            <v>415</v>
          </cell>
        </row>
        <row r="424">
          <cell r="AA424">
            <v>416</v>
          </cell>
        </row>
        <row r="425">
          <cell r="AA425">
            <v>417</v>
          </cell>
        </row>
        <row r="426">
          <cell r="AA426">
            <v>418</v>
          </cell>
        </row>
        <row r="427">
          <cell r="AA427">
            <v>419</v>
          </cell>
        </row>
        <row r="428">
          <cell r="AA428">
            <v>420</v>
          </cell>
        </row>
        <row r="429">
          <cell r="AA429">
            <v>421</v>
          </cell>
        </row>
        <row r="430">
          <cell r="AA430">
            <v>422</v>
          </cell>
        </row>
        <row r="431">
          <cell r="AA431">
            <v>423</v>
          </cell>
        </row>
        <row r="432">
          <cell r="AA432">
            <v>424</v>
          </cell>
        </row>
        <row r="433">
          <cell r="AA433">
            <v>425</v>
          </cell>
        </row>
        <row r="434">
          <cell r="AA434">
            <v>426</v>
          </cell>
        </row>
        <row r="435">
          <cell r="AA435">
            <v>427</v>
          </cell>
        </row>
        <row r="436">
          <cell r="AA436">
            <v>428</v>
          </cell>
        </row>
        <row r="437">
          <cell r="AA437">
            <v>429</v>
          </cell>
        </row>
        <row r="438">
          <cell r="AA438">
            <v>430</v>
          </cell>
        </row>
        <row r="439">
          <cell r="AA439">
            <v>431</v>
          </cell>
        </row>
        <row r="440">
          <cell r="AA440">
            <v>432</v>
          </cell>
        </row>
        <row r="441">
          <cell r="AA441">
            <v>433</v>
          </cell>
        </row>
        <row r="442">
          <cell r="AA442">
            <v>434</v>
          </cell>
        </row>
        <row r="443">
          <cell r="AA443">
            <v>435</v>
          </cell>
        </row>
        <row r="444">
          <cell r="AA444">
            <v>436</v>
          </cell>
        </row>
        <row r="445">
          <cell r="AA445">
            <v>437</v>
          </cell>
        </row>
        <row r="446">
          <cell r="AA446">
            <v>438</v>
          </cell>
        </row>
        <row r="447">
          <cell r="AA447">
            <v>439</v>
          </cell>
        </row>
        <row r="448">
          <cell r="AA448">
            <v>440</v>
          </cell>
        </row>
        <row r="449">
          <cell r="AA449">
            <v>441</v>
          </cell>
        </row>
        <row r="450">
          <cell r="AA450">
            <v>442</v>
          </cell>
        </row>
        <row r="451">
          <cell r="AA451">
            <v>443</v>
          </cell>
        </row>
        <row r="452">
          <cell r="AA452">
            <v>444</v>
          </cell>
        </row>
        <row r="453">
          <cell r="AA453">
            <v>445</v>
          </cell>
        </row>
        <row r="454">
          <cell r="AA454">
            <v>446</v>
          </cell>
        </row>
        <row r="455">
          <cell r="AA455">
            <v>447</v>
          </cell>
        </row>
        <row r="456">
          <cell r="AA456">
            <v>448</v>
          </cell>
        </row>
        <row r="457">
          <cell r="AA457">
            <v>449</v>
          </cell>
        </row>
        <row r="458">
          <cell r="AA458">
            <v>450</v>
          </cell>
        </row>
        <row r="459">
          <cell r="AA459">
            <v>451</v>
          </cell>
        </row>
        <row r="460">
          <cell r="AA460">
            <v>452</v>
          </cell>
        </row>
        <row r="461">
          <cell r="AA461">
            <v>453</v>
          </cell>
        </row>
        <row r="462">
          <cell r="AA462">
            <v>454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bor View"/>
      <sheetName val="variance"/>
    </sheetNames>
    <sheetDataSet>
      <sheetData sheetId="0"/>
      <sheetData sheetId="1" refreshError="1">
        <row r="2">
          <cell r="A2" t="str">
            <v>6216041010</v>
          </cell>
          <cell r="B2">
            <v>62160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6216041040</v>
          </cell>
          <cell r="B3">
            <v>62160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6216041050</v>
          </cell>
          <cell r="B4">
            <v>62160</v>
          </cell>
          <cell r="C4">
            <v>41050</v>
          </cell>
          <cell r="D4" t="str">
            <v>Rental Income - Fixed</v>
          </cell>
          <cell r="E4">
            <v>-159871.72</v>
          </cell>
          <cell r="F4">
            <v>-156441.43</v>
          </cell>
          <cell r="G4">
            <v>-3430.29000000001</v>
          </cell>
          <cell r="H4">
            <v>-1881369.24</v>
          </cell>
          <cell r="I4">
            <v>-1881369.24</v>
          </cell>
          <cell r="J4">
            <v>-30578.829999999802</v>
          </cell>
        </row>
        <row r="5">
          <cell r="A5" t="str">
            <v>6216041074</v>
          </cell>
          <cell r="B5">
            <v>62160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-56053</v>
          </cell>
          <cell r="I5">
            <v>-56053</v>
          </cell>
          <cell r="J5">
            <v>4727.96</v>
          </cell>
        </row>
        <row r="6">
          <cell r="A6" t="str">
            <v>6216041082</v>
          </cell>
          <cell r="B6">
            <v>62160</v>
          </cell>
          <cell r="C6">
            <v>41082</v>
          </cell>
          <cell r="D6" t="str">
            <v>Rental Income - Operating Exp</v>
          </cell>
          <cell r="E6">
            <v>-19116.73</v>
          </cell>
          <cell r="F6">
            <v>-32714.09</v>
          </cell>
          <cell r="G6">
            <v>13597.36</v>
          </cell>
          <cell r="H6">
            <v>-392569.08</v>
          </cell>
          <cell r="I6">
            <v>-392569.08</v>
          </cell>
          <cell r="J6">
            <v>5978.75</v>
          </cell>
        </row>
        <row r="7">
          <cell r="A7" t="str">
            <v>6216044610</v>
          </cell>
          <cell r="B7">
            <v>62160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6216045071</v>
          </cell>
          <cell r="B8">
            <v>62160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6216045010</v>
          </cell>
          <cell r="B9">
            <v>62160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6216045046</v>
          </cell>
          <cell r="B10">
            <v>62160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6216045070</v>
          </cell>
          <cell r="B11">
            <v>62160</v>
          </cell>
          <cell r="C11">
            <v>45070</v>
          </cell>
          <cell r="D11" t="str">
            <v>Other Income</v>
          </cell>
          <cell r="E11">
            <v>0</v>
          </cell>
          <cell r="F11">
            <v>-120.6</v>
          </cell>
          <cell r="G11">
            <v>120.6</v>
          </cell>
          <cell r="H11">
            <v>-958</v>
          </cell>
          <cell r="I11">
            <v>-958</v>
          </cell>
          <cell r="J11">
            <v>92.25</v>
          </cell>
        </row>
        <row r="12">
          <cell r="A12" t="str">
            <v>6216041060</v>
          </cell>
          <cell r="B12">
            <v>62160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1941.67</v>
          </cell>
          <cell r="G12">
            <v>-1941.67</v>
          </cell>
          <cell r="H12">
            <v>23300</v>
          </cell>
          <cell r="I12">
            <v>23300</v>
          </cell>
          <cell r="J12">
            <v>27952</v>
          </cell>
        </row>
        <row r="13">
          <cell r="A13" t="str">
            <v>6216044870</v>
          </cell>
          <cell r="B13">
            <v>62160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6216052542</v>
          </cell>
          <cell r="B14">
            <v>62160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6216072710</v>
          </cell>
          <cell r="B15">
            <v>62160</v>
          </cell>
          <cell r="C15">
            <v>72710</v>
          </cell>
          <cell r="D15" t="str">
            <v>Utilities - Electricity</v>
          </cell>
          <cell r="E15">
            <v>483</v>
          </cell>
          <cell r="F15">
            <v>762.44</v>
          </cell>
          <cell r="G15">
            <v>-279.44</v>
          </cell>
          <cell r="H15">
            <v>10665.01</v>
          </cell>
          <cell r="I15">
            <v>10665.01</v>
          </cell>
          <cell r="J15">
            <v>-1125.8900000000001</v>
          </cell>
        </row>
        <row r="16">
          <cell r="A16" t="str">
            <v>6216072740</v>
          </cell>
          <cell r="B16">
            <v>62160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6216072770</v>
          </cell>
          <cell r="B17">
            <v>62160</v>
          </cell>
          <cell r="C17">
            <v>72770</v>
          </cell>
          <cell r="D17" t="str">
            <v>Utilities - Water</v>
          </cell>
          <cell r="E17">
            <v>500</v>
          </cell>
          <cell r="F17">
            <v>610.25</v>
          </cell>
          <cell r="G17">
            <v>-110.25</v>
          </cell>
          <cell r="H17">
            <v>2947.3</v>
          </cell>
          <cell r="I17">
            <v>2947.3</v>
          </cell>
          <cell r="J17">
            <v>-52.929999999999801</v>
          </cell>
        </row>
        <row r="18">
          <cell r="A18" t="str">
            <v>6216076000</v>
          </cell>
          <cell r="B18">
            <v>62160</v>
          </cell>
          <cell r="C18">
            <v>76000</v>
          </cell>
          <cell r="D18" t="str">
            <v>Bldg Maintenance &amp; Repair</v>
          </cell>
          <cell r="E18">
            <v>847.99</v>
          </cell>
          <cell r="F18">
            <v>2922.73</v>
          </cell>
          <cell r="G18">
            <v>-2074.7399999999998</v>
          </cell>
          <cell r="H18">
            <v>18893.93</v>
          </cell>
          <cell r="I18">
            <v>18893.93</v>
          </cell>
          <cell r="J18">
            <v>-994.26</v>
          </cell>
        </row>
        <row r="19">
          <cell r="A19" t="str">
            <v>6216076020</v>
          </cell>
          <cell r="B19">
            <v>62160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6216076034</v>
          </cell>
          <cell r="B20">
            <v>62160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6216076050</v>
          </cell>
          <cell r="B21">
            <v>62160</v>
          </cell>
          <cell r="C21">
            <v>76050</v>
          </cell>
          <cell r="D21" t="str">
            <v>Cleaning Expense</v>
          </cell>
          <cell r="E21">
            <v>2847.94</v>
          </cell>
          <cell r="F21">
            <v>3394.02</v>
          </cell>
          <cell r="G21">
            <v>-546.08000000000004</v>
          </cell>
          <cell r="H21">
            <v>37474.94</v>
          </cell>
          <cell r="I21">
            <v>37474.94</v>
          </cell>
          <cell r="J21">
            <v>-1821.59</v>
          </cell>
        </row>
        <row r="22">
          <cell r="A22" t="str">
            <v>6216076056</v>
          </cell>
          <cell r="B22">
            <v>62160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6216076070</v>
          </cell>
          <cell r="B23">
            <v>62160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6216076091</v>
          </cell>
          <cell r="B24">
            <v>62160</v>
          </cell>
          <cell r="C24">
            <v>76091</v>
          </cell>
          <cell r="D24" t="str">
            <v>Parking Maintenance</v>
          </cell>
          <cell r="E24">
            <v>1910</v>
          </cell>
          <cell r="F24">
            <v>2406.75</v>
          </cell>
          <cell r="G24">
            <v>-496.75</v>
          </cell>
          <cell r="H24">
            <v>34403.480000000003</v>
          </cell>
          <cell r="I24">
            <v>34403.480000000003</v>
          </cell>
          <cell r="J24">
            <v>-1703.54</v>
          </cell>
        </row>
        <row r="25">
          <cell r="A25" t="str">
            <v>6216077000</v>
          </cell>
          <cell r="B25">
            <v>62160</v>
          </cell>
          <cell r="C25">
            <v>77000</v>
          </cell>
          <cell r="D25" t="str">
            <v>Grounds Maintenance</v>
          </cell>
          <cell r="E25">
            <v>309.58</v>
          </cell>
          <cell r="F25">
            <v>18348.990000000002</v>
          </cell>
          <cell r="G25">
            <v>-18039.41</v>
          </cell>
          <cell r="H25">
            <v>42805.83</v>
          </cell>
          <cell r="I25">
            <v>42805.83</v>
          </cell>
          <cell r="J25">
            <v>-2730.84</v>
          </cell>
        </row>
        <row r="26">
          <cell r="A26" t="str">
            <v>6216077053</v>
          </cell>
          <cell r="B26">
            <v>62160</v>
          </cell>
          <cell r="C26">
            <v>77053</v>
          </cell>
          <cell r="D26" t="str">
            <v>Landscaping</v>
          </cell>
          <cell r="E26">
            <v>1150</v>
          </cell>
          <cell r="F26">
            <v>1394.17</v>
          </cell>
          <cell r="G26">
            <v>-244.17</v>
          </cell>
          <cell r="H26">
            <v>35884.699999999997</v>
          </cell>
          <cell r="I26">
            <v>35884.699999999997</v>
          </cell>
          <cell r="J26">
            <v>7106.42</v>
          </cell>
        </row>
        <row r="27">
          <cell r="A27" t="str">
            <v>6216078020</v>
          </cell>
          <cell r="B27">
            <v>62160</v>
          </cell>
          <cell r="C27">
            <v>78020</v>
          </cell>
          <cell r="D27" t="str">
            <v>Amortized CAM Exp</v>
          </cell>
          <cell r="E27">
            <v>0</v>
          </cell>
          <cell r="F27">
            <v>1388.92</v>
          </cell>
          <cell r="G27">
            <v>-1388.92</v>
          </cell>
          <cell r="H27">
            <v>16667</v>
          </cell>
          <cell r="I27">
            <v>16667</v>
          </cell>
          <cell r="J27">
            <v>0</v>
          </cell>
        </row>
        <row r="28">
          <cell r="A28" t="str">
            <v>6216084264</v>
          </cell>
          <cell r="B28">
            <v>62160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6216085555</v>
          </cell>
          <cell r="B29">
            <v>62160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6216085584</v>
          </cell>
          <cell r="B30">
            <v>62160</v>
          </cell>
          <cell r="C30">
            <v>85584</v>
          </cell>
          <cell r="D30" t="str">
            <v>Bldg Admin-Office Costs</v>
          </cell>
          <cell r="E30">
            <v>441.78</v>
          </cell>
          <cell r="F30">
            <v>686.92</v>
          </cell>
          <cell r="G30">
            <v>-245.14</v>
          </cell>
          <cell r="H30">
            <v>8243</v>
          </cell>
          <cell r="I30">
            <v>8243</v>
          </cell>
          <cell r="J30">
            <v>-1879.65</v>
          </cell>
        </row>
        <row r="31">
          <cell r="A31" t="str">
            <v>6216085582</v>
          </cell>
          <cell r="B31">
            <v>62160</v>
          </cell>
          <cell r="C31">
            <v>85582</v>
          </cell>
          <cell r="D31" t="str">
            <v>Bldg Admin-Salaries</v>
          </cell>
          <cell r="E31">
            <v>3976.06</v>
          </cell>
          <cell r="F31">
            <v>3975.92</v>
          </cell>
          <cell r="G31">
            <v>0.139999999999873</v>
          </cell>
          <cell r="H31">
            <v>50883.199999999997</v>
          </cell>
          <cell r="I31">
            <v>50883.199999999997</v>
          </cell>
          <cell r="J31">
            <v>4875.3</v>
          </cell>
        </row>
        <row r="32">
          <cell r="A32" t="str">
            <v>6216086564</v>
          </cell>
          <cell r="B32">
            <v>62160</v>
          </cell>
          <cell r="C32">
            <v>86564</v>
          </cell>
          <cell r="D32" t="str">
            <v>Insurance</v>
          </cell>
          <cell r="E32">
            <v>2283</v>
          </cell>
          <cell r="F32">
            <v>2283.75</v>
          </cell>
          <cell r="G32">
            <v>-0.75</v>
          </cell>
          <cell r="H32">
            <v>27405</v>
          </cell>
          <cell r="I32">
            <v>27405</v>
          </cell>
          <cell r="J32">
            <v>7521</v>
          </cell>
        </row>
        <row r="33">
          <cell r="A33" t="str">
            <v>6216088846</v>
          </cell>
          <cell r="B33">
            <v>62160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6216088890</v>
          </cell>
          <cell r="B34">
            <v>62160</v>
          </cell>
          <cell r="C34">
            <v>88890</v>
          </cell>
          <cell r="D34" t="str">
            <v>Security/Safety</v>
          </cell>
          <cell r="E34">
            <v>0</v>
          </cell>
          <cell r="F34">
            <v>828.08</v>
          </cell>
          <cell r="G34">
            <v>-828.08</v>
          </cell>
          <cell r="H34">
            <v>12936.92</v>
          </cell>
          <cell r="I34">
            <v>12936.92</v>
          </cell>
          <cell r="J34">
            <v>4976</v>
          </cell>
        </row>
        <row r="35">
          <cell r="A35" t="str">
            <v>6216089775</v>
          </cell>
          <cell r="B35">
            <v>62160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6216089729</v>
          </cell>
          <cell r="B36">
            <v>62160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6216089786</v>
          </cell>
          <cell r="B37">
            <v>62160</v>
          </cell>
          <cell r="C37">
            <v>89786</v>
          </cell>
          <cell r="D37" t="str">
            <v>Property Tax Exp</v>
          </cell>
          <cell r="E37">
            <v>7456</v>
          </cell>
          <cell r="F37">
            <v>7456</v>
          </cell>
          <cell r="G37">
            <v>0</v>
          </cell>
          <cell r="H37">
            <v>89472</v>
          </cell>
          <cell r="I37">
            <v>89472</v>
          </cell>
          <cell r="J37">
            <v>-2074</v>
          </cell>
        </row>
        <row r="38">
          <cell r="A38" t="str">
            <v>6216071040</v>
          </cell>
          <cell r="B38">
            <v>62160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6216072701</v>
          </cell>
          <cell r="B39">
            <v>62160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530.36</v>
          </cell>
          <cell r="I39">
            <v>530.36</v>
          </cell>
          <cell r="J39">
            <v>-514.91</v>
          </cell>
        </row>
        <row r="40">
          <cell r="A40" t="str">
            <v>6216072855</v>
          </cell>
          <cell r="B40">
            <v>62160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6216072870</v>
          </cell>
          <cell r="B41">
            <v>62160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6216076010</v>
          </cell>
          <cell r="B42">
            <v>62160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1000</v>
          </cell>
        </row>
        <row r="43">
          <cell r="A43" t="str">
            <v>6216076040</v>
          </cell>
          <cell r="B43">
            <v>62160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6216076051</v>
          </cell>
          <cell r="B44">
            <v>62160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6216076054</v>
          </cell>
          <cell r="B45">
            <v>62160</v>
          </cell>
          <cell r="C45">
            <v>76054</v>
          </cell>
          <cell r="D45" t="str">
            <v>Bldg Maintenance &amp; Repair</v>
          </cell>
          <cell r="E45">
            <v>29.25</v>
          </cell>
          <cell r="F45">
            <v>0</v>
          </cell>
          <cell r="G45">
            <v>29.25</v>
          </cell>
          <cell r="H45">
            <v>309.08999999999997</v>
          </cell>
          <cell r="I45">
            <v>309.08999999999997</v>
          </cell>
          <cell r="J45">
            <v>-300.08</v>
          </cell>
        </row>
        <row r="46">
          <cell r="A46" t="str">
            <v>6216076060</v>
          </cell>
          <cell r="B46">
            <v>62160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6216076071</v>
          </cell>
          <cell r="B47">
            <v>62160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87540</v>
          </cell>
          <cell r="I47">
            <v>87540</v>
          </cell>
          <cell r="J47">
            <v>-9600</v>
          </cell>
        </row>
        <row r="48">
          <cell r="A48" t="str">
            <v>6216076090</v>
          </cell>
          <cell r="B48">
            <v>62160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6216077001</v>
          </cell>
          <cell r="B49">
            <v>62160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6216077022</v>
          </cell>
          <cell r="B50">
            <v>62160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6216084200</v>
          </cell>
          <cell r="B51">
            <v>62160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6216084240</v>
          </cell>
          <cell r="B52">
            <v>62160</v>
          </cell>
          <cell r="C52">
            <v>84240</v>
          </cell>
          <cell r="D52" t="str">
            <v>Marketing Leasing</v>
          </cell>
          <cell r="E52">
            <v>13.32</v>
          </cell>
          <cell r="F52">
            <v>163.83000000000001</v>
          </cell>
          <cell r="G52">
            <v>-150.51</v>
          </cell>
          <cell r="H52">
            <v>1966</v>
          </cell>
          <cell r="I52">
            <v>1966</v>
          </cell>
          <cell r="J52">
            <v>-244.68</v>
          </cell>
        </row>
        <row r="53">
          <cell r="A53" t="str">
            <v>6216084242</v>
          </cell>
          <cell r="B53">
            <v>62160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6216084243</v>
          </cell>
          <cell r="B54">
            <v>62160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6216084244</v>
          </cell>
          <cell r="B55">
            <v>62160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6216084265</v>
          </cell>
          <cell r="B56">
            <v>62160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6216088037</v>
          </cell>
          <cell r="B57">
            <v>62160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6216085016</v>
          </cell>
          <cell r="B58">
            <v>62160</v>
          </cell>
          <cell r="C58">
            <v>85016</v>
          </cell>
          <cell r="D58" t="str">
            <v>Prof Svc-Attorney Outside</v>
          </cell>
          <cell r="E58">
            <v>0</v>
          </cell>
          <cell r="F58">
            <v>0</v>
          </cell>
          <cell r="G58">
            <v>0</v>
          </cell>
          <cell r="H58">
            <v>2453.4699999999998</v>
          </cell>
          <cell r="I58">
            <v>2453.4699999999998</v>
          </cell>
          <cell r="J58">
            <v>-382</v>
          </cell>
        </row>
        <row r="59">
          <cell r="A59" t="str">
            <v>6216085022</v>
          </cell>
          <cell r="B59">
            <v>62160</v>
          </cell>
          <cell r="C59">
            <v>85022</v>
          </cell>
          <cell r="D59" t="str">
            <v>Prof Svc-Audit/Acctng</v>
          </cell>
          <cell r="E59">
            <v>1022.58</v>
          </cell>
          <cell r="F59">
            <v>0</v>
          </cell>
          <cell r="G59">
            <v>1022.58</v>
          </cell>
          <cell r="H59">
            <v>2133.4899999999998</v>
          </cell>
          <cell r="I59">
            <v>2133.4899999999998</v>
          </cell>
          <cell r="J59">
            <v>-199.35</v>
          </cell>
        </row>
        <row r="60">
          <cell r="A60" t="str">
            <v>6216085065</v>
          </cell>
          <cell r="B60">
            <v>62160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6216085500</v>
          </cell>
          <cell r="B61">
            <v>62160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345</v>
          </cell>
          <cell r="I61">
            <v>345</v>
          </cell>
          <cell r="J61">
            <v>465</v>
          </cell>
        </row>
        <row r="62">
          <cell r="A62" t="str">
            <v>6216085566</v>
          </cell>
          <cell r="B62">
            <v>62160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0.23999999999796301</v>
          </cell>
        </row>
        <row r="63">
          <cell r="A63" t="str">
            <v>6216085581</v>
          </cell>
          <cell r="B63">
            <v>62160</v>
          </cell>
          <cell r="C63">
            <v>85581</v>
          </cell>
          <cell r="D63" t="str">
            <v>Bldg Admin- Salaries</v>
          </cell>
          <cell r="E63">
            <v>3425.48</v>
          </cell>
          <cell r="F63">
            <v>3426</v>
          </cell>
          <cell r="G63">
            <v>3426</v>
          </cell>
          <cell r="H63">
            <v>42947</v>
          </cell>
          <cell r="I63">
            <v>42947</v>
          </cell>
          <cell r="J63">
            <v>0</v>
          </cell>
        </row>
        <row r="64">
          <cell r="A64" t="str">
            <v>6216085583</v>
          </cell>
          <cell r="B64">
            <v>62160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6216085530</v>
          </cell>
          <cell r="B65">
            <v>62160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6216086012</v>
          </cell>
          <cell r="B66">
            <v>62160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6216086037</v>
          </cell>
          <cell r="B67">
            <v>62160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6216083050</v>
          </cell>
          <cell r="B68">
            <v>62160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6216086510</v>
          </cell>
          <cell r="B69">
            <v>62160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6216086537</v>
          </cell>
          <cell r="B70">
            <v>62160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6216086566</v>
          </cell>
          <cell r="B71">
            <v>62160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6216086955</v>
          </cell>
          <cell r="B72">
            <v>62160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6216086985</v>
          </cell>
          <cell r="B73">
            <v>62160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6216086880</v>
          </cell>
          <cell r="B74">
            <v>62160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6216088710</v>
          </cell>
          <cell r="B75">
            <v>62160</v>
          </cell>
          <cell r="C75">
            <v>88710</v>
          </cell>
          <cell r="D75" t="str">
            <v>Losses-Bad Debts</v>
          </cell>
          <cell r="E75">
            <v>0</v>
          </cell>
          <cell r="F75">
            <v>0.08</v>
          </cell>
          <cell r="G75">
            <v>-0.08</v>
          </cell>
          <cell r="H75">
            <v>23308.639999999999</v>
          </cell>
          <cell r="I75">
            <v>23308.639999999999</v>
          </cell>
          <cell r="J75">
            <v>39437.72</v>
          </cell>
        </row>
        <row r="76">
          <cell r="A76" t="str">
            <v>6216088711</v>
          </cell>
          <cell r="B76">
            <v>62160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6216088785</v>
          </cell>
          <cell r="B77">
            <v>62160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6216088847</v>
          </cell>
          <cell r="B78">
            <v>62160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6216088866</v>
          </cell>
          <cell r="B79">
            <v>62160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6216088870</v>
          </cell>
          <cell r="B80">
            <v>62160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6216088889</v>
          </cell>
          <cell r="B81">
            <v>62160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6216089776</v>
          </cell>
          <cell r="B82">
            <v>62160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6216089787</v>
          </cell>
          <cell r="B83">
            <v>62160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6216089510</v>
          </cell>
          <cell r="B84">
            <v>62160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190266</v>
          </cell>
        </row>
        <row r="85">
          <cell r="A85" t="str">
            <v>6216089511</v>
          </cell>
          <cell r="B85">
            <v>62160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6216089512</v>
          </cell>
          <cell r="B86">
            <v>62160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6216089528</v>
          </cell>
          <cell r="B87">
            <v>62160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6216089529</v>
          </cell>
          <cell r="B88">
            <v>62160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3550</v>
          </cell>
        </row>
        <row r="89">
          <cell r="A89" t="str">
            <v>6216089567</v>
          </cell>
          <cell r="B89">
            <v>62160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6216085058</v>
          </cell>
          <cell r="B90">
            <v>62160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6216086513</v>
          </cell>
          <cell r="B91">
            <v>62160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142.94999999999999</v>
          </cell>
          <cell r="G91">
            <v>-142.94999999999999</v>
          </cell>
          <cell r="H91">
            <v>1715.4</v>
          </cell>
          <cell r="I91">
            <v>1715.4</v>
          </cell>
          <cell r="J91">
            <v>4522.66</v>
          </cell>
        </row>
        <row r="92">
          <cell r="A92" t="str">
            <v>6216086519</v>
          </cell>
          <cell r="B92">
            <v>62160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6216088770</v>
          </cell>
          <cell r="B93">
            <v>62160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6216088862</v>
          </cell>
          <cell r="B94">
            <v>62160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6216088874</v>
          </cell>
          <cell r="B95">
            <v>62160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6216089910</v>
          </cell>
          <cell r="B96">
            <v>62160</v>
          </cell>
          <cell r="C96">
            <v>89910</v>
          </cell>
          <cell r="D96" t="str">
            <v>Depreciation</v>
          </cell>
          <cell r="E96">
            <v>0</v>
          </cell>
          <cell r="F96">
            <v>8342.4500000000007</v>
          </cell>
          <cell r="G96">
            <v>-8342.4500000000007</v>
          </cell>
          <cell r="H96">
            <v>99045.58</v>
          </cell>
          <cell r="I96">
            <v>99045.58</v>
          </cell>
          <cell r="J96">
            <v>-4377.5199999999904</v>
          </cell>
        </row>
        <row r="97">
          <cell r="A97" t="str">
            <v>6216089548</v>
          </cell>
          <cell r="B97">
            <v>62160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yside"/>
      <sheetName val="Bluffs"/>
      <sheetName val="Eastbluff"/>
      <sheetName val="Newport North"/>
      <sheetName val="Square (The)"/>
      <sheetName val="Westcliff"/>
      <sheetName val="data"/>
    </sheetNames>
    <sheetDataSet>
      <sheetData sheetId="0"/>
      <sheetData sheetId="1">
        <row r="2">
          <cell r="C2" t="str">
            <v>Statement of Operations</v>
          </cell>
        </row>
        <row r="3">
          <cell r="C3" t="str">
            <v>Year-To-Date Variance Analysis</v>
          </cell>
        </row>
        <row r="4">
          <cell r="C4" t="str">
            <v>For the Twelve Months Ended June 2005</v>
          </cell>
        </row>
        <row r="7">
          <cell r="G7" t="str">
            <v>Budget</v>
          </cell>
        </row>
        <row r="8">
          <cell r="F8" t="str">
            <v>Actual</v>
          </cell>
          <cell r="G8" t="str">
            <v>YTD</v>
          </cell>
          <cell r="H8" t="str">
            <v>Variance</v>
          </cell>
          <cell r="I8" t="str">
            <v>% Var.</v>
          </cell>
          <cell r="J8" t="str">
            <v>Budget Variance Comments</v>
          </cell>
        </row>
        <row r="10">
          <cell r="B10">
            <v>62145</v>
          </cell>
          <cell r="C10" t="str">
            <v>Bluffs</v>
          </cell>
        </row>
        <row r="12">
          <cell r="D12" t="str">
            <v>REVENUE</v>
          </cell>
        </row>
        <row r="13">
          <cell r="A13" t="str">
            <v>6214541050</v>
          </cell>
          <cell r="B13">
            <v>41050</v>
          </cell>
          <cell r="D13" t="str">
            <v>Rental Income - Fixed</v>
          </cell>
          <cell r="F13">
            <v>1593213.44</v>
          </cell>
          <cell r="G13">
            <v>1598743.06</v>
          </cell>
          <cell r="H13">
            <v>-5529.6200000001118</v>
          </cell>
          <cell r="I13">
            <v>-3.4587296347670222E-3</v>
          </cell>
        </row>
        <row r="14">
          <cell r="A14" t="str">
            <v>6214541074</v>
          </cell>
          <cell r="B14">
            <v>41074</v>
          </cell>
          <cell r="D14" t="str">
            <v>Rental Income - Percentage</v>
          </cell>
          <cell r="F14">
            <v>0</v>
          </cell>
          <cell r="G14">
            <v>0</v>
          </cell>
          <cell r="H14">
            <v>0</v>
          </cell>
          <cell r="I14" t="str">
            <v>N/A</v>
          </cell>
        </row>
        <row r="15">
          <cell r="A15" t="str">
            <v>6214541082</v>
          </cell>
          <cell r="B15">
            <v>41082</v>
          </cell>
          <cell r="D15" t="str">
            <v>Rental Income - Operating Expense Recoveries</v>
          </cell>
          <cell r="F15">
            <v>571447.65</v>
          </cell>
          <cell r="G15">
            <v>542890.4</v>
          </cell>
          <cell r="H15">
            <v>28557.25</v>
          </cell>
          <cell r="I15">
            <v>5.260223794710682E-2</v>
          </cell>
        </row>
        <row r="16">
          <cell r="A16" t="str">
            <v>6214545071</v>
          </cell>
          <cell r="B16">
            <v>45071</v>
          </cell>
          <cell r="D16" t="str">
            <v>Termination Fee</v>
          </cell>
          <cell r="F16">
            <v>0</v>
          </cell>
          <cell r="G16">
            <v>0</v>
          </cell>
          <cell r="H16">
            <v>0</v>
          </cell>
          <cell r="I16" t="str">
            <v>N/A</v>
          </cell>
        </row>
        <row r="17">
          <cell r="A17" t="str">
            <v>6214545070</v>
          </cell>
          <cell r="B17">
            <v>45070</v>
          </cell>
          <cell r="D17" t="str">
            <v>Other Income</v>
          </cell>
          <cell r="F17">
            <v>-0.01</v>
          </cell>
          <cell r="G17">
            <v>106.09</v>
          </cell>
          <cell r="H17">
            <v>-106.10000000000001</v>
          </cell>
          <cell r="I17">
            <v>-1.0000942595909135</v>
          </cell>
        </row>
        <row r="18">
          <cell r="A18" t="str">
            <v>6214541060</v>
          </cell>
          <cell r="B18">
            <v>41060</v>
          </cell>
          <cell r="D18" t="str">
            <v>Rental Income - Vacancy</v>
          </cell>
          <cell r="F18">
            <v>0</v>
          </cell>
          <cell r="G18">
            <v>-21524.2</v>
          </cell>
          <cell r="H18">
            <v>21524.2</v>
          </cell>
          <cell r="I18">
            <v>-1</v>
          </cell>
        </row>
        <row r="19">
          <cell r="A19" t="str">
            <v>6214544870</v>
          </cell>
          <cell r="B19">
            <v>44870</v>
          </cell>
          <cell r="D19" t="str">
            <v>Late Fees</v>
          </cell>
          <cell r="F19">
            <v>4000</v>
          </cell>
          <cell r="G19">
            <v>0</v>
          </cell>
          <cell r="H19">
            <v>4000</v>
          </cell>
          <cell r="I19" t="str">
            <v>N/A</v>
          </cell>
        </row>
        <row r="20">
          <cell r="D20" t="str">
            <v>TOTAL REVENUE</v>
          </cell>
          <cell r="F20">
            <v>2168661.08</v>
          </cell>
          <cell r="G20">
            <v>2120215.3499999996</v>
          </cell>
          <cell r="H20">
            <v>48445.729999999894</v>
          </cell>
          <cell r="I20">
            <v>2.2849438383699988E-2</v>
          </cell>
        </row>
        <row r="22">
          <cell r="D22" t="str">
            <v>Exclusion to CAM True Up</v>
          </cell>
          <cell r="F22">
            <v>68855</v>
          </cell>
        </row>
        <row r="23">
          <cell r="D23" t="str">
            <v>CAM Rev Excluding PY, HVAC</v>
          </cell>
          <cell r="F23">
            <v>502592.65</v>
          </cell>
          <cell r="G23">
            <v>542890.4</v>
          </cell>
        </row>
        <row r="24">
          <cell r="D24" t="str">
            <v>CAM Recovery Ratio</v>
          </cell>
          <cell r="F24">
            <v>1.0729977720346391</v>
          </cell>
          <cell r="G24">
            <v>0.97133849501490943</v>
          </cell>
          <cell r="H24">
            <v>0.10165927701972965</v>
          </cell>
          <cell r="I24">
            <v>0.10465896033304975</v>
          </cell>
        </row>
        <row r="26">
          <cell r="D26" t="str">
            <v>REIMBURSABLE EXPENSES</v>
          </cell>
        </row>
        <row r="27">
          <cell r="A27" t="str">
            <v>6214572710</v>
          </cell>
          <cell r="B27">
            <v>72710</v>
          </cell>
          <cell r="D27" t="str">
            <v>Utilities - Electricity</v>
          </cell>
          <cell r="F27">
            <v>26533.58</v>
          </cell>
          <cell r="G27">
            <v>34684</v>
          </cell>
          <cell r="H27">
            <v>8150.4199999999983</v>
          </cell>
          <cell r="I27">
            <v>0.23499077384384726</v>
          </cell>
          <cell r="J27" t="str">
            <v>High budget in October and January based on historical data.</v>
          </cell>
        </row>
        <row r="28">
          <cell r="A28" t="str">
            <v>6214572770</v>
          </cell>
          <cell r="B28">
            <v>72770</v>
          </cell>
          <cell r="D28" t="str">
            <v>Utilities - Water</v>
          </cell>
          <cell r="F28">
            <v>6888.38</v>
          </cell>
          <cell r="G28">
            <v>4830.12</v>
          </cell>
          <cell r="H28">
            <v>-2058.2600000000002</v>
          </cell>
          <cell r="I28">
            <v>-0.42613019966377652</v>
          </cell>
          <cell r="J28" t="str">
            <v>Account is underbudgeted. Adjusted in forecast.</v>
          </cell>
        </row>
        <row r="29">
          <cell r="A29" t="str">
            <v>6214576000</v>
          </cell>
          <cell r="B29">
            <v>76000</v>
          </cell>
          <cell r="D29" t="str">
            <v>Bldg Maintenance &amp; Repair</v>
          </cell>
          <cell r="F29">
            <v>49110.09</v>
          </cell>
          <cell r="G29">
            <v>40028.21</v>
          </cell>
          <cell r="H29">
            <v>-9081.8799999999974</v>
          </cell>
          <cell r="I29">
            <v>-0.22688698795174697</v>
          </cell>
          <cell r="J29" t="str">
            <v>Plumbing rprs to move pipes underground ($8,263K) not anticipated in the budget. Window/Awning cleaning of $2K will be used in 05/05. Add'tl grease removal svcs not anticipated ($5K). Backflow repairs not anticipated ($1,332)</v>
          </cell>
        </row>
        <row r="30">
          <cell r="A30" t="str">
            <v>6214576020</v>
          </cell>
          <cell r="B30">
            <v>76020</v>
          </cell>
          <cell r="D30" t="str">
            <v>Food Court Expenses</v>
          </cell>
          <cell r="F30">
            <v>4349</v>
          </cell>
          <cell r="G30">
            <v>0</v>
          </cell>
          <cell r="H30">
            <v>-4349</v>
          </cell>
          <cell r="I30" t="str">
            <v>N/A</v>
          </cell>
          <cell r="J30">
            <v>1</v>
          </cell>
        </row>
        <row r="31">
          <cell r="A31" t="str">
            <v>6214576050</v>
          </cell>
          <cell r="B31">
            <v>76050</v>
          </cell>
          <cell r="D31" t="str">
            <v>Cleaning Expense</v>
          </cell>
          <cell r="F31">
            <v>71145.8</v>
          </cell>
          <cell r="G31">
            <v>77648.52</v>
          </cell>
          <cell r="H31">
            <v>6502.7200000000012</v>
          </cell>
          <cell r="I31">
            <v>8.3745575575683878E-2</v>
          </cell>
        </row>
        <row r="32">
          <cell r="A32" t="str">
            <v>6214576091</v>
          </cell>
          <cell r="B32">
            <v>76091</v>
          </cell>
          <cell r="D32" t="str">
            <v>Parking Maintenance</v>
          </cell>
          <cell r="F32">
            <v>74397.100000000006</v>
          </cell>
          <cell r="G32">
            <v>34718.120000000003</v>
          </cell>
          <cell r="H32">
            <v>-39678.980000000003</v>
          </cell>
          <cell r="I32">
            <v>-1.1428896495547569</v>
          </cell>
          <cell r="J32" t="str">
            <v>Valet parking program started, not accounted for in the budget.</v>
          </cell>
        </row>
        <row r="33">
          <cell r="A33" t="str">
            <v>6214577000</v>
          </cell>
          <cell r="B33">
            <v>77000</v>
          </cell>
          <cell r="D33" t="str">
            <v>Grounds Maintenance</v>
          </cell>
          <cell r="F33">
            <v>34725.279999999999</v>
          </cell>
          <cell r="G33">
            <v>37077.82</v>
          </cell>
          <cell r="H33">
            <v>2352.5400000000009</v>
          </cell>
          <cell r="I33">
            <v>6.34487140829747E-2</v>
          </cell>
          <cell r="J33" t="str">
            <v>Misc Rpr and Common Area Seating Account has budget, but no expenses. (PERM).</v>
          </cell>
        </row>
        <row r="34">
          <cell r="A34" t="str">
            <v>6214577053</v>
          </cell>
          <cell r="B34">
            <v>77053</v>
          </cell>
          <cell r="D34" t="str">
            <v>Landscaping</v>
          </cell>
          <cell r="F34">
            <v>64480</v>
          </cell>
          <cell r="G34">
            <v>42203.27</v>
          </cell>
          <cell r="H34">
            <v>-22276.730000000003</v>
          </cell>
          <cell r="I34">
            <v>-0.52784369552406729</v>
          </cell>
          <cell r="J34" t="str">
            <v>Canary Palm expensed (instead of amortizing it). ($16,500).</v>
          </cell>
        </row>
        <row r="35">
          <cell r="A35" t="str">
            <v>6214578020</v>
          </cell>
          <cell r="B35">
            <v>78020</v>
          </cell>
          <cell r="D35" t="str">
            <v>Amortized CAM Exp</v>
          </cell>
          <cell r="F35">
            <v>0</v>
          </cell>
          <cell r="G35">
            <v>0.8</v>
          </cell>
          <cell r="H35">
            <v>0.8</v>
          </cell>
          <cell r="I35">
            <v>1</v>
          </cell>
        </row>
        <row r="36">
          <cell r="A36" t="str">
            <v>6214585584</v>
          </cell>
          <cell r="B36">
            <v>85584</v>
          </cell>
          <cell r="D36" t="str">
            <v>Bldg Admin-Office Costs</v>
          </cell>
          <cell r="F36">
            <v>3582.95</v>
          </cell>
          <cell r="G36">
            <v>5088.3</v>
          </cell>
          <cell r="H36">
            <v>1505.3500000000004</v>
          </cell>
          <cell r="I36">
            <v>0.29584537075251072</v>
          </cell>
          <cell r="J36" t="str">
            <v>Actual expenses are lower than anticipated in budget.</v>
          </cell>
        </row>
        <row r="37">
          <cell r="A37" t="str">
            <v>6214585582</v>
          </cell>
          <cell r="B37">
            <v>85582</v>
          </cell>
          <cell r="D37" t="str">
            <v>Bldg Admin-Salaries</v>
          </cell>
          <cell r="F37">
            <v>19700.68</v>
          </cell>
          <cell r="G37">
            <v>28695.47</v>
          </cell>
          <cell r="H37">
            <v>8994.7900000000009</v>
          </cell>
          <cell r="I37">
            <v>0.3134567930060041</v>
          </cell>
          <cell r="J37" t="str">
            <v>Actual expenses are lower than anticipated in budget.</v>
          </cell>
        </row>
        <row r="38">
          <cell r="A38" t="str">
            <v>6214586564</v>
          </cell>
          <cell r="B38">
            <v>86564</v>
          </cell>
          <cell r="D38" t="str">
            <v>Insurance</v>
          </cell>
          <cell r="F38">
            <v>22840</v>
          </cell>
          <cell r="G38">
            <v>19170.8</v>
          </cell>
          <cell r="H38">
            <v>-3669.2000000000007</v>
          </cell>
          <cell r="I38">
            <v>-0.19139524693805166</v>
          </cell>
          <cell r="J38" t="str">
            <v>Actual expenses are higher than anticipated in budget.</v>
          </cell>
        </row>
        <row r="39">
          <cell r="A39" t="str">
            <v>6214588890</v>
          </cell>
          <cell r="B39">
            <v>88890</v>
          </cell>
          <cell r="D39" t="str">
            <v>Security/Safety</v>
          </cell>
          <cell r="F39">
            <v>24883.18</v>
          </cell>
          <cell r="G39">
            <v>47965.86</v>
          </cell>
          <cell r="H39">
            <v>23082.68</v>
          </cell>
          <cell r="I39">
            <v>0.48123144253016625</v>
          </cell>
          <cell r="J39" t="str">
            <v>Bills have been reduced. Budget is higher than expenses (Perm).</v>
          </cell>
        </row>
        <row r="40">
          <cell r="A40" t="str">
            <v>6214589786</v>
          </cell>
          <cell r="B40">
            <v>89786</v>
          </cell>
          <cell r="D40" t="str">
            <v>Property Tax Exp</v>
          </cell>
          <cell r="F40">
            <v>65764.42</v>
          </cell>
          <cell r="G40">
            <v>186798.3</v>
          </cell>
          <cell r="H40">
            <v>121033.87999999999</v>
          </cell>
          <cell r="I40">
            <v>0.64793887310537623</v>
          </cell>
          <cell r="J40" t="str">
            <v>New center. Tax bill estimates are a lot higher than actual.</v>
          </cell>
        </row>
        <row r="41">
          <cell r="D41" t="str">
            <v>Total Reimbursable</v>
          </cell>
          <cell r="F41">
            <v>468400.45999999996</v>
          </cell>
          <cell r="G41">
            <v>558909.59</v>
          </cell>
          <cell r="H41">
            <v>90509.129999999976</v>
          </cell>
          <cell r="I41">
            <v>0.1619387672342498</v>
          </cell>
        </row>
        <row r="43">
          <cell r="D43" t="str">
            <v>NON-REIMBURSABLE EXPENSES</v>
          </cell>
        </row>
        <row r="44">
          <cell r="A44" t="str">
            <v>6214572701</v>
          </cell>
          <cell r="B44">
            <v>72701</v>
          </cell>
          <cell r="D44" t="str">
            <v>Utilities</v>
          </cell>
          <cell r="F44">
            <v>0</v>
          </cell>
          <cell r="G44">
            <v>0</v>
          </cell>
          <cell r="H44">
            <v>0</v>
          </cell>
          <cell r="I44" t="str">
            <v>N/A</v>
          </cell>
        </row>
        <row r="45">
          <cell r="A45" t="str">
            <v>6214576010</v>
          </cell>
          <cell r="B45">
            <v>76010</v>
          </cell>
          <cell r="D45" t="str">
            <v>Tenant Alterations</v>
          </cell>
          <cell r="F45">
            <v>2.11</v>
          </cell>
          <cell r="G45">
            <v>0</v>
          </cell>
          <cell r="H45">
            <v>-2.11</v>
          </cell>
          <cell r="I45" t="str">
            <v>N/A</v>
          </cell>
        </row>
        <row r="46">
          <cell r="A46" t="str">
            <v>6214576054</v>
          </cell>
          <cell r="B46">
            <v>76054</v>
          </cell>
          <cell r="D46" t="str">
            <v>Bldg Maintenance &amp; Repair</v>
          </cell>
          <cell r="F46">
            <v>48603.44</v>
          </cell>
          <cell r="G46">
            <v>467.64</v>
          </cell>
          <cell r="H46">
            <v>-48135.8</v>
          </cell>
          <cell r="I46">
            <v>-102.93345308356857</v>
          </cell>
          <cell r="J46" t="str">
            <v xml:space="preserve">Variance due to add'tl grease services and grease trap pump to control odor. </v>
          </cell>
        </row>
        <row r="47">
          <cell r="A47" t="str">
            <v>6214584240</v>
          </cell>
          <cell r="B47">
            <v>84240</v>
          </cell>
          <cell r="D47" t="str">
            <v>Marketing Leasing</v>
          </cell>
          <cell r="F47">
            <v>60.52</v>
          </cell>
          <cell r="G47">
            <v>1213.3</v>
          </cell>
          <cell r="H47">
            <v>1152.78</v>
          </cell>
          <cell r="I47">
            <v>0.95011950877771367</v>
          </cell>
        </row>
        <row r="48">
          <cell r="A48" t="str">
            <v>6214584242</v>
          </cell>
          <cell r="B48">
            <v>84242</v>
          </cell>
          <cell r="D48" t="str">
            <v>Marketing-Subsidy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6214585016</v>
          </cell>
          <cell r="B49">
            <v>85016</v>
          </cell>
          <cell r="D49" t="str">
            <v>Prof Svc-Attorney Outside</v>
          </cell>
          <cell r="F49">
            <v>-1000</v>
          </cell>
          <cell r="G49">
            <v>202.91</v>
          </cell>
          <cell r="H49">
            <v>1202.9100000000001</v>
          </cell>
          <cell r="I49">
            <v>5.9282933320191225</v>
          </cell>
        </row>
        <row r="50">
          <cell r="A50" t="str">
            <v>6214585022</v>
          </cell>
          <cell r="B50">
            <v>85022</v>
          </cell>
          <cell r="D50" t="str">
            <v>Prof Svc-Audit/Acctng</v>
          </cell>
          <cell r="F50">
            <v>0</v>
          </cell>
          <cell r="G50">
            <v>205.33</v>
          </cell>
          <cell r="H50">
            <v>205.33</v>
          </cell>
          <cell r="I50">
            <v>1</v>
          </cell>
        </row>
        <row r="51">
          <cell r="A51" t="str">
            <v>6214585500</v>
          </cell>
          <cell r="B51">
            <v>85500</v>
          </cell>
          <cell r="D51" t="str">
            <v>Consulting Services</v>
          </cell>
          <cell r="F51">
            <v>2390.88</v>
          </cell>
          <cell r="G51">
            <v>1565</v>
          </cell>
          <cell r="H51">
            <v>-825.88000000000011</v>
          </cell>
          <cell r="I51">
            <v>-0.52771884984025563</v>
          </cell>
        </row>
        <row r="52">
          <cell r="A52" t="str">
            <v>6214585566</v>
          </cell>
          <cell r="B52">
            <v>85566</v>
          </cell>
          <cell r="D52" t="str">
            <v>Management Fee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6214585581</v>
          </cell>
          <cell r="B53">
            <v>85581</v>
          </cell>
          <cell r="D53" t="str">
            <v>Bldg Admin- Salaries</v>
          </cell>
          <cell r="F53">
            <v>14479.82</v>
          </cell>
          <cell r="G53">
            <v>30087.22</v>
          </cell>
          <cell r="H53">
            <v>15607.400000000001</v>
          </cell>
          <cell r="I53">
            <v>0.51873852087364669</v>
          </cell>
        </row>
        <row r="54">
          <cell r="A54" t="str">
            <v>6214585583</v>
          </cell>
          <cell r="B54">
            <v>85583</v>
          </cell>
          <cell r="D54" t="str">
            <v>Bldg Admin - Office Exp</v>
          </cell>
          <cell r="F54">
            <v>1953.15</v>
          </cell>
          <cell r="G54">
            <v>0</v>
          </cell>
          <cell r="H54">
            <v>-1953.15</v>
          </cell>
          <cell r="I54" t="str">
            <v>N/A</v>
          </cell>
        </row>
        <row r="55">
          <cell r="A55" t="str">
            <v>6214586985</v>
          </cell>
          <cell r="B55">
            <v>86985</v>
          </cell>
          <cell r="D55" t="str">
            <v>Purchased Svcs-Other</v>
          </cell>
          <cell r="F55">
            <v>0</v>
          </cell>
          <cell r="G55">
            <v>0</v>
          </cell>
          <cell r="H55">
            <v>0</v>
          </cell>
          <cell r="I55" t="str">
            <v>N/A</v>
          </cell>
        </row>
        <row r="56">
          <cell r="A56" t="str">
            <v>6214588710</v>
          </cell>
          <cell r="B56">
            <v>88710</v>
          </cell>
          <cell r="D56" t="str">
            <v>Losses-Bad Debts</v>
          </cell>
          <cell r="F56">
            <v>0</v>
          </cell>
          <cell r="G56">
            <v>19371</v>
          </cell>
          <cell r="H56">
            <v>19371</v>
          </cell>
          <cell r="I56">
            <v>1</v>
          </cell>
        </row>
        <row r="57">
          <cell r="D57" t="str">
            <v>Total Non-Reimbursable</v>
          </cell>
          <cell r="F57">
            <v>66489.919999999998</v>
          </cell>
          <cell r="G57">
            <v>53112.4</v>
          </cell>
          <cell r="H57">
            <v>-13377.519999999997</v>
          </cell>
          <cell r="I57">
            <v>-0.25187187925983379</v>
          </cell>
        </row>
        <row r="59">
          <cell r="D59" t="str">
            <v>TOTAL OPERATING EXPENSES</v>
          </cell>
          <cell r="F59">
            <v>534890.38</v>
          </cell>
          <cell r="G59">
            <v>612021.99</v>
          </cell>
          <cell r="H59">
            <v>77131.609999999986</v>
          </cell>
          <cell r="I59">
            <v>0.12602751414209803</v>
          </cell>
        </row>
        <row r="61">
          <cell r="D61" t="str">
            <v>NET INCOME (Excluding NRO)</v>
          </cell>
          <cell r="F61">
            <v>1633770.7000000002</v>
          </cell>
          <cell r="G61">
            <v>1508193.3599999996</v>
          </cell>
          <cell r="H61">
            <v>125577.33999999988</v>
          </cell>
          <cell r="I61">
            <v>8.3263421873174079E-2</v>
          </cell>
        </row>
        <row r="62">
          <cell r="A62" t="str">
            <v>6214576071</v>
          </cell>
          <cell r="B62">
            <v>76071</v>
          </cell>
          <cell r="D62" t="str">
            <v>Reimaging Maintenance</v>
          </cell>
          <cell r="F62">
            <v>0</v>
          </cell>
          <cell r="G62">
            <v>0</v>
          </cell>
          <cell r="H62">
            <v>0</v>
          </cell>
          <cell r="I62" t="str">
            <v>N/A</v>
          </cell>
        </row>
        <row r="63">
          <cell r="D63" t="str">
            <v xml:space="preserve">NET INCOME </v>
          </cell>
          <cell r="F63">
            <v>1633770.7000000002</v>
          </cell>
          <cell r="G63">
            <v>1508193.3599999996</v>
          </cell>
          <cell r="H63">
            <v>125577.33999999988</v>
          </cell>
          <cell r="I63">
            <v>8.3263421873174079E-2</v>
          </cell>
        </row>
        <row r="66">
          <cell r="C66" t="str">
            <v>Forecasted Variances:</v>
          </cell>
        </row>
        <row r="67">
          <cell r="C67" t="str">
            <v xml:space="preserve">l  </v>
          </cell>
          <cell r="D67" t="str">
            <v>Rental Income - Operating Exp Recoveries:  Although we are trying to save tenants some money, we did not adjust the budget numbers. Therefore forecast reflects original budget numbers.</v>
          </cell>
        </row>
        <row r="68">
          <cell r="C68" t="str">
            <v xml:space="preserve">l  </v>
          </cell>
          <cell r="D68" t="str">
            <v>Utilities - Electricity:  Actuals are just a bit lower than forecast.</v>
          </cell>
        </row>
        <row r="69">
          <cell r="C69" t="str">
            <v xml:space="preserve">l  </v>
          </cell>
          <cell r="D69" t="str">
            <v>Bldg Maintenance &amp; Repair:  Window/Awning Cleaning and Gutter/Downspouts service expense will occur in 03/05.</v>
          </cell>
        </row>
        <row r="70">
          <cell r="C70" t="str">
            <v xml:space="preserve">l  </v>
          </cell>
          <cell r="D70" t="str">
            <v>Parking Maintenance:  Parking lot strip/seal expense $2,800 scheduled for 03/05.Valet Parking has a positive variance due to a high accrual in 03/04. Budget of $2K for Parking Maint-Reimb will not be expensed (PERM).</v>
          </cell>
        </row>
        <row r="71">
          <cell r="C71" t="str">
            <v xml:space="preserve">l  </v>
          </cell>
          <cell r="D71" t="str">
            <v>Landscaping:  Canary Palm Tree has been expensed (instead of amortizing it $16,500).</v>
          </cell>
        </row>
        <row r="72">
          <cell r="C72" t="str">
            <v xml:space="preserve">l  </v>
          </cell>
          <cell r="D72" t="str">
            <v>Bldg Admin - Office Costs:  To be updated.</v>
          </cell>
        </row>
        <row r="73">
          <cell r="C73" t="str">
            <v xml:space="preserve">l  </v>
          </cell>
          <cell r="D73" t="str">
            <v>Bldg Admin - Salaries:  To be updated.</v>
          </cell>
        </row>
        <row r="74">
          <cell r="C74" t="str">
            <v xml:space="preserve">l  </v>
          </cell>
          <cell r="D74" t="str">
            <v>Bldg Maintenance &amp; Repair:  Forecast of $49,410. Will check with G.M.</v>
          </cell>
        </row>
        <row r="77">
          <cell r="C77" t="str">
            <v>Prior Year Variances:</v>
          </cell>
        </row>
        <row r="78">
          <cell r="C78" t="str">
            <v xml:space="preserve">l  </v>
          </cell>
          <cell r="D78" t="str">
            <v>Rental Income - Fixed:  Due to occupancy percentage increase in current year.</v>
          </cell>
        </row>
        <row r="79">
          <cell r="C79" t="str">
            <v xml:space="preserve">l  </v>
          </cell>
          <cell r="D79" t="str">
            <v>Utilities - Electricity:  High budget in current year based on historical data.</v>
          </cell>
        </row>
        <row r="80">
          <cell r="C80" t="str">
            <v xml:space="preserve">l  </v>
          </cell>
          <cell r="D80" t="str">
            <v>Utilities - Water:  Timing variance, low budget for July, high budget for October.</v>
          </cell>
        </row>
        <row r="81">
          <cell r="C81" t="str">
            <v xml:space="preserve">l  </v>
          </cell>
          <cell r="D81" t="str">
            <v>Parking Maintenance:  Valet parking program started in current year.</v>
          </cell>
        </row>
        <row r="82">
          <cell r="C82" t="str">
            <v xml:space="preserve">l  </v>
          </cell>
          <cell r="D82" t="str">
            <v>Grounds Maintenance:  Last year was the center's first X-mas.  PY expense is higher than current year's due to new lightline and extension cords ($9k)_. In Common Area Seating, umbrellas and bases, trash receptacles had to be purchased, accounting for $6K</v>
          </cell>
        </row>
        <row r="83">
          <cell r="C83" t="str">
            <v xml:space="preserve">l  </v>
          </cell>
          <cell r="D83" t="str">
            <v>Landscaping:  Canary Palm tree was expensed this year $18k  .Negative budget for Landscaping Contractor due to warranty period in August.</v>
          </cell>
        </row>
        <row r="84">
          <cell r="C84" t="str">
            <v xml:space="preserve">l  </v>
          </cell>
          <cell r="D84" t="str">
            <v>Security/Safety:  Bills have been reduced. Budget is higher than expenses (Perm).</v>
          </cell>
        </row>
        <row r="85">
          <cell r="C85" t="str">
            <v xml:space="preserve">l  </v>
          </cell>
          <cell r="D85" t="str">
            <v>Bldg Maintenance &amp; Repair:  Due to odor remediation (grease) in the center in the current year.</v>
          </cell>
        </row>
        <row r="86">
          <cell r="C86" t="str">
            <v xml:space="preserve">l  </v>
          </cell>
          <cell r="D86" t="str">
            <v>Consulting Services:  Due to mitigation monitoring expense in current year.</v>
          </cell>
        </row>
        <row r="87">
          <cell r="C87" t="str">
            <v xml:space="preserve">l  </v>
          </cell>
          <cell r="D87" t="str">
            <v>Management Fee:  3rd Party Management Company not used in the current year.</v>
          </cell>
        </row>
      </sheetData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yside"/>
      <sheetName val="Corona Del Mar"/>
      <sheetName val="Crytal Cove"/>
      <sheetName val="Eastbluff"/>
      <sheetName val="Harbor View"/>
      <sheetName val="Newport Coast"/>
      <sheetName val="Newport Hills"/>
      <sheetName val="Newport North"/>
      <sheetName val="Westcliff"/>
      <sheetName val="ISC"/>
      <sheetName val="vari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6211041010</v>
          </cell>
          <cell r="B2">
            <v>62110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6211041040</v>
          </cell>
          <cell r="B3">
            <v>62110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6211041050</v>
          </cell>
          <cell r="B4">
            <v>62110</v>
          </cell>
          <cell r="C4">
            <v>41050</v>
          </cell>
          <cell r="D4" t="str">
            <v>Rental Income - Fixed</v>
          </cell>
          <cell r="E4">
            <v>-239852.87</v>
          </cell>
          <cell r="F4">
            <v>-237174.07</v>
          </cell>
          <cell r="G4">
            <v>-2678.7999999999902</v>
          </cell>
          <cell r="H4">
            <v>-2895487.51</v>
          </cell>
          <cell r="I4">
            <v>-2895487.51</v>
          </cell>
          <cell r="J4">
            <v>0</v>
          </cell>
        </row>
        <row r="5">
          <cell r="A5" t="str">
            <v>6211041074</v>
          </cell>
          <cell r="B5">
            <v>62110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-48255</v>
          </cell>
          <cell r="I5">
            <v>-48255</v>
          </cell>
          <cell r="J5">
            <v>0</v>
          </cell>
        </row>
        <row r="6">
          <cell r="A6" t="str">
            <v>6211041082</v>
          </cell>
          <cell r="B6">
            <v>62110</v>
          </cell>
          <cell r="C6">
            <v>41082</v>
          </cell>
          <cell r="D6" t="str">
            <v>Rental Income - Operating Exp</v>
          </cell>
          <cell r="E6">
            <v>-32216.92</v>
          </cell>
          <cell r="F6">
            <v>-44603.67</v>
          </cell>
          <cell r="G6">
            <v>12386.75</v>
          </cell>
          <cell r="H6">
            <v>-535244.04</v>
          </cell>
          <cell r="I6">
            <v>-535244.04</v>
          </cell>
          <cell r="J6">
            <v>0</v>
          </cell>
        </row>
        <row r="7">
          <cell r="A7" t="str">
            <v>6211044610</v>
          </cell>
          <cell r="B7">
            <v>62110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6211045071</v>
          </cell>
          <cell r="B8">
            <v>62110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6211045010</v>
          </cell>
          <cell r="B9">
            <v>62110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6211045046</v>
          </cell>
          <cell r="B10">
            <v>62110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6211045070</v>
          </cell>
          <cell r="B11">
            <v>62110</v>
          </cell>
          <cell r="C11">
            <v>45070</v>
          </cell>
          <cell r="D11" t="str">
            <v>Other Income</v>
          </cell>
          <cell r="E11">
            <v>-25</v>
          </cell>
          <cell r="F11">
            <v>-75.28</v>
          </cell>
          <cell r="G11">
            <v>50.28</v>
          </cell>
          <cell r="H11">
            <v>-935.34</v>
          </cell>
          <cell r="I11">
            <v>-935.34</v>
          </cell>
          <cell r="J11">
            <v>0</v>
          </cell>
        </row>
        <row r="12">
          <cell r="A12" t="str">
            <v>6211041060</v>
          </cell>
          <cell r="B12">
            <v>62110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2899.17</v>
          </cell>
          <cell r="G12">
            <v>-2899.17</v>
          </cell>
          <cell r="H12">
            <v>34790</v>
          </cell>
          <cell r="I12">
            <v>34790</v>
          </cell>
          <cell r="J12">
            <v>0</v>
          </cell>
        </row>
        <row r="13">
          <cell r="A13" t="str">
            <v>6211044870</v>
          </cell>
          <cell r="B13">
            <v>62110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6211052542</v>
          </cell>
          <cell r="B14">
            <v>62110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6211072710</v>
          </cell>
          <cell r="B15">
            <v>62110</v>
          </cell>
          <cell r="C15">
            <v>72710</v>
          </cell>
          <cell r="D15" t="str">
            <v>Utilities - Electricity</v>
          </cell>
          <cell r="E15">
            <v>390.66</v>
          </cell>
          <cell r="F15">
            <v>2519.86</v>
          </cell>
          <cell r="G15">
            <v>-2129.1999999999998</v>
          </cell>
          <cell r="H15">
            <v>25369.24</v>
          </cell>
          <cell r="I15">
            <v>25369.24</v>
          </cell>
          <cell r="J15">
            <v>0</v>
          </cell>
        </row>
        <row r="16">
          <cell r="A16" t="str">
            <v>6211072740</v>
          </cell>
          <cell r="B16">
            <v>62110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6211072770</v>
          </cell>
          <cell r="B17">
            <v>62110</v>
          </cell>
          <cell r="C17">
            <v>72770</v>
          </cell>
          <cell r="D17" t="str">
            <v>Utilities - Water</v>
          </cell>
          <cell r="E17">
            <v>311.87</v>
          </cell>
          <cell r="F17">
            <v>234.26</v>
          </cell>
          <cell r="G17">
            <v>77.61</v>
          </cell>
          <cell r="H17">
            <v>5991.75</v>
          </cell>
          <cell r="I17">
            <v>5991.75</v>
          </cell>
          <cell r="J17">
            <v>0</v>
          </cell>
        </row>
        <row r="18">
          <cell r="A18" t="str">
            <v>6211076000</v>
          </cell>
          <cell r="B18">
            <v>62110</v>
          </cell>
          <cell r="C18">
            <v>76000</v>
          </cell>
          <cell r="D18" t="str">
            <v>Bldg Maintenance &amp; Repair</v>
          </cell>
          <cell r="E18">
            <v>866.23</v>
          </cell>
          <cell r="F18">
            <v>373.91</v>
          </cell>
          <cell r="G18">
            <v>492.32</v>
          </cell>
          <cell r="H18">
            <v>13755.11</v>
          </cell>
          <cell r="I18">
            <v>13755.11</v>
          </cell>
          <cell r="J18">
            <v>0</v>
          </cell>
        </row>
        <row r="19">
          <cell r="A19" t="str">
            <v>6211076020</v>
          </cell>
          <cell r="B19">
            <v>62110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6211076034</v>
          </cell>
          <cell r="B20">
            <v>62110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6211076050</v>
          </cell>
          <cell r="B21">
            <v>62110</v>
          </cell>
          <cell r="C21">
            <v>76050</v>
          </cell>
          <cell r="D21" t="str">
            <v>Cleaning Expense</v>
          </cell>
          <cell r="E21">
            <v>4491</v>
          </cell>
          <cell r="F21">
            <v>3947.84</v>
          </cell>
          <cell r="G21">
            <v>543.16</v>
          </cell>
          <cell r="H21">
            <v>54669.42</v>
          </cell>
          <cell r="I21">
            <v>54669.42</v>
          </cell>
          <cell r="J21">
            <v>0</v>
          </cell>
        </row>
        <row r="22">
          <cell r="A22" t="str">
            <v>6211076056</v>
          </cell>
          <cell r="B22">
            <v>62110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6211076070</v>
          </cell>
          <cell r="B23">
            <v>62110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6211076091</v>
          </cell>
          <cell r="B24">
            <v>62110</v>
          </cell>
          <cell r="C24">
            <v>76091</v>
          </cell>
          <cell r="D24" t="str">
            <v>Parking Maintenance</v>
          </cell>
          <cell r="E24">
            <v>3384.25</v>
          </cell>
          <cell r="F24">
            <v>3455.65</v>
          </cell>
          <cell r="G24">
            <v>-71.400000000000105</v>
          </cell>
          <cell r="H24">
            <v>55126.69</v>
          </cell>
          <cell r="I24">
            <v>55126.69</v>
          </cell>
          <cell r="J24">
            <v>0</v>
          </cell>
        </row>
        <row r="25">
          <cell r="A25" t="str">
            <v>6211077000</v>
          </cell>
          <cell r="B25">
            <v>62110</v>
          </cell>
          <cell r="C25">
            <v>77000</v>
          </cell>
          <cell r="D25" t="str">
            <v>Grounds Maintenance</v>
          </cell>
          <cell r="E25">
            <v>793.93</v>
          </cell>
          <cell r="F25">
            <v>9614.1299999999992</v>
          </cell>
          <cell r="G25">
            <v>-8820.2000000000007</v>
          </cell>
          <cell r="H25">
            <v>62302.97</v>
          </cell>
          <cell r="I25">
            <v>62302.97</v>
          </cell>
          <cell r="J25">
            <v>0</v>
          </cell>
        </row>
        <row r="26">
          <cell r="A26" t="str">
            <v>6211077053</v>
          </cell>
          <cell r="B26">
            <v>62110</v>
          </cell>
          <cell r="C26">
            <v>77053</v>
          </cell>
          <cell r="D26" t="str">
            <v>Landscaping</v>
          </cell>
          <cell r="E26">
            <v>1275</v>
          </cell>
          <cell r="F26">
            <v>2660.27</v>
          </cell>
          <cell r="G26">
            <v>-1385.27</v>
          </cell>
          <cell r="H26">
            <v>42474.71</v>
          </cell>
          <cell r="I26">
            <v>42474.71</v>
          </cell>
          <cell r="J26">
            <v>0</v>
          </cell>
        </row>
        <row r="27">
          <cell r="A27" t="str">
            <v>6211078020</v>
          </cell>
          <cell r="B27">
            <v>62110</v>
          </cell>
          <cell r="C27">
            <v>78020</v>
          </cell>
          <cell r="D27" t="str">
            <v>Amortized CAM Exp</v>
          </cell>
          <cell r="E27">
            <v>1571.08</v>
          </cell>
          <cell r="F27">
            <v>2513.92</v>
          </cell>
          <cell r="G27">
            <v>-942.84</v>
          </cell>
          <cell r="H27">
            <v>30167</v>
          </cell>
          <cell r="I27">
            <v>30167</v>
          </cell>
          <cell r="J27">
            <v>0</v>
          </cell>
        </row>
        <row r="28">
          <cell r="A28" t="str">
            <v>6211084264</v>
          </cell>
          <cell r="B28">
            <v>62110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6211085555</v>
          </cell>
          <cell r="B29">
            <v>62110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6211085584</v>
          </cell>
          <cell r="B30">
            <v>62110</v>
          </cell>
          <cell r="C30">
            <v>85584</v>
          </cell>
          <cell r="D30" t="str">
            <v>Bldg Admin-Office Costs</v>
          </cell>
          <cell r="E30">
            <v>694.05</v>
          </cell>
          <cell r="F30">
            <v>1069.5</v>
          </cell>
          <cell r="G30">
            <v>-375.45</v>
          </cell>
          <cell r="H30">
            <v>12834</v>
          </cell>
          <cell r="I30">
            <v>12834</v>
          </cell>
          <cell r="J30">
            <v>0</v>
          </cell>
        </row>
        <row r="31">
          <cell r="A31" t="str">
            <v>6211085582</v>
          </cell>
          <cell r="B31">
            <v>62110</v>
          </cell>
          <cell r="C31">
            <v>85582</v>
          </cell>
          <cell r="D31" t="str">
            <v>Bldg Admin-Salaries</v>
          </cell>
          <cell r="E31">
            <v>6035.79</v>
          </cell>
          <cell r="F31">
            <v>6019.83</v>
          </cell>
          <cell r="G31">
            <v>15.96</v>
          </cell>
          <cell r="H31">
            <v>77000.3</v>
          </cell>
          <cell r="I31">
            <v>77000.3</v>
          </cell>
          <cell r="J31">
            <v>0</v>
          </cell>
        </row>
        <row r="32">
          <cell r="A32" t="str">
            <v>6211086564</v>
          </cell>
          <cell r="B32">
            <v>62110</v>
          </cell>
          <cell r="C32">
            <v>86564</v>
          </cell>
          <cell r="D32" t="str">
            <v>Insurance</v>
          </cell>
          <cell r="E32">
            <v>3289</v>
          </cell>
          <cell r="F32">
            <v>3288.83</v>
          </cell>
          <cell r="G32">
            <v>0.17000000000007301</v>
          </cell>
          <cell r="H32">
            <v>39466</v>
          </cell>
          <cell r="I32">
            <v>39466</v>
          </cell>
          <cell r="J32">
            <v>0</v>
          </cell>
        </row>
        <row r="33">
          <cell r="A33" t="str">
            <v>6211088846</v>
          </cell>
          <cell r="B33">
            <v>62110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6211088890</v>
          </cell>
          <cell r="B34">
            <v>62110</v>
          </cell>
          <cell r="C34">
            <v>88890</v>
          </cell>
          <cell r="D34" t="str">
            <v>Security/Safety</v>
          </cell>
          <cell r="E34">
            <v>0</v>
          </cell>
          <cell r="F34">
            <v>877</v>
          </cell>
          <cell r="G34">
            <v>-877</v>
          </cell>
          <cell r="H34">
            <v>10524</v>
          </cell>
          <cell r="I34">
            <v>10524</v>
          </cell>
          <cell r="J34">
            <v>0</v>
          </cell>
        </row>
        <row r="35">
          <cell r="A35" t="str">
            <v>6211089775</v>
          </cell>
          <cell r="B35">
            <v>62110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6211089729</v>
          </cell>
          <cell r="B36">
            <v>62110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6211089786</v>
          </cell>
          <cell r="B37">
            <v>62110</v>
          </cell>
          <cell r="C37">
            <v>89786</v>
          </cell>
          <cell r="D37" t="str">
            <v>Property Tax Exp</v>
          </cell>
          <cell r="E37">
            <v>9940.58</v>
          </cell>
          <cell r="F37">
            <v>9940.58</v>
          </cell>
          <cell r="G37">
            <v>0</v>
          </cell>
          <cell r="H37">
            <v>119287</v>
          </cell>
          <cell r="I37">
            <v>119287</v>
          </cell>
          <cell r="J37">
            <v>0</v>
          </cell>
        </row>
        <row r="38">
          <cell r="A38" t="str">
            <v>6211071040</v>
          </cell>
          <cell r="B38">
            <v>62110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6211072701</v>
          </cell>
          <cell r="B39">
            <v>62110</v>
          </cell>
          <cell r="C39">
            <v>72701</v>
          </cell>
          <cell r="D39" t="str">
            <v>Utilities</v>
          </cell>
          <cell r="E39">
            <v>27.69</v>
          </cell>
          <cell r="F39">
            <v>0</v>
          </cell>
          <cell r="G39">
            <v>27.69</v>
          </cell>
          <cell r="H39">
            <v>88.42</v>
          </cell>
          <cell r="I39">
            <v>88.42</v>
          </cell>
          <cell r="J39">
            <v>0</v>
          </cell>
        </row>
        <row r="40">
          <cell r="A40" t="str">
            <v>6211072855</v>
          </cell>
          <cell r="B40">
            <v>62110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6211072870</v>
          </cell>
          <cell r="B41">
            <v>62110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6211076010</v>
          </cell>
          <cell r="B42">
            <v>62110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206</v>
          </cell>
          <cell r="I42">
            <v>206</v>
          </cell>
          <cell r="J42">
            <v>0</v>
          </cell>
        </row>
        <row r="43">
          <cell r="A43" t="str">
            <v>6211076040</v>
          </cell>
          <cell r="B43">
            <v>62110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6211076051</v>
          </cell>
          <cell r="B44">
            <v>62110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6211076054</v>
          </cell>
          <cell r="B45">
            <v>62110</v>
          </cell>
          <cell r="C45">
            <v>76054</v>
          </cell>
          <cell r="D45" t="str">
            <v>Bldg Maintenance &amp; Repair</v>
          </cell>
          <cell r="E45">
            <v>158.02000000000001</v>
          </cell>
          <cell r="F45">
            <v>25000</v>
          </cell>
          <cell r="G45">
            <v>-24841.98</v>
          </cell>
          <cell r="H45">
            <v>25011.93</v>
          </cell>
          <cell r="I45">
            <v>25011.93</v>
          </cell>
          <cell r="J45">
            <v>0</v>
          </cell>
        </row>
        <row r="46">
          <cell r="A46" t="str">
            <v>6211076060</v>
          </cell>
          <cell r="B46">
            <v>62110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6211076071</v>
          </cell>
          <cell r="B47">
            <v>62110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6211076090</v>
          </cell>
          <cell r="B48">
            <v>62110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6211077001</v>
          </cell>
          <cell r="B49">
            <v>62110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6211077022</v>
          </cell>
          <cell r="B50">
            <v>62110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6211084200</v>
          </cell>
          <cell r="B51">
            <v>62110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6211084240</v>
          </cell>
          <cell r="B52">
            <v>62110</v>
          </cell>
          <cell r="C52">
            <v>84240</v>
          </cell>
          <cell r="D52" t="str">
            <v>Marketing Leasing</v>
          </cell>
          <cell r="E52">
            <v>20.93</v>
          </cell>
          <cell r="F52">
            <v>255.08</v>
          </cell>
          <cell r="G52">
            <v>-234.15</v>
          </cell>
          <cell r="H52">
            <v>3061</v>
          </cell>
          <cell r="I52">
            <v>3061</v>
          </cell>
          <cell r="J52">
            <v>0</v>
          </cell>
        </row>
        <row r="53">
          <cell r="A53" t="str">
            <v>6211084242</v>
          </cell>
          <cell r="B53">
            <v>62110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6211084243</v>
          </cell>
          <cell r="B54">
            <v>62110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6211084244</v>
          </cell>
          <cell r="B55">
            <v>62110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6211084265</v>
          </cell>
          <cell r="B56">
            <v>62110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6211088037</v>
          </cell>
          <cell r="B57">
            <v>62110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6211085016</v>
          </cell>
          <cell r="B58">
            <v>62110</v>
          </cell>
          <cell r="C58">
            <v>85016</v>
          </cell>
          <cell r="D58" t="str">
            <v>Prof Svc-Attorney Outside</v>
          </cell>
          <cell r="E58">
            <v>0</v>
          </cell>
          <cell r="F58">
            <v>0</v>
          </cell>
          <cell r="G58">
            <v>0</v>
          </cell>
          <cell r="H58">
            <v>3772.89</v>
          </cell>
          <cell r="I58">
            <v>3772.89</v>
          </cell>
          <cell r="J58">
            <v>0</v>
          </cell>
        </row>
        <row r="59">
          <cell r="A59" t="str">
            <v>6211085022</v>
          </cell>
          <cell r="B59">
            <v>62110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3131.56</v>
          </cell>
          <cell r="I59">
            <v>3131.56</v>
          </cell>
          <cell r="J59">
            <v>0</v>
          </cell>
        </row>
        <row r="60">
          <cell r="A60" t="str">
            <v>6211085065</v>
          </cell>
          <cell r="B60">
            <v>62110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6211085500</v>
          </cell>
          <cell r="B61">
            <v>62110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551.04999999999995</v>
          </cell>
          <cell r="I61">
            <v>551.04999999999995</v>
          </cell>
          <cell r="J61">
            <v>0</v>
          </cell>
        </row>
        <row r="62">
          <cell r="A62" t="str">
            <v>6211085566</v>
          </cell>
          <cell r="B62">
            <v>62110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6211085581</v>
          </cell>
          <cell r="B63">
            <v>62110</v>
          </cell>
          <cell r="C63">
            <v>85581</v>
          </cell>
          <cell r="D63" t="str">
            <v>Bldg Admin- Salaries</v>
          </cell>
          <cell r="E63">
            <v>5258.93</v>
          </cell>
          <cell r="F63">
            <v>5255.08</v>
          </cell>
          <cell r="G63">
            <v>3.8500000000003598</v>
          </cell>
          <cell r="H63">
            <v>65951.8</v>
          </cell>
          <cell r="I63">
            <v>65951.8</v>
          </cell>
          <cell r="J63">
            <v>0</v>
          </cell>
        </row>
        <row r="64">
          <cell r="A64" t="str">
            <v>6211085583</v>
          </cell>
          <cell r="B64">
            <v>62110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6211085530</v>
          </cell>
          <cell r="B65">
            <v>62110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6211086012</v>
          </cell>
          <cell r="B66">
            <v>62110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6211086037</v>
          </cell>
          <cell r="B67">
            <v>62110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6211083050</v>
          </cell>
          <cell r="B68">
            <v>62110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6211086510</v>
          </cell>
          <cell r="B69">
            <v>62110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6211086537</v>
          </cell>
          <cell r="B70">
            <v>62110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6211086566</v>
          </cell>
          <cell r="B71">
            <v>62110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6211086955</v>
          </cell>
          <cell r="B72">
            <v>62110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6211086985</v>
          </cell>
          <cell r="B73">
            <v>62110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6211086880</v>
          </cell>
          <cell r="B74">
            <v>62110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6211088710</v>
          </cell>
          <cell r="B75">
            <v>62110</v>
          </cell>
          <cell r="C75">
            <v>88710</v>
          </cell>
          <cell r="D75" t="str">
            <v>Losses-Bad Debts</v>
          </cell>
          <cell r="E75">
            <v>0</v>
          </cell>
          <cell r="F75">
            <v>0.08</v>
          </cell>
          <cell r="G75">
            <v>-0.08</v>
          </cell>
          <cell r="H75">
            <v>34800.639999999999</v>
          </cell>
          <cell r="I75">
            <v>34800.639999999999</v>
          </cell>
          <cell r="J75">
            <v>0</v>
          </cell>
        </row>
        <row r="76">
          <cell r="A76" t="str">
            <v>6211088711</v>
          </cell>
          <cell r="B76">
            <v>62110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6211088785</v>
          </cell>
          <cell r="B77">
            <v>62110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6211088847</v>
          </cell>
          <cell r="B78">
            <v>62110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6211088866</v>
          </cell>
          <cell r="B79">
            <v>62110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6211088870</v>
          </cell>
          <cell r="B80">
            <v>62110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6211088889</v>
          </cell>
          <cell r="B81">
            <v>62110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6211089776</v>
          </cell>
          <cell r="B82">
            <v>62110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6211089787</v>
          </cell>
          <cell r="B83">
            <v>62110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6211089510</v>
          </cell>
          <cell r="B84">
            <v>62110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6211089511</v>
          </cell>
          <cell r="B85">
            <v>62110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6211089512</v>
          </cell>
          <cell r="B86">
            <v>62110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6211089528</v>
          </cell>
          <cell r="B87">
            <v>62110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6211089529</v>
          </cell>
          <cell r="B88">
            <v>62110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6211089567</v>
          </cell>
          <cell r="B89">
            <v>62110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6211085058</v>
          </cell>
          <cell r="B90">
            <v>62110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6211086513</v>
          </cell>
          <cell r="B91">
            <v>62110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371.4</v>
          </cell>
          <cell r="G91">
            <v>-371.4</v>
          </cell>
          <cell r="H91">
            <v>6382.19</v>
          </cell>
          <cell r="I91">
            <v>6382.19</v>
          </cell>
          <cell r="J91">
            <v>0</v>
          </cell>
        </row>
        <row r="92">
          <cell r="A92" t="str">
            <v>6211086519</v>
          </cell>
          <cell r="B92">
            <v>62110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6211088770</v>
          </cell>
          <cell r="B93">
            <v>62110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6211088862</v>
          </cell>
          <cell r="B94">
            <v>62110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6211088874</v>
          </cell>
          <cell r="B95">
            <v>62110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6211089910</v>
          </cell>
          <cell r="B96">
            <v>62110</v>
          </cell>
          <cell r="C96">
            <v>89910</v>
          </cell>
          <cell r="D96" t="str">
            <v>Depreciation</v>
          </cell>
          <cell r="E96">
            <v>0</v>
          </cell>
          <cell r="F96">
            <v>29906.39</v>
          </cell>
          <cell r="G96">
            <v>-29906.39</v>
          </cell>
          <cell r="H96">
            <v>359259.05</v>
          </cell>
          <cell r="I96">
            <v>359259.05</v>
          </cell>
          <cell r="J96">
            <v>0</v>
          </cell>
        </row>
        <row r="97">
          <cell r="A97" t="str">
            <v>6211089548</v>
          </cell>
          <cell r="B97">
            <v>62110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6212041010</v>
          </cell>
          <cell r="B98">
            <v>62120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6212041040</v>
          </cell>
          <cell r="B99">
            <v>62120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6212041050</v>
          </cell>
          <cell r="B100">
            <v>62120</v>
          </cell>
          <cell r="C100">
            <v>41050</v>
          </cell>
          <cell r="D100" t="str">
            <v>Rental Income - Fixed</v>
          </cell>
          <cell r="E100">
            <v>-118587.45</v>
          </cell>
          <cell r="F100">
            <v>-117063.13</v>
          </cell>
          <cell r="G100">
            <v>-1524.3199999999899</v>
          </cell>
          <cell r="H100">
            <v>-1418310.18</v>
          </cell>
          <cell r="I100">
            <v>-1418310.18</v>
          </cell>
          <cell r="J100">
            <v>0</v>
          </cell>
        </row>
        <row r="101">
          <cell r="A101" t="str">
            <v>6212041074</v>
          </cell>
          <cell r="B101">
            <v>62120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0</v>
          </cell>
          <cell r="G101">
            <v>0</v>
          </cell>
          <cell r="H101">
            <v>-49730</v>
          </cell>
          <cell r="I101">
            <v>-49730</v>
          </cell>
          <cell r="J101">
            <v>0</v>
          </cell>
        </row>
        <row r="102">
          <cell r="A102" t="str">
            <v>6212041082</v>
          </cell>
          <cell r="B102">
            <v>62120</v>
          </cell>
          <cell r="C102">
            <v>41082</v>
          </cell>
          <cell r="D102" t="str">
            <v>Rental Income - Operating Exp</v>
          </cell>
          <cell r="E102">
            <v>-25881.3</v>
          </cell>
          <cell r="F102">
            <v>-36651.14</v>
          </cell>
          <cell r="G102">
            <v>10769.84</v>
          </cell>
          <cell r="H102">
            <v>-439813.68</v>
          </cell>
          <cell r="I102">
            <v>-439813.68</v>
          </cell>
          <cell r="J102">
            <v>0</v>
          </cell>
        </row>
        <row r="103">
          <cell r="A103" t="str">
            <v>6212044610</v>
          </cell>
          <cell r="B103">
            <v>62120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6212045071</v>
          </cell>
          <cell r="B104">
            <v>62120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6212045010</v>
          </cell>
          <cell r="B105">
            <v>62120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6212045046</v>
          </cell>
          <cell r="B106">
            <v>62120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6212045070</v>
          </cell>
          <cell r="B107">
            <v>62120</v>
          </cell>
          <cell r="C107">
            <v>45070</v>
          </cell>
          <cell r="D107" t="str">
            <v>Other Income</v>
          </cell>
          <cell r="E107">
            <v>0</v>
          </cell>
          <cell r="F107">
            <v>0</v>
          </cell>
          <cell r="G107">
            <v>0</v>
          </cell>
          <cell r="H107">
            <v>-416.42</v>
          </cell>
          <cell r="I107">
            <v>-416.42</v>
          </cell>
          <cell r="J107">
            <v>0</v>
          </cell>
        </row>
        <row r="108">
          <cell r="A108" t="str">
            <v>6212041060</v>
          </cell>
          <cell r="B108">
            <v>62120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1589.92</v>
          </cell>
          <cell r="G108">
            <v>-1589.92</v>
          </cell>
          <cell r="H108">
            <v>19079</v>
          </cell>
          <cell r="I108">
            <v>19079</v>
          </cell>
          <cell r="J108">
            <v>0</v>
          </cell>
        </row>
        <row r="109">
          <cell r="A109" t="str">
            <v>6212044870</v>
          </cell>
          <cell r="B109">
            <v>62120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6212052542</v>
          </cell>
          <cell r="B110">
            <v>62120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6212072710</v>
          </cell>
          <cell r="B111">
            <v>62120</v>
          </cell>
          <cell r="C111">
            <v>72710</v>
          </cell>
          <cell r="D111" t="str">
            <v>Utilities - Electricity</v>
          </cell>
          <cell r="E111">
            <v>148.04</v>
          </cell>
          <cell r="F111">
            <v>393.17</v>
          </cell>
          <cell r="G111">
            <v>-245.13</v>
          </cell>
          <cell r="H111">
            <v>4718</v>
          </cell>
          <cell r="I111">
            <v>4718</v>
          </cell>
          <cell r="J111">
            <v>0</v>
          </cell>
        </row>
        <row r="112">
          <cell r="A112" t="str">
            <v>6212072740</v>
          </cell>
          <cell r="B112">
            <v>62120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6212072770</v>
          </cell>
          <cell r="B113">
            <v>62120</v>
          </cell>
          <cell r="C113">
            <v>72770</v>
          </cell>
          <cell r="D113" t="str">
            <v>Utilities - Water</v>
          </cell>
          <cell r="E113">
            <v>-6.39</v>
          </cell>
          <cell r="F113">
            <v>553.74</v>
          </cell>
          <cell r="G113">
            <v>-560.13</v>
          </cell>
          <cell r="H113">
            <v>5214.68</v>
          </cell>
          <cell r="I113">
            <v>5214.68</v>
          </cell>
          <cell r="J113">
            <v>0</v>
          </cell>
        </row>
        <row r="114">
          <cell r="A114" t="str">
            <v>6212076000</v>
          </cell>
          <cell r="B114">
            <v>62120</v>
          </cell>
          <cell r="C114">
            <v>76000</v>
          </cell>
          <cell r="D114" t="str">
            <v>Bldg Maintenance &amp; Repair</v>
          </cell>
          <cell r="E114">
            <v>292.44</v>
          </cell>
          <cell r="F114">
            <v>453.2</v>
          </cell>
          <cell r="G114">
            <v>-160.76</v>
          </cell>
          <cell r="H114">
            <v>19710.5</v>
          </cell>
          <cell r="I114">
            <v>19710.5</v>
          </cell>
          <cell r="J114">
            <v>0</v>
          </cell>
        </row>
        <row r="115">
          <cell r="A115" t="str">
            <v>6212076020</v>
          </cell>
          <cell r="B115">
            <v>62120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6212076034</v>
          </cell>
          <cell r="B116">
            <v>62120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6212076050</v>
          </cell>
          <cell r="B117">
            <v>62120</v>
          </cell>
          <cell r="C117">
            <v>76050</v>
          </cell>
          <cell r="D117" t="str">
            <v>Cleaning Expense</v>
          </cell>
          <cell r="E117">
            <v>2729.1</v>
          </cell>
          <cell r="F117">
            <v>1785.89</v>
          </cell>
          <cell r="G117">
            <v>943.21</v>
          </cell>
          <cell r="H117">
            <v>32507.37</v>
          </cell>
          <cell r="I117">
            <v>32507.37</v>
          </cell>
          <cell r="J117">
            <v>0</v>
          </cell>
        </row>
        <row r="118">
          <cell r="A118" t="str">
            <v>6212076056</v>
          </cell>
          <cell r="B118">
            <v>62120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6212076070</v>
          </cell>
          <cell r="B119">
            <v>62120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6212076091</v>
          </cell>
          <cell r="B120">
            <v>62120</v>
          </cell>
          <cell r="C120">
            <v>76091</v>
          </cell>
          <cell r="D120" t="str">
            <v>Parking Maintenance</v>
          </cell>
          <cell r="E120">
            <v>1740</v>
          </cell>
          <cell r="F120">
            <v>1740.7</v>
          </cell>
          <cell r="G120">
            <v>-0.70000000000004503</v>
          </cell>
          <cell r="H120">
            <v>26329.97</v>
          </cell>
          <cell r="I120">
            <v>26329.97</v>
          </cell>
          <cell r="J120">
            <v>0</v>
          </cell>
        </row>
        <row r="121">
          <cell r="A121" t="str">
            <v>6212077000</v>
          </cell>
          <cell r="B121">
            <v>62120</v>
          </cell>
          <cell r="C121">
            <v>77000</v>
          </cell>
          <cell r="D121" t="str">
            <v>Grounds Maintenance</v>
          </cell>
          <cell r="E121">
            <v>2138.91</v>
          </cell>
          <cell r="F121">
            <v>12956.23</v>
          </cell>
          <cell r="G121">
            <v>-10817.32</v>
          </cell>
          <cell r="H121">
            <v>39881.339999999997</v>
          </cell>
          <cell r="I121">
            <v>39881.339999999997</v>
          </cell>
          <cell r="J121">
            <v>0</v>
          </cell>
        </row>
        <row r="122">
          <cell r="A122" t="str">
            <v>6212077053</v>
          </cell>
          <cell r="B122">
            <v>62120</v>
          </cell>
          <cell r="C122">
            <v>77053</v>
          </cell>
          <cell r="D122" t="str">
            <v>Landscaping</v>
          </cell>
          <cell r="E122">
            <v>1250</v>
          </cell>
          <cell r="F122">
            <v>1983.32</v>
          </cell>
          <cell r="G122">
            <v>-733.32</v>
          </cell>
          <cell r="H122">
            <v>43191.05</v>
          </cell>
          <cell r="I122">
            <v>43191.05</v>
          </cell>
          <cell r="J122">
            <v>0</v>
          </cell>
        </row>
        <row r="123">
          <cell r="A123" t="str">
            <v>6212078020</v>
          </cell>
          <cell r="B123">
            <v>62120</v>
          </cell>
          <cell r="C123">
            <v>78020</v>
          </cell>
          <cell r="D123" t="str">
            <v>Amortized CAM Exp</v>
          </cell>
          <cell r="E123">
            <v>1883.33</v>
          </cell>
          <cell r="F123">
            <v>3816.67</v>
          </cell>
          <cell r="G123">
            <v>-1933.34</v>
          </cell>
          <cell r="H123">
            <v>45800</v>
          </cell>
          <cell r="I123">
            <v>45800</v>
          </cell>
          <cell r="J123">
            <v>0</v>
          </cell>
        </row>
        <row r="124">
          <cell r="A124" t="str">
            <v>6212084264</v>
          </cell>
          <cell r="B124">
            <v>62120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6212085555</v>
          </cell>
          <cell r="B125">
            <v>62120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6212085584</v>
          </cell>
          <cell r="B126">
            <v>62120</v>
          </cell>
          <cell r="C126">
            <v>85584</v>
          </cell>
          <cell r="D126" t="str">
            <v>Bldg Admin-Office Costs</v>
          </cell>
          <cell r="E126">
            <v>383.55</v>
          </cell>
          <cell r="F126">
            <v>604.41999999999996</v>
          </cell>
          <cell r="G126">
            <v>-220.87</v>
          </cell>
          <cell r="H126">
            <v>7253</v>
          </cell>
          <cell r="I126">
            <v>7253</v>
          </cell>
          <cell r="J126">
            <v>0</v>
          </cell>
        </row>
        <row r="127">
          <cell r="A127" t="str">
            <v>6212085582</v>
          </cell>
          <cell r="B127">
            <v>62120</v>
          </cell>
          <cell r="C127">
            <v>85582</v>
          </cell>
          <cell r="D127" t="str">
            <v>Bldg Admin-Salaries</v>
          </cell>
          <cell r="E127">
            <v>3506.69</v>
          </cell>
          <cell r="F127">
            <v>3498.08</v>
          </cell>
          <cell r="G127">
            <v>8.6100000000001309</v>
          </cell>
          <cell r="H127">
            <v>44767.8</v>
          </cell>
          <cell r="I127">
            <v>44767.8</v>
          </cell>
          <cell r="J127">
            <v>0</v>
          </cell>
        </row>
        <row r="128">
          <cell r="A128" t="str">
            <v>6212086564</v>
          </cell>
          <cell r="B128">
            <v>62120</v>
          </cell>
          <cell r="C128">
            <v>86564</v>
          </cell>
          <cell r="D128" t="str">
            <v>Insurance</v>
          </cell>
          <cell r="E128">
            <v>1997</v>
          </cell>
          <cell r="F128">
            <v>1997</v>
          </cell>
          <cell r="G128">
            <v>0</v>
          </cell>
          <cell r="H128">
            <v>23969</v>
          </cell>
          <cell r="I128">
            <v>23969</v>
          </cell>
          <cell r="J128">
            <v>0</v>
          </cell>
        </row>
        <row r="129">
          <cell r="A129" t="str">
            <v>6212088846</v>
          </cell>
          <cell r="B129">
            <v>62120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6212088890</v>
          </cell>
          <cell r="B130">
            <v>62120</v>
          </cell>
          <cell r="C130">
            <v>88890</v>
          </cell>
          <cell r="D130" t="str">
            <v>Security/Safety</v>
          </cell>
          <cell r="E130">
            <v>0</v>
          </cell>
          <cell r="F130">
            <v>790.75</v>
          </cell>
          <cell r="G130">
            <v>-790.75</v>
          </cell>
          <cell r="H130">
            <v>15104.75</v>
          </cell>
          <cell r="I130">
            <v>15104.75</v>
          </cell>
          <cell r="J130">
            <v>0</v>
          </cell>
        </row>
        <row r="131">
          <cell r="A131" t="str">
            <v>6212089775</v>
          </cell>
          <cell r="B131">
            <v>62120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6212089729</v>
          </cell>
          <cell r="B132">
            <v>62120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6212089786</v>
          </cell>
          <cell r="B133">
            <v>62120</v>
          </cell>
          <cell r="C133">
            <v>89786</v>
          </cell>
          <cell r="D133" t="str">
            <v>Property Tax Exp</v>
          </cell>
          <cell r="E133">
            <v>7108.17</v>
          </cell>
          <cell r="F133">
            <v>7108.17</v>
          </cell>
          <cell r="G133">
            <v>0</v>
          </cell>
          <cell r="H133">
            <v>85298</v>
          </cell>
          <cell r="I133">
            <v>85298</v>
          </cell>
          <cell r="J133">
            <v>0</v>
          </cell>
        </row>
        <row r="134">
          <cell r="A134" t="str">
            <v>6212071040</v>
          </cell>
          <cell r="B134">
            <v>62120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6212072701</v>
          </cell>
          <cell r="B135">
            <v>62120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256.3</v>
          </cell>
          <cell r="I135">
            <v>256.3</v>
          </cell>
          <cell r="J135">
            <v>0</v>
          </cell>
        </row>
        <row r="136">
          <cell r="A136" t="str">
            <v>6212072855</v>
          </cell>
          <cell r="B136">
            <v>62120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6212072870</v>
          </cell>
          <cell r="B137">
            <v>62120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6212076010</v>
          </cell>
          <cell r="B138">
            <v>62120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103</v>
          </cell>
          <cell r="I138">
            <v>103</v>
          </cell>
          <cell r="J138">
            <v>0</v>
          </cell>
        </row>
        <row r="139">
          <cell r="A139" t="str">
            <v>6212076040</v>
          </cell>
          <cell r="B139">
            <v>62120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6212076051</v>
          </cell>
          <cell r="B140">
            <v>62120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6212076054</v>
          </cell>
          <cell r="B141">
            <v>62120</v>
          </cell>
          <cell r="C141">
            <v>76054</v>
          </cell>
          <cell r="D141" t="str">
            <v>Bldg Maintenance &amp; Repair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6212076060</v>
          </cell>
          <cell r="B142">
            <v>62120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6212076071</v>
          </cell>
          <cell r="B143">
            <v>62120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10038</v>
          </cell>
          <cell r="I143">
            <v>10038</v>
          </cell>
          <cell r="J143">
            <v>0</v>
          </cell>
        </row>
        <row r="144">
          <cell r="A144" t="str">
            <v>6212076090</v>
          </cell>
          <cell r="B144">
            <v>62120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6212077001</v>
          </cell>
          <cell r="B145">
            <v>62120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6212077022</v>
          </cell>
          <cell r="B146">
            <v>62120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6212084200</v>
          </cell>
          <cell r="B147">
            <v>62120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6212084240</v>
          </cell>
          <cell r="B148">
            <v>62120</v>
          </cell>
          <cell r="C148">
            <v>84240</v>
          </cell>
          <cell r="D148" t="str">
            <v>Marketing Leasing</v>
          </cell>
          <cell r="E148">
            <v>11.57</v>
          </cell>
          <cell r="F148">
            <v>144.16999999999999</v>
          </cell>
          <cell r="G148">
            <v>-132.6</v>
          </cell>
          <cell r="H148">
            <v>1730</v>
          </cell>
          <cell r="I148">
            <v>1730</v>
          </cell>
          <cell r="J148">
            <v>0</v>
          </cell>
        </row>
        <row r="149">
          <cell r="A149" t="str">
            <v>6212084242</v>
          </cell>
          <cell r="B149">
            <v>62120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6212084243</v>
          </cell>
          <cell r="B150">
            <v>62120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6212084244</v>
          </cell>
          <cell r="B151">
            <v>62120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6212084265</v>
          </cell>
          <cell r="B152">
            <v>62120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6212088037</v>
          </cell>
          <cell r="B153">
            <v>62120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6212085016</v>
          </cell>
          <cell r="B154">
            <v>62120</v>
          </cell>
          <cell r="C154">
            <v>85016</v>
          </cell>
          <cell r="D154" t="str">
            <v>Prof Svc-Attorney Outside</v>
          </cell>
          <cell r="E154">
            <v>0</v>
          </cell>
          <cell r="F154">
            <v>0</v>
          </cell>
          <cell r="G154">
            <v>0</v>
          </cell>
          <cell r="H154">
            <v>515</v>
          </cell>
          <cell r="I154">
            <v>515</v>
          </cell>
          <cell r="J154">
            <v>0</v>
          </cell>
        </row>
        <row r="155">
          <cell r="A155" t="str">
            <v>6212085022</v>
          </cell>
          <cell r="B155">
            <v>62120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2731.92</v>
          </cell>
          <cell r="I155">
            <v>2731.92</v>
          </cell>
          <cell r="J155">
            <v>0</v>
          </cell>
        </row>
        <row r="156">
          <cell r="A156" t="str">
            <v>6212085065</v>
          </cell>
          <cell r="B156">
            <v>62120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6212085500</v>
          </cell>
          <cell r="B157">
            <v>62120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206</v>
          </cell>
          <cell r="I157">
            <v>206</v>
          </cell>
          <cell r="J157">
            <v>0</v>
          </cell>
        </row>
        <row r="158">
          <cell r="A158" t="str">
            <v>6212085566</v>
          </cell>
          <cell r="B158">
            <v>62120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6212085581</v>
          </cell>
          <cell r="B159">
            <v>62120</v>
          </cell>
          <cell r="C159">
            <v>85581</v>
          </cell>
          <cell r="D159" t="str">
            <v>Bldg Admin- Salaries</v>
          </cell>
          <cell r="E159">
            <v>2799.16</v>
          </cell>
          <cell r="F159">
            <v>2797.42</v>
          </cell>
          <cell r="G159">
            <v>1.7399999999997799</v>
          </cell>
          <cell r="H159">
            <v>35156.199999999997</v>
          </cell>
          <cell r="I159">
            <v>35156.199999999997</v>
          </cell>
          <cell r="J159">
            <v>0</v>
          </cell>
        </row>
        <row r="160">
          <cell r="A160" t="str">
            <v>6212085583</v>
          </cell>
          <cell r="B160">
            <v>62120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6212085530</v>
          </cell>
          <cell r="B161">
            <v>62120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6212086012</v>
          </cell>
          <cell r="B162">
            <v>62120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6212086037</v>
          </cell>
          <cell r="B163">
            <v>62120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6212083050</v>
          </cell>
          <cell r="B164">
            <v>62120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6212086510</v>
          </cell>
          <cell r="B165">
            <v>62120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6212086537</v>
          </cell>
          <cell r="B166">
            <v>62120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6212086566</v>
          </cell>
          <cell r="B167">
            <v>62120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6212086955</v>
          </cell>
          <cell r="B168">
            <v>62120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6212086985</v>
          </cell>
          <cell r="B169">
            <v>62120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6212086880</v>
          </cell>
          <cell r="B170">
            <v>62120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6212088710</v>
          </cell>
          <cell r="B171">
            <v>62120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</v>
          </cell>
          <cell r="G171">
            <v>0</v>
          </cell>
          <cell r="H171">
            <v>19084</v>
          </cell>
          <cell r="I171">
            <v>19084</v>
          </cell>
          <cell r="J171">
            <v>0</v>
          </cell>
        </row>
        <row r="172">
          <cell r="A172" t="str">
            <v>6212088711</v>
          </cell>
          <cell r="B172">
            <v>62120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6212088785</v>
          </cell>
          <cell r="B173">
            <v>62120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6212088847</v>
          </cell>
          <cell r="B174">
            <v>62120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6212088866</v>
          </cell>
          <cell r="B175">
            <v>62120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6212088870</v>
          </cell>
          <cell r="B176">
            <v>62120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6212088889</v>
          </cell>
          <cell r="B177">
            <v>62120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6212089776</v>
          </cell>
          <cell r="B178">
            <v>62120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6212089787</v>
          </cell>
          <cell r="B179">
            <v>62120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6212089510</v>
          </cell>
          <cell r="B180">
            <v>62120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6212089511</v>
          </cell>
          <cell r="B181">
            <v>62120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6212089512</v>
          </cell>
          <cell r="B182">
            <v>62120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6212089528</v>
          </cell>
          <cell r="B183">
            <v>62120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6212089529</v>
          </cell>
          <cell r="B184">
            <v>62120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6212089567</v>
          </cell>
          <cell r="B185">
            <v>62120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6212085058</v>
          </cell>
          <cell r="B186">
            <v>62120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6212086513</v>
          </cell>
          <cell r="B187">
            <v>62120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322.62</v>
          </cell>
          <cell r="I187">
            <v>322.62</v>
          </cell>
          <cell r="J187">
            <v>0</v>
          </cell>
        </row>
        <row r="188">
          <cell r="A188" t="str">
            <v>6212086519</v>
          </cell>
          <cell r="B188">
            <v>62120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6212088770</v>
          </cell>
          <cell r="B189">
            <v>62120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6212088862</v>
          </cell>
          <cell r="B190">
            <v>62120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6212088874</v>
          </cell>
          <cell r="B191">
            <v>62120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6212089910</v>
          </cell>
          <cell r="B192">
            <v>62120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9203.68</v>
          </cell>
          <cell r="G192">
            <v>-9203.68</v>
          </cell>
          <cell r="H192">
            <v>110610.92</v>
          </cell>
          <cell r="I192">
            <v>110610.92</v>
          </cell>
          <cell r="J192">
            <v>0</v>
          </cell>
        </row>
        <row r="193">
          <cell r="A193" t="str">
            <v>6212089548</v>
          </cell>
          <cell r="B193">
            <v>62120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6213541010</v>
          </cell>
          <cell r="B194">
            <v>62135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6213541040</v>
          </cell>
          <cell r="B195">
            <v>62135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6213541050</v>
          </cell>
          <cell r="B196">
            <v>62135</v>
          </cell>
          <cell r="C196">
            <v>41050</v>
          </cell>
          <cell r="D196" t="str">
            <v>Rental Income - Fixed</v>
          </cell>
          <cell r="E196">
            <v>-264821.88</v>
          </cell>
          <cell r="F196">
            <v>-266282.21999999997</v>
          </cell>
          <cell r="G196">
            <v>1460.3399999999699</v>
          </cell>
          <cell r="H196">
            <v>-1637072.34</v>
          </cell>
          <cell r="I196">
            <v>-1637072.34</v>
          </cell>
          <cell r="J196">
            <v>0</v>
          </cell>
        </row>
        <row r="197">
          <cell r="A197" t="str">
            <v>6213541074</v>
          </cell>
          <cell r="B197">
            <v>62135</v>
          </cell>
          <cell r="C197">
            <v>41074</v>
          </cell>
          <cell r="D197" t="str">
            <v>Rental Income - Percentage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A198" t="str">
            <v>6213541082</v>
          </cell>
          <cell r="B198">
            <v>62135</v>
          </cell>
          <cell r="C198">
            <v>41082</v>
          </cell>
          <cell r="D198" t="str">
            <v>Rental Income - Operating Exp</v>
          </cell>
          <cell r="E198">
            <v>-63835.86</v>
          </cell>
          <cell r="F198">
            <v>-72781.02</v>
          </cell>
          <cell r="G198">
            <v>8945.16</v>
          </cell>
          <cell r="H198">
            <v>-436686.12</v>
          </cell>
          <cell r="I198">
            <v>-436686.12</v>
          </cell>
          <cell r="J198">
            <v>0</v>
          </cell>
        </row>
        <row r="199">
          <cell r="A199" t="str">
            <v>6213544610</v>
          </cell>
          <cell r="B199">
            <v>62135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6213545071</v>
          </cell>
          <cell r="B200">
            <v>62135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6213545010</v>
          </cell>
          <cell r="B201">
            <v>62135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6213545046</v>
          </cell>
          <cell r="B202">
            <v>62135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6213545070</v>
          </cell>
          <cell r="B203">
            <v>62135</v>
          </cell>
          <cell r="C203">
            <v>45070</v>
          </cell>
          <cell r="D203" t="str">
            <v>Other Income</v>
          </cell>
          <cell r="E203">
            <v>0</v>
          </cell>
          <cell r="F203">
            <v>0</v>
          </cell>
          <cell r="G203">
            <v>0</v>
          </cell>
          <cell r="H203">
            <v>-103</v>
          </cell>
          <cell r="I203">
            <v>-103</v>
          </cell>
          <cell r="J203">
            <v>0</v>
          </cell>
        </row>
        <row r="204">
          <cell r="A204" t="str">
            <v>6213541060</v>
          </cell>
          <cell r="B204">
            <v>62135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5184.34</v>
          </cell>
          <cell r="G204">
            <v>-5184.34</v>
          </cell>
          <cell r="H204">
            <v>31106</v>
          </cell>
          <cell r="I204">
            <v>31106</v>
          </cell>
          <cell r="J204">
            <v>0</v>
          </cell>
        </row>
        <row r="205">
          <cell r="A205" t="str">
            <v>6213544870</v>
          </cell>
          <cell r="B205">
            <v>62135</v>
          </cell>
          <cell r="C205">
            <v>44870</v>
          </cell>
          <cell r="D205" t="str">
            <v>Late Fees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6213552542</v>
          </cell>
          <cell r="B206">
            <v>62135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6213572710</v>
          </cell>
          <cell r="B207">
            <v>62135</v>
          </cell>
          <cell r="C207">
            <v>72710</v>
          </cell>
          <cell r="D207" t="str">
            <v>Utilities - Electricity</v>
          </cell>
          <cell r="E207">
            <v>2220.7399999999998</v>
          </cell>
          <cell r="F207">
            <v>2279.9299999999998</v>
          </cell>
          <cell r="G207">
            <v>-59.190000000000097</v>
          </cell>
          <cell r="H207">
            <v>18729.75</v>
          </cell>
          <cell r="I207">
            <v>18729.75</v>
          </cell>
          <cell r="J207">
            <v>0</v>
          </cell>
        </row>
        <row r="208">
          <cell r="A208" t="str">
            <v>6213572740</v>
          </cell>
          <cell r="B208">
            <v>62135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6213572770</v>
          </cell>
          <cell r="B209">
            <v>62135</v>
          </cell>
          <cell r="C209">
            <v>72770</v>
          </cell>
          <cell r="D209" t="str">
            <v>Utilities - Water</v>
          </cell>
          <cell r="E209">
            <v>2840.63</v>
          </cell>
          <cell r="F209">
            <v>127.52</v>
          </cell>
          <cell r="G209">
            <v>2713.11</v>
          </cell>
          <cell r="H209">
            <v>9675.6</v>
          </cell>
          <cell r="I209">
            <v>9675.6</v>
          </cell>
          <cell r="J209">
            <v>0</v>
          </cell>
        </row>
        <row r="210">
          <cell r="A210" t="str">
            <v>6213576000</v>
          </cell>
          <cell r="B210">
            <v>62135</v>
          </cell>
          <cell r="C210">
            <v>76000</v>
          </cell>
          <cell r="D210" t="str">
            <v>Bldg Maintenance &amp; Repair</v>
          </cell>
          <cell r="E210">
            <v>1152.8699999999999</v>
          </cell>
          <cell r="F210">
            <v>3058.31</v>
          </cell>
          <cell r="G210">
            <v>-1905.44</v>
          </cell>
          <cell r="H210">
            <v>39163.660000000003</v>
          </cell>
          <cell r="I210">
            <v>39163.660000000003</v>
          </cell>
          <cell r="J210">
            <v>0</v>
          </cell>
        </row>
        <row r="211">
          <cell r="A211" t="str">
            <v>6213576020</v>
          </cell>
          <cell r="B211">
            <v>62135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6213576034</v>
          </cell>
          <cell r="B212">
            <v>62135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6213576050</v>
          </cell>
          <cell r="B213">
            <v>62135</v>
          </cell>
          <cell r="C213">
            <v>76050</v>
          </cell>
          <cell r="D213" t="str">
            <v>Cleaning Expense</v>
          </cell>
          <cell r="E213">
            <v>4960</v>
          </cell>
          <cell r="F213">
            <v>5250.74</v>
          </cell>
          <cell r="G213">
            <v>-290.74</v>
          </cell>
          <cell r="H213">
            <v>31428.16</v>
          </cell>
          <cell r="I213">
            <v>31428.16</v>
          </cell>
          <cell r="J213">
            <v>0</v>
          </cell>
        </row>
        <row r="214">
          <cell r="A214" t="str">
            <v>6213576056</v>
          </cell>
          <cell r="B214">
            <v>62135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6213576070</v>
          </cell>
          <cell r="B215">
            <v>62135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6213576091</v>
          </cell>
          <cell r="B216">
            <v>62135</v>
          </cell>
          <cell r="C216">
            <v>76091</v>
          </cell>
          <cell r="D216" t="str">
            <v>Parking Maintenance</v>
          </cell>
          <cell r="E216">
            <v>4610</v>
          </cell>
          <cell r="F216">
            <v>4655.6000000000004</v>
          </cell>
          <cell r="G216">
            <v>-45.600000000000399</v>
          </cell>
          <cell r="H216">
            <v>40763.08</v>
          </cell>
          <cell r="I216">
            <v>40763.08</v>
          </cell>
          <cell r="J216">
            <v>0</v>
          </cell>
        </row>
        <row r="217">
          <cell r="A217" t="str">
            <v>6213577000</v>
          </cell>
          <cell r="B217">
            <v>62135</v>
          </cell>
          <cell r="C217">
            <v>77000</v>
          </cell>
          <cell r="D217" t="str">
            <v>Grounds Maintenance</v>
          </cell>
          <cell r="E217">
            <v>2418.21</v>
          </cell>
          <cell r="F217">
            <v>7495.92</v>
          </cell>
          <cell r="G217">
            <v>-5077.71</v>
          </cell>
          <cell r="H217">
            <v>51270.38</v>
          </cell>
          <cell r="I217">
            <v>51270.38</v>
          </cell>
          <cell r="J217">
            <v>0</v>
          </cell>
        </row>
        <row r="218">
          <cell r="A218" t="str">
            <v>6213577053</v>
          </cell>
          <cell r="B218">
            <v>62135</v>
          </cell>
          <cell r="C218">
            <v>77053</v>
          </cell>
          <cell r="D218" t="str">
            <v>Landscaping</v>
          </cell>
          <cell r="E218">
            <v>5772</v>
          </cell>
          <cell r="F218">
            <v>5618.52</v>
          </cell>
          <cell r="G218">
            <v>153.47999999999999</v>
          </cell>
          <cell r="H218">
            <v>40894.94</v>
          </cell>
          <cell r="I218">
            <v>40894.94</v>
          </cell>
          <cell r="J218">
            <v>0</v>
          </cell>
        </row>
        <row r="219">
          <cell r="A219" t="str">
            <v>6213578020</v>
          </cell>
          <cell r="B219">
            <v>62135</v>
          </cell>
          <cell r="C219">
            <v>78020</v>
          </cell>
          <cell r="D219" t="str">
            <v>Amortized CAM Exp</v>
          </cell>
          <cell r="E219">
            <v>3937.1</v>
          </cell>
          <cell r="F219">
            <v>3046.5</v>
          </cell>
          <cell r="G219">
            <v>890.6</v>
          </cell>
          <cell r="H219">
            <v>18279</v>
          </cell>
          <cell r="I219">
            <v>18279</v>
          </cell>
          <cell r="J219">
            <v>0</v>
          </cell>
        </row>
        <row r="220">
          <cell r="A220" t="str">
            <v>6213584264</v>
          </cell>
          <cell r="B220">
            <v>62135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6213585555</v>
          </cell>
          <cell r="B221">
            <v>62135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6213585584</v>
          </cell>
          <cell r="B222">
            <v>62135</v>
          </cell>
          <cell r="C222">
            <v>85584</v>
          </cell>
          <cell r="D222" t="str">
            <v>Bldg Admin-Office Costs</v>
          </cell>
          <cell r="E222">
            <v>1346.58</v>
          </cell>
          <cell r="F222">
            <v>1346.16</v>
          </cell>
          <cell r="G222">
            <v>0.419999999999845</v>
          </cell>
          <cell r="H222">
            <v>8077</v>
          </cell>
          <cell r="I222">
            <v>8077</v>
          </cell>
          <cell r="J222">
            <v>0</v>
          </cell>
        </row>
        <row r="223">
          <cell r="A223" t="str">
            <v>6213585582</v>
          </cell>
          <cell r="B223">
            <v>62135</v>
          </cell>
          <cell r="C223">
            <v>85582</v>
          </cell>
          <cell r="D223" t="str">
            <v>Bldg Admin-Salaries</v>
          </cell>
          <cell r="E223">
            <v>7577.49</v>
          </cell>
          <cell r="F223">
            <v>7577</v>
          </cell>
          <cell r="G223">
            <v>0.489999999999782</v>
          </cell>
          <cell r="H223">
            <v>48460</v>
          </cell>
          <cell r="I223">
            <v>48460</v>
          </cell>
          <cell r="J223">
            <v>0</v>
          </cell>
        </row>
        <row r="224">
          <cell r="A224" t="str">
            <v>6213586564</v>
          </cell>
          <cell r="B224">
            <v>62135</v>
          </cell>
          <cell r="C224">
            <v>86564</v>
          </cell>
          <cell r="D224" t="str">
            <v>Insurance</v>
          </cell>
          <cell r="E224">
            <v>4518</v>
          </cell>
          <cell r="F224">
            <v>4518</v>
          </cell>
          <cell r="G224">
            <v>0</v>
          </cell>
          <cell r="H224">
            <v>27108</v>
          </cell>
          <cell r="I224">
            <v>27108</v>
          </cell>
          <cell r="J224">
            <v>0</v>
          </cell>
        </row>
        <row r="225">
          <cell r="A225" t="str">
            <v>6213588846</v>
          </cell>
          <cell r="B225">
            <v>62135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6213588890</v>
          </cell>
          <cell r="B226">
            <v>62135</v>
          </cell>
          <cell r="C226">
            <v>88890</v>
          </cell>
          <cell r="D226" t="str">
            <v>Security/Safety</v>
          </cell>
          <cell r="E226">
            <v>6015.35</v>
          </cell>
          <cell r="F226">
            <v>502.7</v>
          </cell>
          <cell r="G226">
            <v>5512.65</v>
          </cell>
          <cell r="H226">
            <v>2976.06</v>
          </cell>
          <cell r="I226">
            <v>2976.06</v>
          </cell>
          <cell r="J226">
            <v>0</v>
          </cell>
        </row>
        <row r="227">
          <cell r="A227" t="str">
            <v>6213589775</v>
          </cell>
          <cell r="B227">
            <v>62135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6213589729</v>
          </cell>
          <cell r="B228">
            <v>62135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6213589786</v>
          </cell>
          <cell r="B229">
            <v>62135</v>
          </cell>
          <cell r="C229">
            <v>89786</v>
          </cell>
          <cell r="D229" t="str">
            <v>Property Tax Exp</v>
          </cell>
          <cell r="E229">
            <v>15216.34</v>
          </cell>
          <cell r="F229">
            <v>15216.34</v>
          </cell>
          <cell r="G229">
            <v>0</v>
          </cell>
          <cell r="H229">
            <v>91298</v>
          </cell>
          <cell r="I229">
            <v>91298</v>
          </cell>
          <cell r="J229">
            <v>0</v>
          </cell>
        </row>
        <row r="230">
          <cell r="A230" t="str">
            <v>6213571040</v>
          </cell>
          <cell r="B230">
            <v>62135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6213572701</v>
          </cell>
          <cell r="B231">
            <v>62135</v>
          </cell>
          <cell r="C231">
            <v>72701</v>
          </cell>
          <cell r="D231" t="str">
            <v>Utilities</v>
          </cell>
          <cell r="E231">
            <v>0</v>
          </cell>
          <cell r="F231">
            <v>0</v>
          </cell>
          <cell r="G231">
            <v>0</v>
          </cell>
          <cell r="H231">
            <v>51.5</v>
          </cell>
          <cell r="I231">
            <v>51.5</v>
          </cell>
          <cell r="J231">
            <v>0</v>
          </cell>
        </row>
        <row r="232">
          <cell r="A232" t="str">
            <v>6213572855</v>
          </cell>
          <cell r="B232">
            <v>62135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6213572870</v>
          </cell>
          <cell r="B233">
            <v>62135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6213576010</v>
          </cell>
          <cell r="B234">
            <v>62135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6213576040</v>
          </cell>
          <cell r="B235">
            <v>62135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6213576051</v>
          </cell>
          <cell r="B236">
            <v>62135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6213576054</v>
          </cell>
          <cell r="B237">
            <v>62135</v>
          </cell>
          <cell r="C237">
            <v>76054</v>
          </cell>
          <cell r="D237" t="str">
            <v>Bldg Maintenance &amp; Repair</v>
          </cell>
          <cell r="E237">
            <v>5.35</v>
          </cell>
          <cell r="F237">
            <v>375.13</v>
          </cell>
          <cell r="G237">
            <v>-369.78</v>
          </cell>
          <cell r="H237">
            <v>75837.59</v>
          </cell>
          <cell r="I237">
            <v>75837.59</v>
          </cell>
          <cell r="J237">
            <v>0</v>
          </cell>
        </row>
        <row r="238">
          <cell r="A238" t="str">
            <v>6213576060</v>
          </cell>
          <cell r="B238">
            <v>62135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6213576071</v>
          </cell>
          <cell r="B239">
            <v>62135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>6213576090</v>
          </cell>
          <cell r="B240">
            <v>62135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6213577001</v>
          </cell>
          <cell r="B241">
            <v>62135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6213577022</v>
          </cell>
          <cell r="B242">
            <v>62135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6213584200</v>
          </cell>
          <cell r="B243">
            <v>62135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6213584240</v>
          </cell>
          <cell r="B244">
            <v>62135</v>
          </cell>
          <cell r="C244">
            <v>84240</v>
          </cell>
          <cell r="D244" t="str">
            <v>Marketing Leasing</v>
          </cell>
          <cell r="E244">
            <v>13.89</v>
          </cell>
          <cell r="F244">
            <v>321.16000000000003</v>
          </cell>
          <cell r="G244">
            <v>-307.27</v>
          </cell>
          <cell r="H244">
            <v>1927</v>
          </cell>
          <cell r="I244">
            <v>1927</v>
          </cell>
          <cell r="J244">
            <v>0</v>
          </cell>
        </row>
        <row r="245">
          <cell r="A245" t="str">
            <v>6213584242</v>
          </cell>
          <cell r="B245">
            <v>62135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6213584243</v>
          </cell>
          <cell r="B246">
            <v>62135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6213584244</v>
          </cell>
          <cell r="B247">
            <v>62135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6213584265</v>
          </cell>
          <cell r="B248">
            <v>62135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6213588037</v>
          </cell>
          <cell r="B249">
            <v>62135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6213585016</v>
          </cell>
          <cell r="B250">
            <v>62135</v>
          </cell>
          <cell r="C250">
            <v>85016</v>
          </cell>
          <cell r="D250" t="str">
            <v>Prof Svc-Attorney Outside</v>
          </cell>
          <cell r="E250">
            <v>0</v>
          </cell>
          <cell r="F250">
            <v>0</v>
          </cell>
          <cell r="G250">
            <v>0</v>
          </cell>
          <cell r="H250">
            <v>2210</v>
          </cell>
          <cell r="I250">
            <v>2210</v>
          </cell>
          <cell r="J250">
            <v>0</v>
          </cell>
        </row>
        <row r="251">
          <cell r="A251" t="str">
            <v>6213585022</v>
          </cell>
          <cell r="B251">
            <v>62135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0</v>
          </cell>
          <cell r="G251">
            <v>0</v>
          </cell>
          <cell r="H251">
            <v>2121.13</v>
          </cell>
          <cell r="I251">
            <v>2121.13</v>
          </cell>
          <cell r="J251">
            <v>0</v>
          </cell>
        </row>
        <row r="252">
          <cell r="A252" t="str">
            <v>6213585065</v>
          </cell>
          <cell r="B252">
            <v>62135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6213585500</v>
          </cell>
          <cell r="B253">
            <v>62135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208.58</v>
          </cell>
          <cell r="G253">
            <v>-208.58</v>
          </cell>
          <cell r="H253">
            <v>1238.58</v>
          </cell>
          <cell r="I253">
            <v>1238.58</v>
          </cell>
          <cell r="J253">
            <v>0</v>
          </cell>
        </row>
        <row r="254">
          <cell r="A254" t="str">
            <v>6213585566</v>
          </cell>
          <cell r="B254">
            <v>62135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6213585581</v>
          </cell>
          <cell r="B255">
            <v>62135</v>
          </cell>
          <cell r="C255">
            <v>85581</v>
          </cell>
          <cell r="D255" t="str">
            <v>Bldg Admin- Salaries</v>
          </cell>
          <cell r="E255">
            <v>6260.6</v>
          </cell>
          <cell r="F255">
            <v>6260.84</v>
          </cell>
          <cell r="G255">
            <v>-0.239999999999782</v>
          </cell>
          <cell r="H255">
            <v>39336.199999999997</v>
          </cell>
          <cell r="I255">
            <v>39336.199999999997</v>
          </cell>
          <cell r="J255">
            <v>0</v>
          </cell>
        </row>
        <row r="256">
          <cell r="A256" t="str">
            <v>6213585583</v>
          </cell>
          <cell r="B256">
            <v>62135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6213585530</v>
          </cell>
          <cell r="B257">
            <v>62135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6213586012</v>
          </cell>
          <cell r="B258">
            <v>62135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6213586037</v>
          </cell>
          <cell r="B259">
            <v>62135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6213583050</v>
          </cell>
          <cell r="B260">
            <v>62135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6213586510</v>
          </cell>
          <cell r="B261">
            <v>62135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6213586537</v>
          </cell>
          <cell r="B262">
            <v>62135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6213586566</v>
          </cell>
          <cell r="B263">
            <v>62135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6213586955</v>
          </cell>
          <cell r="B264">
            <v>62135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6213586985</v>
          </cell>
          <cell r="B265">
            <v>62135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6213586880</v>
          </cell>
          <cell r="B266">
            <v>62135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6213588710</v>
          </cell>
          <cell r="B267">
            <v>62135</v>
          </cell>
          <cell r="C267">
            <v>88710</v>
          </cell>
          <cell r="D267" t="str">
            <v>Losses-Bad Debts</v>
          </cell>
          <cell r="E267">
            <v>-1000</v>
          </cell>
          <cell r="F267">
            <v>0.16</v>
          </cell>
          <cell r="G267">
            <v>-1000.16</v>
          </cell>
          <cell r="H267">
            <v>31108.639999999999</v>
          </cell>
          <cell r="I267">
            <v>31108.639999999999</v>
          </cell>
          <cell r="J267">
            <v>0</v>
          </cell>
        </row>
        <row r="268">
          <cell r="A268" t="str">
            <v>6213588711</v>
          </cell>
          <cell r="B268">
            <v>62135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6213588785</v>
          </cell>
          <cell r="B269">
            <v>62135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6213588847</v>
          </cell>
          <cell r="B270">
            <v>62135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6213588866</v>
          </cell>
          <cell r="B271">
            <v>62135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6213588870</v>
          </cell>
          <cell r="B272">
            <v>62135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6213588889</v>
          </cell>
          <cell r="B273">
            <v>62135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6213589776</v>
          </cell>
          <cell r="B274">
            <v>62135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6213589787</v>
          </cell>
          <cell r="B275">
            <v>62135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6213589510</v>
          </cell>
          <cell r="B276">
            <v>62135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>6213589511</v>
          </cell>
          <cell r="B277">
            <v>62135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6213589512</v>
          </cell>
          <cell r="B278">
            <v>62135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6213589528</v>
          </cell>
          <cell r="B279">
            <v>62135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6213589529</v>
          </cell>
          <cell r="B280">
            <v>62135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 t="str">
            <v>6213589567</v>
          </cell>
          <cell r="B281">
            <v>62135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6213585058</v>
          </cell>
          <cell r="B282">
            <v>62135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6213586513</v>
          </cell>
          <cell r="B283">
            <v>62135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255.48</v>
          </cell>
          <cell r="G283">
            <v>-255.48</v>
          </cell>
          <cell r="H283">
            <v>1576.11</v>
          </cell>
          <cell r="I283">
            <v>1576.11</v>
          </cell>
          <cell r="J283">
            <v>0</v>
          </cell>
        </row>
        <row r="284">
          <cell r="A284" t="str">
            <v>6213586519</v>
          </cell>
          <cell r="B284">
            <v>62135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6213588770</v>
          </cell>
          <cell r="B285">
            <v>62135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6213588862</v>
          </cell>
          <cell r="B286">
            <v>62135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6213588874</v>
          </cell>
          <cell r="B287">
            <v>62135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6213589910</v>
          </cell>
          <cell r="B288">
            <v>62135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15785.31</v>
          </cell>
          <cell r="G288">
            <v>-15785.31</v>
          </cell>
          <cell r="H288">
            <v>93118.59</v>
          </cell>
          <cell r="I288">
            <v>93118.59</v>
          </cell>
          <cell r="J288">
            <v>0</v>
          </cell>
        </row>
        <row r="289">
          <cell r="A289" t="str">
            <v>6213589548</v>
          </cell>
          <cell r="B289">
            <v>62135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6214041010</v>
          </cell>
          <cell r="B290">
            <v>62140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6214041040</v>
          </cell>
          <cell r="B291">
            <v>62140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6214041050</v>
          </cell>
          <cell r="B292">
            <v>62140</v>
          </cell>
          <cell r="C292">
            <v>41050</v>
          </cell>
          <cell r="D292" t="str">
            <v>Rental Income - Fixed</v>
          </cell>
          <cell r="E292">
            <v>-74489.100000000006</v>
          </cell>
          <cell r="F292">
            <v>-77541.63</v>
          </cell>
          <cell r="G292">
            <v>3052.53</v>
          </cell>
          <cell r="H292">
            <v>-960440.68</v>
          </cell>
          <cell r="I292">
            <v>-960440.68</v>
          </cell>
          <cell r="J292">
            <v>0</v>
          </cell>
        </row>
        <row r="293">
          <cell r="A293" t="str">
            <v>6214041074</v>
          </cell>
          <cell r="B293">
            <v>62140</v>
          </cell>
          <cell r="C293">
            <v>41074</v>
          </cell>
          <cell r="D293" t="str">
            <v>Rental Income - Percentage</v>
          </cell>
          <cell r="E293">
            <v>-4181.25</v>
          </cell>
          <cell r="F293">
            <v>0</v>
          </cell>
          <cell r="G293">
            <v>-4181.25</v>
          </cell>
          <cell r="H293">
            <v>-81046</v>
          </cell>
          <cell r="I293">
            <v>-81046</v>
          </cell>
          <cell r="J293">
            <v>0</v>
          </cell>
        </row>
        <row r="294">
          <cell r="A294" t="str">
            <v>6214041082</v>
          </cell>
          <cell r="B294">
            <v>62140</v>
          </cell>
          <cell r="C294">
            <v>41082</v>
          </cell>
          <cell r="D294" t="str">
            <v>Rental Income - Operating Exp</v>
          </cell>
          <cell r="E294">
            <v>-22482.68</v>
          </cell>
          <cell r="F294">
            <v>-27574.04</v>
          </cell>
          <cell r="G294">
            <v>5091.3599999999997</v>
          </cell>
          <cell r="H294">
            <v>-330888.48</v>
          </cell>
          <cell r="I294">
            <v>-330888.48</v>
          </cell>
          <cell r="J294">
            <v>0</v>
          </cell>
        </row>
        <row r="295">
          <cell r="A295" t="str">
            <v>6214044610</v>
          </cell>
          <cell r="B295">
            <v>62140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6214045071</v>
          </cell>
          <cell r="B296">
            <v>62140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6214045010</v>
          </cell>
          <cell r="B297">
            <v>62140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6214045046</v>
          </cell>
          <cell r="B298">
            <v>62140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6214045070</v>
          </cell>
          <cell r="B299">
            <v>62140</v>
          </cell>
          <cell r="C299">
            <v>45070</v>
          </cell>
          <cell r="D299" t="str">
            <v>Other Income</v>
          </cell>
          <cell r="E299">
            <v>-3678.84</v>
          </cell>
          <cell r="F299">
            <v>-1000</v>
          </cell>
          <cell r="G299">
            <v>-2678.84</v>
          </cell>
          <cell r="H299">
            <v>-4000</v>
          </cell>
          <cell r="I299">
            <v>-4000</v>
          </cell>
          <cell r="J299">
            <v>0</v>
          </cell>
        </row>
        <row r="300">
          <cell r="A300" t="str">
            <v>6214041060</v>
          </cell>
          <cell r="B300">
            <v>62140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1715.5</v>
          </cell>
          <cell r="G300">
            <v>-1715.5</v>
          </cell>
          <cell r="H300">
            <v>20586</v>
          </cell>
          <cell r="I300">
            <v>20586</v>
          </cell>
          <cell r="J300">
            <v>0</v>
          </cell>
        </row>
        <row r="301">
          <cell r="A301" t="str">
            <v>6214044870</v>
          </cell>
          <cell r="B301">
            <v>62140</v>
          </cell>
          <cell r="C301">
            <v>44870</v>
          </cell>
          <cell r="D301" t="str">
            <v>Late Fees</v>
          </cell>
          <cell r="E301">
            <v>-1311.46</v>
          </cell>
          <cell r="F301">
            <v>0</v>
          </cell>
          <cell r="G301">
            <v>-1311.46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6214052542</v>
          </cell>
          <cell r="B302">
            <v>62140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6214072710</v>
          </cell>
          <cell r="B303">
            <v>62140</v>
          </cell>
          <cell r="C303">
            <v>72710</v>
          </cell>
          <cell r="D303" t="str">
            <v>Utilities - Electricity</v>
          </cell>
          <cell r="E303">
            <v>232.01</v>
          </cell>
          <cell r="F303">
            <v>277.06</v>
          </cell>
          <cell r="G303">
            <v>-45.05</v>
          </cell>
          <cell r="H303">
            <v>3799.67</v>
          </cell>
          <cell r="I303">
            <v>3799.67</v>
          </cell>
          <cell r="J303">
            <v>0</v>
          </cell>
        </row>
        <row r="304">
          <cell r="A304" t="str">
            <v>6214072740</v>
          </cell>
          <cell r="B304">
            <v>62140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6214072770</v>
          </cell>
          <cell r="B305">
            <v>62140</v>
          </cell>
          <cell r="C305">
            <v>72770</v>
          </cell>
          <cell r="D305" t="str">
            <v>Utilities - Water</v>
          </cell>
          <cell r="E305">
            <v>0</v>
          </cell>
          <cell r="F305">
            <v>-241.66</v>
          </cell>
          <cell r="G305">
            <v>241.66</v>
          </cell>
          <cell r="H305">
            <v>8656.2800000000007</v>
          </cell>
          <cell r="I305">
            <v>8656.2800000000007</v>
          </cell>
          <cell r="J305">
            <v>0</v>
          </cell>
        </row>
        <row r="306">
          <cell r="A306" t="str">
            <v>6214076000</v>
          </cell>
          <cell r="B306">
            <v>62140</v>
          </cell>
          <cell r="C306">
            <v>76000</v>
          </cell>
          <cell r="D306" t="str">
            <v>Bldg Maintenance &amp; Repair</v>
          </cell>
          <cell r="E306">
            <v>273.25</v>
          </cell>
          <cell r="F306">
            <v>412.19</v>
          </cell>
          <cell r="G306">
            <v>-138.94</v>
          </cell>
          <cell r="H306">
            <v>28885.14</v>
          </cell>
          <cell r="I306">
            <v>28885.14</v>
          </cell>
          <cell r="J306">
            <v>0</v>
          </cell>
        </row>
        <row r="307">
          <cell r="A307" t="str">
            <v>6214076020</v>
          </cell>
          <cell r="B307">
            <v>62140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6214076034</v>
          </cell>
          <cell r="B308">
            <v>62140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6214076050</v>
          </cell>
          <cell r="B309">
            <v>62140</v>
          </cell>
          <cell r="C309">
            <v>76050</v>
          </cell>
          <cell r="D309" t="str">
            <v>Cleaning Expense</v>
          </cell>
          <cell r="E309">
            <v>1993.8</v>
          </cell>
          <cell r="F309">
            <v>1799.2</v>
          </cell>
          <cell r="G309">
            <v>194.6</v>
          </cell>
          <cell r="H309">
            <v>22630.400000000001</v>
          </cell>
          <cell r="I309">
            <v>22630.400000000001</v>
          </cell>
          <cell r="J309">
            <v>0</v>
          </cell>
        </row>
        <row r="310">
          <cell r="A310" t="str">
            <v>6214076056</v>
          </cell>
          <cell r="B310">
            <v>62140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6214076070</v>
          </cell>
          <cell r="B311">
            <v>62140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6214076091</v>
          </cell>
          <cell r="B312">
            <v>62140</v>
          </cell>
          <cell r="C312">
            <v>76091</v>
          </cell>
          <cell r="D312" t="str">
            <v>Parking Maintenance</v>
          </cell>
          <cell r="E312">
            <v>1741.6</v>
          </cell>
          <cell r="F312">
            <v>1631.52</v>
          </cell>
          <cell r="G312">
            <v>110.08</v>
          </cell>
          <cell r="H312">
            <v>24620.06</v>
          </cell>
          <cell r="I312">
            <v>24620.06</v>
          </cell>
          <cell r="J312">
            <v>0</v>
          </cell>
        </row>
        <row r="313">
          <cell r="A313" t="str">
            <v>6214077000</v>
          </cell>
          <cell r="B313">
            <v>62140</v>
          </cell>
          <cell r="C313">
            <v>77000</v>
          </cell>
          <cell r="D313" t="str">
            <v>Grounds Maintenance</v>
          </cell>
          <cell r="E313">
            <v>406.01</v>
          </cell>
          <cell r="F313">
            <v>4318.83</v>
          </cell>
          <cell r="G313">
            <v>-3912.82</v>
          </cell>
          <cell r="H313">
            <v>23898.03</v>
          </cell>
          <cell r="I313">
            <v>23898.03</v>
          </cell>
          <cell r="J313">
            <v>0</v>
          </cell>
        </row>
        <row r="314">
          <cell r="A314" t="str">
            <v>6214077053</v>
          </cell>
          <cell r="B314">
            <v>62140</v>
          </cell>
          <cell r="C314">
            <v>77053</v>
          </cell>
          <cell r="D314" t="str">
            <v>Landscaping</v>
          </cell>
          <cell r="E314">
            <v>1915</v>
          </cell>
          <cell r="F314">
            <v>1902.7</v>
          </cell>
          <cell r="G314">
            <v>12.3</v>
          </cell>
          <cell r="H314">
            <v>45464.67</v>
          </cell>
          <cell r="I314">
            <v>45464.67</v>
          </cell>
          <cell r="J314">
            <v>0</v>
          </cell>
        </row>
        <row r="315">
          <cell r="A315" t="str">
            <v>6214078020</v>
          </cell>
          <cell r="B315">
            <v>62140</v>
          </cell>
          <cell r="C315">
            <v>78020</v>
          </cell>
          <cell r="D315" t="str">
            <v>Amortized CAM Exp</v>
          </cell>
          <cell r="E315">
            <v>1007.51</v>
          </cell>
          <cell r="F315">
            <v>607.01</v>
          </cell>
          <cell r="G315">
            <v>400.5</v>
          </cell>
          <cell r="H315">
            <v>11129</v>
          </cell>
          <cell r="I315">
            <v>11129</v>
          </cell>
          <cell r="J315">
            <v>0</v>
          </cell>
        </row>
        <row r="316">
          <cell r="A316" t="str">
            <v>6214084264</v>
          </cell>
          <cell r="B316">
            <v>62140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6214085555</v>
          </cell>
          <cell r="B317">
            <v>62140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6214085584</v>
          </cell>
          <cell r="B318">
            <v>62140</v>
          </cell>
          <cell r="C318">
            <v>85584</v>
          </cell>
          <cell r="D318" t="str">
            <v>Bldg Admin-Office Costs</v>
          </cell>
          <cell r="E318">
            <v>420.86</v>
          </cell>
          <cell r="F318">
            <v>653.91999999999996</v>
          </cell>
          <cell r="G318">
            <v>-233.06</v>
          </cell>
          <cell r="H318">
            <v>7847</v>
          </cell>
          <cell r="I318">
            <v>7847</v>
          </cell>
          <cell r="J318">
            <v>0</v>
          </cell>
        </row>
        <row r="319">
          <cell r="A319" t="str">
            <v>6214085582</v>
          </cell>
          <cell r="B319">
            <v>62140</v>
          </cell>
          <cell r="C319">
            <v>85582</v>
          </cell>
          <cell r="D319" t="str">
            <v>Bldg Admin-Salaries</v>
          </cell>
          <cell r="E319">
            <v>3550.45</v>
          </cell>
          <cell r="F319">
            <v>3550.33</v>
          </cell>
          <cell r="G319">
            <v>0.119999999999891</v>
          </cell>
          <cell r="H319">
            <v>45335.3</v>
          </cell>
          <cell r="I319">
            <v>45335.3</v>
          </cell>
          <cell r="J319">
            <v>0</v>
          </cell>
        </row>
        <row r="320">
          <cell r="A320" t="str">
            <v>6214086564</v>
          </cell>
          <cell r="B320">
            <v>62140</v>
          </cell>
          <cell r="C320">
            <v>86564</v>
          </cell>
          <cell r="D320" t="str">
            <v>Insurance</v>
          </cell>
          <cell r="E320">
            <v>1901</v>
          </cell>
          <cell r="F320">
            <v>1901.33</v>
          </cell>
          <cell r="G320">
            <v>-0.32999999999992702</v>
          </cell>
          <cell r="H320">
            <v>22816</v>
          </cell>
          <cell r="I320">
            <v>22816</v>
          </cell>
          <cell r="J320">
            <v>0</v>
          </cell>
        </row>
        <row r="321">
          <cell r="A321" t="str">
            <v>6214088846</v>
          </cell>
          <cell r="B321">
            <v>62140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6214088890</v>
          </cell>
          <cell r="B322">
            <v>62140</v>
          </cell>
          <cell r="C322">
            <v>88890</v>
          </cell>
          <cell r="D322" t="str">
            <v>Security/Safety</v>
          </cell>
          <cell r="E322">
            <v>4412.41</v>
          </cell>
          <cell r="F322">
            <v>2512.36</v>
          </cell>
          <cell r="G322">
            <v>1900.05</v>
          </cell>
          <cell r="H322">
            <v>30314.18</v>
          </cell>
          <cell r="I322">
            <v>30314.18</v>
          </cell>
          <cell r="J322">
            <v>0</v>
          </cell>
        </row>
        <row r="323">
          <cell r="A323" t="str">
            <v>6214089775</v>
          </cell>
          <cell r="B323">
            <v>62140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6214089729</v>
          </cell>
          <cell r="B324">
            <v>62140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6214089786</v>
          </cell>
          <cell r="B325">
            <v>62140</v>
          </cell>
          <cell r="C325">
            <v>89786</v>
          </cell>
          <cell r="D325" t="str">
            <v>Property Tax Exp</v>
          </cell>
          <cell r="E325">
            <v>4652</v>
          </cell>
          <cell r="F325">
            <v>4652</v>
          </cell>
          <cell r="G325">
            <v>0</v>
          </cell>
          <cell r="H325">
            <v>55824</v>
          </cell>
          <cell r="I325">
            <v>55824</v>
          </cell>
          <cell r="J325">
            <v>0</v>
          </cell>
        </row>
        <row r="326">
          <cell r="A326" t="str">
            <v>6214071040</v>
          </cell>
          <cell r="B326">
            <v>62140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6214072701</v>
          </cell>
          <cell r="B327">
            <v>62140</v>
          </cell>
          <cell r="C327">
            <v>72701</v>
          </cell>
          <cell r="D327" t="str">
            <v>Utilities</v>
          </cell>
          <cell r="E327">
            <v>0</v>
          </cell>
          <cell r="F327">
            <v>15.03</v>
          </cell>
          <cell r="G327">
            <v>-15.03</v>
          </cell>
          <cell r="H327">
            <v>338.19</v>
          </cell>
          <cell r="I327">
            <v>338.19</v>
          </cell>
          <cell r="J327">
            <v>0</v>
          </cell>
        </row>
        <row r="328">
          <cell r="A328" t="str">
            <v>6214072855</v>
          </cell>
          <cell r="B328">
            <v>62140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6214072870</v>
          </cell>
          <cell r="B329">
            <v>62140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6214076010</v>
          </cell>
          <cell r="B330">
            <v>62140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108.15</v>
          </cell>
          <cell r="I330">
            <v>108.15</v>
          </cell>
          <cell r="J330">
            <v>0</v>
          </cell>
        </row>
        <row r="331">
          <cell r="A331" t="str">
            <v>6214076040</v>
          </cell>
          <cell r="B331">
            <v>62140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6214076051</v>
          </cell>
          <cell r="B332">
            <v>62140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6214076054</v>
          </cell>
          <cell r="B333">
            <v>62140</v>
          </cell>
          <cell r="C333">
            <v>76054</v>
          </cell>
          <cell r="D333" t="str">
            <v>Bldg Maintenance &amp; Repair</v>
          </cell>
          <cell r="E333">
            <v>0</v>
          </cell>
          <cell r="F333">
            <v>9.67</v>
          </cell>
          <cell r="G333">
            <v>-9.67</v>
          </cell>
          <cell r="H333">
            <v>157.72</v>
          </cell>
          <cell r="I333">
            <v>157.72</v>
          </cell>
          <cell r="J333">
            <v>0</v>
          </cell>
        </row>
        <row r="334">
          <cell r="A334" t="str">
            <v>6214076060</v>
          </cell>
          <cell r="B334">
            <v>62140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6214076071</v>
          </cell>
          <cell r="B335">
            <v>62140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6214076090</v>
          </cell>
          <cell r="B336">
            <v>62140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6214077001</v>
          </cell>
          <cell r="B337">
            <v>62140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6214077022</v>
          </cell>
          <cell r="B338">
            <v>62140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6214084200</v>
          </cell>
          <cell r="B339">
            <v>62140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6214084240</v>
          </cell>
          <cell r="B340">
            <v>62140</v>
          </cell>
          <cell r="C340">
            <v>84240</v>
          </cell>
          <cell r="D340" t="str">
            <v>Marketing Leasing</v>
          </cell>
          <cell r="E340">
            <v>12.69</v>
          </cell>
          <cell r="F340">
            <v>156</v>
          </cell>
          <cell r="G340">
            <v>-143.31</v>
          </cell>
          <cell r="H340">
            <v>1872</v>
          </cell>
          <cell r="I340">
            <v>1872</v>
          </cell>
          <cell r="J340">
            <v>0</v>
          </cell>
        </row>
        <row r="341">
          <cell r="A341" t="str">
            <v>6214084242</v>
          </cell>
          <cell r="B341">
            <v>62140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6214084243</v>
          </cell>
          <cell r="B342">
            <v>62140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6214084244</v>
          </cell>
          <cell r="B343">
            <v>62140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6214084265</v>
          </cell>
          <cell r="B344">
            <v>62140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6214088037</v>
          </cell>
          <cell r="B345">
            <v>62140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6214085016</v>
          </cell>
          <cell r="B346">
            <v>62140</v>
          </cell>
          <cell r="C346">
            <v>85016</v>
          </cell>
          <cell r="D346" t="str">
            <v>Prof Svc-Attorney Outside</v>
          </cell>
          <cell r="E346">
            <v>0</v>
          </cell>
          <cell r="F346">
            <v>0</v>
          </cell>
          <cell r="G346">
            <v>0</v>
          </cell>
          <cell r="H346">
            <v>1492.48</v>
          </cell>
          <cell r="I346">
            <v>1492.48</v>
          </cell>
          <cell r="J346">
            <v>0</v>
          </cell>
        </row>
        <row r="347">
          <cell r="A347" t="str">
            <v>6214085022</v>
          </cell>
          <cell r="B347">
            <v>62140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2104.65</v>
          </cell>
          <cell r="I347">
            <v>2104.65</v>
          </cell>
          <cell r="J347">
            <v>0</v>
          </cell>
        </row>
        <row r="348">
          <cell r="A348" t="str">
            <v>6214085065</v>
          </cell>
          <cell r="B348">
            <v>62140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6214085500</v>
          </cell>
          <cell r="B349">
            <v>62140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2683.15</v>
          </cell>
          <cell r="I349">
            <v>2683.15</v>
          </cell>
          <cell r="J349">
            <v>0</v>
          </cell>
        </row>
        <row r="350">
          <cell r="A350" t="str">
            <v>6214085566</v>
          </cell>
          <cell r="B350">
            <v>62140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6214085581</v>
          </cell>
          <cell r="B351">
            <v>62140</v>
          </cell>
          <cell r="C351">
            <v>85581</v>
          </cell>
          <cell r="D351" t="str">
            <v>Bldg Admin- Salaries</v>
          </cell>
          <cell r="E351">
            <v>2432.38</v>
          </cell>
          <cell r="F351">
            <v>2429.83</v>
          </cell>
          <cell r="G351">
            <v>2.5500000000001801</v>
          </cell>
          <cell r="H351">
            <v>30854.3</v>
          </cell>
          <cell r="I351">
            <v>30854.3</v>
          </cell>
          <cell r="J351">
            <v>0</v>
          </cell>
        </row>
        <row r="352">
          <cell r="A352" t="str">
            <v>6214085583</v>
          </cell>
          <cell r="B352">
            <v>62140</v>
          </cell>
          <cell r="C352">
            <v>85583</v>
          </cell>
          <cell r="D352" t="str">
            <v>Bldg Admin-Office Exp.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6214085530</v>
          </cell>
          <cell r="B353">
            <v>62140</v>
          </cell>
          <cell r="C353">
            <v>85530</v>
          </cell>
          <cell r="D353" t="str">
            <v>Bldg Admin - Office Exp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6214086012</v>
          </cell>
          <cell r="B354">
            <v>62140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6214086037</v>
          </cell>
          <cell r="B355">
            <v>62140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6214083050</v>
          </cell>
          <cell r="B356">
            <v>62140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6214086510</v>
          </cell>
          <cell r="B357">
            <v>62140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6214086537</v>
          </cell>
          <cell r="B358">
            <v>62140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6214086566</v>
          </cell>
          <cell r="B359">
            <v>62140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6214086955</v>
          </cell>
          <cell r="B360">
            <v>62140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6214086985</v>
          </cell>
          <cell r="B361">
            <v>62140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6214086880</v>
          </cell>
          <cell r="B362">
            <v>62140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6214088710</v>
          </cell>
          <cell r="B363">
            <v>62140</v>
          </cell>
          <cell r="C363">
            <v>88710</v>
          </cell>
          <cell r="D363" t="str">
            <v>Losses-Bad Debts</v>
          </cell>
          <cell r="E363">
            <v>0</v>
          </cell>
          <cell r="F363">
            <v>0.08</v>
          </cell>
          <cell r="G363">
            <v>-0.08</v>
          </cell>
          <cell r="H363">
            <v>20644.64</v>
          </cell>
          <cell r="I363">
            <v>20644.64</v>
          </cell>
          <cell r="J363">
            <v>0</v>
          </cell>
        </row>
        <row r="364">
          <cell r="A364" t="str">
            <v>6214088711</v>
          </cell>
          <cell r="B364">
            <v>62140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6214088785</v>
          </cell>
          <cell r="B365">
            <v>62140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6214088847</v>
          </cell>
          <cell r="B366">
            <v>62140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6214088866</v>
          </cell>
          <cell r="B367">
            <v>62140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6214088870</v>
          </cell>
          <cell r="B368">
            <v>62140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6214088889</v>
          </cell>
          <cell r="B369">
            <v>62140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6214089776</v>
          </cell>
          <cell r="B370">
            <v>62140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6214089787</v>
          </cell>
          <cell r="B371">
            <v>62140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6214089510</v>
          </cell>
          <cell r="B372">
            <v>62140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6214089511</v>
          </cell>
          <cell r="B373">
            <v>62140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6214089512</v>
          </cell>
          <cell r="B374">
            <v>62140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6214089528</v>
          </cell>
          <cell r="B375">
            <v>62140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6214089529</v>
          </cell>
          <cell r="B376">
            <v>62140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6214089567</v>
          </cell>
          <cell r="B377">
            <v>62140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6214085058</v>
          </cell>
          <cell r="B378">
            <v>62140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6214086513</v>
          </cell>
          <cell r="B379">
            <v>62140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0</v>
          </cell>
          <cell r="G379">
            <v>0</v>
          </cell>
          <cell r="H379">
            <v>356.07</v>
          </cell>
          <cell r="I379">
            <v>356.07</v>
          </cell>
          <cell r="J379">
            <v>0</v>
          </cell>
        </row>
        <row r="380">
          <cell r="A380" t="str">
            <v>6214086519</v>
          </cell>
          <cell r="B380">
            <v>62140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6214088770</v>
          </cell>
          <cell r="B381">
            <v>62140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6214088862</v>
          </cell>
          <cell r="B382">
            <v>62140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6214088874</v>
          </cell>
          <cell r="B383">
            <v>62140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6214089910</v>
          </cell>
          <cell r="B384">
            <v>62140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7971.81</v>
          </cell>
          <cell r="G384">
            <v>-7971.81</v>
          </cell>
          <cell r="H384">
            <v>97784.23</v>
          </cell>
          <cell r="I384">
            <v>97784.23</v>
          </cell>
          <cell r="J384">
            <v>0</v>
          </cell>
        </row>
        <row r="385">
          <cell r="A385" t="str">
            <v>6214089548</v>
          </cell>
          <cell r="B385">
            <v>62140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6216041010</v>
          </cell>
          <cell r="B386">
            <v>62160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6216041040</v>
          </cell>
          <cell r="B387">
            <v>62160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6216041050</v>
          </cell>
          <cell r="B388">
            <v>62160</v>
          </cell>
          <cell r="C388">
            <v>41050</v>
          </cell>
          <cell r="D388" t="str">
            <v>Rental Income - Fixed</v>
          </cell>
          <cell r="E388">
            <v>-1552664.5</v>
          </cell>
          <cell r="F388">
            <v>-1589708.57</v>
          </cell>
          <cell r="G388">
            <v>37044.070000000102</v>
          </cell>
          <cell r="H388">
            <v>-1710299.84</v>
          </cell>
          <cell r="I388">
            <v>-1740878.67</v>
          </cell>
          <cell r="J388">
            <v>-30578.829999999802</v>
          </cell>
        </row>
        <row r="389">
          <cell r="A389" t="str">
            <v>6216041074</v>
          </cell>
          <cell r="B389">
            <v>62160</v>
          </cell>
          <cell r="C389">
            <v>41074</v>
          </cell>
          <cell r="D389" t="str">
            <v>Rental Income - Percentage</v>
          </cell>
          <cell r="E389">
            <v>-6370.98</v>
          </cell>
          <cell r="F389">
            <v>-146.05999999999901</v>
          </cell>
          <cell r="G389">
            <v>-6224.92</v>
          </cell>
          <cell r="H389">
            <v>-4100.63</v>
          </cell>
          <cell r="I389">
            <v>627.33000000000095</v>
          </cell>
          <cell r="J389">
            <v>4727.96</v>
          </cell>
        </row>
        <row r="390">
          <cell r="A390" t="str">
            <v>6216041082</v>
          </cell>
          <cell r="B390">
            <v>62160</v>
          </cell>
          <cell r="C390">
            <v>41082</v>
          </cell>
          <cell r="D390" t="str">
            <v>Rental Income - Operating Exp</v>
          </cell>
          <cell r="E390">
            <v>-309016.94</v>
          </cell>
          <cell r="F390">
            <v>-325026.05</v>
          </cell>
          <cell r="G390">
            <v>16009.11</v>
          </cell>
          <cell r="H390">
            <v>-356920.51</v>
          </cell>
          <cell r="I390">
            <v>-350941.76</v>
          </cell>
          <cell r="J390">
            <v>5978.75</v>
          </cell>
        </row>
        <row r="391">
          <cell r="A391" t="str">
            <v>6216044610</v>
          </cell>
          <cell r="B391">
            <v>62160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6216045071</v>
          </cell>
          <cell r="B392">
            <v>62160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6216045010</v>
          </cell>
          <cell r="B393">
            <v>62160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6216045046</v>
          </cell>
          <cell r="B394">
            <v>62160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6216045070</v>
          </cell>
          <cell r="B395">
            <v>62160</v>
          </cell>
          <cell r="C395">
            <v>45070</v>
          </cell>
          <cell r="D395" t="str">
            <v>Other Income</v>
          </cell>
          <cell r="E395">
            <v>-882.51</v>
          </cell>
          <cell r="F395">
            <v>-675</v>
          </cell>
          <cell r="G395">
            <v>-207.51</v>
          </cell>
          <cell r="H395">
            <v>-902.25</v>
          </cell>
          <cell r="I395">
            <v>-810</v>
          </cell>
          <cell r="J395">
            <v>92.25</v>
          </cell>
        </row>
        <row r="396">
          <cell r="A396" t="str">
            <v>6216041060</v>
          </cell>
          <cell r="B396">
            <v>62160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38434</v>
          </cell>
          <cell r="G396">
            <v>-38434</v>
          </cell>
          <cell r="H396">
            <v>13976</v>
          </cell>
          <cell r="I396">
            <v>41928</v>
          </cell>
          <cell r="J396">
            <v>27952</v>
          </cell>
        </row>
        <row r="397">
          <cell r="A397" t="str">
            <v>6216044870</v>
          </cell>
          <cell r="B397">
            <v>62160</v>
          </cell>
          <cell r="C397">
            <v>44870</v>
          </cell>
          <cell r="D397" t="str">
            <v>Late Fees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6216052542</v>
          </cell>
          <cell r="B398">
            <v>62160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6216072710</v>
          </cell>
          <cell r="B399">
            <v>62160</v>
          </cell>
          <cell r="C399">
            <v>72710</v>
          </cell>
          <cell r="D399" t="str">
            <v>Utilities - Electricity</v>
          </cell>
          <cell r="E399">
            <v>9600.07</v>
          </cell>
          <cell r="F399">
            <v>8724</v>
          </cell>
          <cell r="G399">
            <v>876.07</v>
          </cell>
          <cell r="H399">
            <v>10455.89</v>
          </cell>
          <cell r="I399">
            <v>9330</v>
          </cell>
          <cell r="J399">
            <v>-1125.8900000000001</v>
          </cell>
        </row>
        <row r="400">
          <cell r="A400" t="str">
            <v>6216072740</v>
          </cell>
          <cell r="B400">
            <v>62160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6216072770</v>
          </cell>
          <cell r="B401">
            <v>62160</v>
          </cell>
          <cell r="C401">
            <v>72770</v>
          </cell>
          <cell r="D401" t="str">
            <v>Utilities - Water</v>
          </cell>
          <cell r="E401">
            <v>2284.94</v>
          </cell>
          <cell r="F401">
            <v>2381</v>
          </cell>
          <cell r="G401">
            <v>-96.059999999999903</v>
          </cell>
          <cell r="H401">
            <v>2833.93</v>
          </cell>
          <cell r="I401">
            <v>2781</v>
          </cell>
          <cell r="J401">
            <v>-52.929999999999801</v>
          </cell>
        </row>
        <row r="402">
          <cell r="A402" t="str">
            <v>6216076000</v>
          </cell>
          <cell r="B402">
            <v>62160</v>
          </cell>
          <cell r="C402">
            <v>76000</v>
          </cell>
          <cell r="D402" t="str">
            <v>Bldg Maintenance &amp; Repair</v>
          </cell>
          <cell r="E402">
            <v>17077.11</v>
          </cell>
          <cell r="F402">
            <v>11837</v>
          </cell>
          <cell r="G402">
            <v>5240.1099999999997</v>
          </cell>
          <cell r="H402">
            <v>13351.26</v>
          </cell>
          <cell r="I402">
            <v>12357</v>
          </cell>
          <cell r="J402">
            <v>-994.26</v>
          </cell>
        </row>
        <row r="403">
          <cell r="A403" t="str">
            <v>6216076020</v>
          </cell>
          <cell r="B403">
            <v>62160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6216076034</v>
          </cell>
          <cell r="B404">
            <v>62160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6216076050</v>
          </cell>
          <cell r="B405">
            <v>62160</v>
          </cell>
          <cell r="C405">
            <v>76050</v>
          </cell>
          <cell r="D405" t="str">
            <v>Cleaning Expense</v>
          </cell>
          <cell r="E405">
            <v>33351.43</v>
          </cell>
          <cell r="F405">
            <v>31361</v>
          </cell>
          <cell r="G405">
            <v>1990.43</v>
          </cell>
          <cell r="H405">
            <v>36033.589999999997</v>
          </cell>
          <cell r="I405">
            <v>34212</v>
          </cell>
          <cell r="J405">
            <v>-1821.59</v>
          </cell>
        </row>
        <row r="406">
          <cell r="A406" t="str">
            <v>6216076056</v>
          </cell>
          <cell r="B406">
            <v>62160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6216076070</v>
          </cell>
          <cell r="B407">
            <v>62160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6216076091</v>
          </cell>
          <cell r="B408">
            <v>62160</v>
          </cell>
          <cell r="C408">
            <v>76091</v>
          </cell>
          <cell r="D408" t="str">
            <v>Parking Maintenance</v>
          </cell>
          <cell r="E408">
            <v>22912.44</v>
          </cell>
          <cell r="F408">
            <v>23857</v>
          </cell>
          <cell r="G408">
            <v>-944.56000000000097</v>
          </cell>
          <cell r="H408">
            <v>27187.54</v>
          </cell>
          <cell r="I408">
            <v>25484</v>
          </cell>
          <cell r="J408">
            <v>-1703.54</v>
          </cell>
        </row>
        <row r="409">
          <cell r="A409" t="str">
            <v>6216077000</v>
          </cell>
          <cell r="B409">
            <v>62160</v>
          </cell>
          <cell r="C409">
            <v>77000</v>
          </cell>
          <cell r="D409" t="str">
            <v>Grounds Maintenance</v>
          </cell>
          <cell r="E409">
            <v>24676.560000000001</v>
          </cell>
          <cell r="F409">
            <v>29771</v>
          </cell>
          <cell r="G409">
            <v>-5094.4399999999996</v>
          </cell>
          <cell r="H409">
            <v>32820.839999999997</v>
          </cell>
          <cell r="I409">
            <v>30090</v>
          </cell>
          <cell r="J409">
            <v>-2730.84</v>
          </cell>
        </row>
        <row r="410">
          <cell r="A410" t="str">
            <v>6216077053</v>
          </cell>
          <cell r="B410">
            <v>62160</v>
          </cell>
          <cell r="C410">
            <v>77053</v>
          </cell>
          <cell r="D410" t="str">
            <v>Landscaping</v>
          </cell>
          <cell r="E410">
            <v>21802.58</v>
          </cell>
          <cell r="F410">
            <v>44700</v>
          </cell>
          <cell r="G410">
            <v>-22897.42</v>
          </cell>
          <cell r="H410">
            <v>38818.58</v>
          </cell>
          <cell r="I410">
            <v>45925</v>
          </cell>
          <cell r="J410">
            <v>7106.42</v>
          </cell>
        </row>
        <row r="411">
          <cell r="A411" t="str">
            <v>6216078020</v>
          </cell>
          <cell r="B411">
            <v>62160</v>
          </cell>
          <cell r="C411">
            <v>78020</v>
          </cell>
          <cell r="D411" t="str">
            <v>Amortized CAM Exp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</row>
        <row r="412">
          <cell r="A412" t="str">
            <v>6216084264</v>
          </cell>
          <cell r="B412">
            <v>62160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6216085555</v>
          </cell>
          <cell r="B413">
            <v>62160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6216085584</v>
          </cell>
          <cell r="B414">
            <v>62160</v>
          </cell>
          <cell r="C414">
            <v>85584</v>
          </cell>
          <cell r="D414" t="str">
            <v>Bldg Admin-Office Costs</v>
          </cell>
          <cell r="E414">
            <v>9862.3799999999992</v>
          </cell>
          <cell r="F414">
            <v>7506.62</v>
          </cell>
          <cell r="G414">
            <v>2355.7600000000002</v>
          </cell>
          <cell r="H414">
            <v>10068.65</v>
          </cell>
          <cell r="I414">
            <v>8189</v>
          </cell>
          <cell r="J414">
            <v>-1879.65</v>
          </cell>
        </row>
        <row r="415">
          <cell r="A415" t="str">
            <v>6216085582</v>
          </cell>
          <cell r="B415">
            <v>62160</v>
          </cell>
          <cell r="C415">
            <v>85582</v>
          </cell>
          <cell r="D415" t="str">
            <v>Bldg Admin-Salaries</v>
          </cell>
          <cell r="E415">
            <v>37715.89</v>
          </cell>
          <cell r="F415">
            <v>42468.3</v>
          </cell>
          <cell r="G415">
            <v>-4752.41</v>
          </cell>
          <cell r="H415">
            <v>44507</v>
          </cell>
          <cell r="I415">
            <v>49382.3</v>
          </cell>
          <cell r="J415">
            <v>4875.3</v>
          </cell>
        </row>
        <row r="416">
          <cell r="A416" t="str">
            <v>6216086564</v>
          </cell>
          <cell r="B416">
            <v>62160</v>
          </cell>
          <cell r="C416">
            <v>86564</v>
          </cell>
          <cell r="D416" t="str">
            <v>Insurance</v>
          </cell>
          <cell r="E416">
            <v>25113</v>
          </cell>
          <cell r="F416">
            <v>32015.5</v>
          </cell>
          <cell r="G416">
            <v>-6902.5</v>
          </cell>
          <cell r="H416">
            <v>27405</v>
          </cell>
          <cell r="I416">
            <v>34926</v>
          </cell>
          <cell r="J416">
            <v>7521</v>
          </cell>
        </row>
        <row r="417">
          <cell r="A417" t="str">
            <v>6216088846</v>
          </cell>
          <cell r="B417">
            <v>62160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6216088890</v>
          </cell>
          <cell r="B418">
            <v>62160</v>
          </cell>
          <cell r="C418">
            <v>88890</v>
          </cell>
          <cell r="D418" t="str">
            <v>Security/Safety</v>
          </cell>
          <cell r="E418">
            <v>2393.2399999999998</v>
          </cell>
          <cell r="F418">
            <v>5645</v>
          </cell>
          <cell r="G418">
            <v>-3251.76</v>
          </cell>
          <cell r="H418">
            <v>892</v>
          </cell>
          <cell r="I418">
            <v>5868</v>
          </cell>
          <cell r="J418">
            <v>4976</v>
          </cell>
        </row>
        <row r="419">
          <cell r="A419" t="str">
            <v>6216089775</v>
          </cell>
          <cell r="B419">
            <v>62160</v>
          </cell>
          <cell r="C419">
            <v>89775</v>
          </cell>
          <cell r="D419" t="str">
            <v>Assmt Dist Taxes- Reimb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</row>
        <row r="420">
          <cell r="A420" t="str">
            <v>6216089729</v>
          </cell>
          <cell r="B420">
            <v>62160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6216089786</v>
          </cell>
          <cell r="B421">
            <v>62160</v>
          </cell>
          <cell r="C421">
            <v>89786</v>
          </cell>
          <cell r="D421" t="str">
            <v>Property Tax Exp</v>
          </cell>
          <cell r="E421">
            <v>83076</v>
          </cell>
          <cell r="F421">
            <v>78701.259999999995</v>
          </cell>
          <cell r="G421">
            <v>4374.7400000000098</v>
          </cell>
          <cell r="H421">
            <v>87930</v>
          </cell>
          <cell r="I421">
            <v>85856</v>
          </cell>
          <cell r="J421">
            <v>-2074</v>
          </cell>
        </row>
        <row r="422">
          <cell r="A422" t="str">
            <v>6216071040</v>
          </cell>
          <cell r="B422">
            <v>62160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6216072701</v>
          </cell>
          <cell r="B423">
            <v>62160</v>
          </cell>
          <cell r="C423">
            <v>72701</v>
          </cell>
          <cell r="D423" t="str">
            <v>Utilities</v>
          </cell>
          <cell r="E423">
            <v>741.96</v>
          </cell>
          <cell r="F423">
            <v>0</v>
          </cell>
          <cell r="G423">
            <v>741.96</v>
          </cell>
          <cell r="H423">
            <v>514.91</v>
          </cell>
          <cell r="I423">
            <v>0</v>
          </cell>
          <cell r="J423">
            <v>-514.91</v>
          </cell>
        </row>
        <row r="424">
          <cell r="A424" t="str">
            <v>6216072855</v>
          </cell>
          <cell r="B424">
            <v>62160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6216072870</v>
          </cell>
          <cell r="B425">
            <v>62160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6216076010</v>
          </cell>
          <cell r="B426">
            <v>62160</v>
          </cell>
          <cell r="C426">
            <v>76010</v>
          </cell>
          <cell r="D426" t="str">
            <v>Tenant Alterations</v>
          </cell>
          <cell r="E426">
            <v>0</v>
          </cell>
          <cell r="F426">
            <v>1000</v>
          </cell>
          <cell r="G426">
            <v>-1000</v>
          </cell>
          <cell r="H426">
            <v>0</v>
          </cell>
          <cell r="I426">
            <v>1000</v>
          </cell>
          <cell r="J426">
            <v>1000</v>
          </cell>
        </row>
        <row r="427">
          <cell r="A427" t="str">
            <v>6216076040</v>
          </cell>
          <cell r="B427">
            <v>62160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6216076051</v>
          </cell>
          <cell r="B428">
            <v>62160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6216076054</v>
          </cell>
          <cell r="B429">
            <v>62160</v>
          </cell>
          <cell r="C429">
            <v>76054</v>
          </cell>
          <cell r="D429" t="str">
            <v>Bldg Maintenance &amp; Repair</v>
          </cell>
          <cell r="E429">
            <v>300.08</v>
          </cell>
          <cell r="F429">
            <v>0</v>
          </cell>
          <cell r="G429">
            <v>300.08</v>
          </cell>
          <cell r="H429">
            <v>300.08</v>
          </cell>
          <cell r="I429">
            <v>0</v>
          </cell>
          <cell r="J429">
            <v>-300.08</v>
          </cell>
        </row>
        <row r="430">
          <cell r="A430" t="str">
            <v>6216076060</v>
          </cell>
          <cell r="B430">
            <v>62160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6216076071</v>
          </cell>
          <cell r="B431">
            <v>62160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9600</v>
          </cell>
          <cell r="I431">
            <v>0</v>
          </cell>
          <cell r="J431">
            <v>-9600</v>
          </cell>
        </row>
        <row r="432">
          <cell r="A432" t="str">
            <v>6216076090</v>
          </cell>
          <cell r="B432">
            <v>62160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6216077001</v>
          </cell>
          <cell r="B433">
            <v>62160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6216077022</v>
          </cell>
          <cell r="B434">
            <v>62160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6216084200</v>
          </cell>
          <cell r="B435">
            <v>62160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6216084240</v>
          </cell>
          <cell r="B436">
            <v>62160</v>
          </cell>
          <cell r="C436">
            <v>84240</v>
          </cell>
          <cell r="D436" t="str">
            <v>Marketing Leasing</v>
          </cell>
          <cell r="E436">
            <v>283.74</v>
          </cell>
          <cell r="F436">
            <v>0</v>
          </cell>
          <cell r="G436">
            <v>283.74</v>
          </cell>
          <cell r="H436">
            <v>244.68</v>
          </cell>
          <cell r="I436">
            <v>0</v>
          </cell>
          <cell r="J436">
            <v>-244.68</v>
          </cell>
        </row>
        <row r="437">
          <cell r="A437" t="str">
            <v>6216084242</v>
          </cell>
          <cell r="B437">
            <v>62160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6216084243</v>
          </cell>
          <cell r="B438">
            <v>62160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6216084244</v>
          </cell>
          <cell r="B439">
            <v>62160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6216084265</v>
          </cell>
          <cell r="B440">
            <v>62160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6216088037</v>
          </cell>
          <cell r="B441">
            <v>62160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6216085016</v>
          </cell>
          <cell r="B442">
            <v>62160</v>
          </cell>
          <cell r="C442">
            <v>85016</v>
          </cell>
          <cell r="D442" t="str">
            <v>Prof Svc-Attorney Outside</v>
          </cell>
          <cell r="E442">
            <v>1464.45</v>
          </cell>
          <cell r="F442">
            <v>1500</v>
          </cell>
          <cell r="G442">
            <v>-35.549999999999997</v>
          </cell>
          <cell r="H442">
            <v>2382</v>
          </cell>
          <cell r="I442">
            <v>2000</v>
          </cell>
          <cell r="J442">
            <v>-382</v>
          </cell>
        </row>
        <row r="443">
          <cell r="A443" t="str">
            <v>6216085022</v>
          </cell>
          <cell r="B443">
            <v>62160</v>
          </cell>
          <cell r="C443">
            <v>85022</v>
          </cell>
          <cell r="D443" t="str">
            <v>Prof Svc-Audit/Acctng</v>
          </cell>
          <cell r="E443">
            <v>1221.93</v>
          </cell>
          <cell r="F443">
            <v>650</v>
          </cell>
          <cell r="G443">
            <v>571.92999999999995</v>
          </cell>
          <cell r="H443">
            <v>2071.35</v>
          </cell>
          <cell r="I443">
            <v>1872</v>
          </cell>
          <cell r="J443">
            <v>-199.35</v>
          </cell>
        </row>
        <row r="444">
          <cell r="A444" t="str">
            <v>6216085065</v>
          </cell>
          <cell r="B444">
            <v>62160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6216085500</v>
          </cell>
          <cell r="B445">
            <v>62160</v>
          </cell>
          <cell r="C445">
            <v>85500</v>
          </cell>
          <cell r="D445" t="str">
            <v>Consulting Services</v>
          </cell>
          <cell r="E445">
            <v>170.52</v>
          </cell>
          <cell r="F445">
            <v>800</v>
          </cell>
          <cell r="G445">
            <v>-629.48</v>
          </cell>
          <cell r="H445">
            <v>335</v>
          </cell>
          <cell r="I445">
            <v>800</v>
          </cell>
          <cell r="J445">
            <v>465</v>
          </cell>
        </row>
        <row r="446">
          <cell r="A446" t="str">
            <v>6216085566</v>
          </cell>
          <cell r="B446">
            <v>62160</v>
          </cell>
          <cell r="C446">
            <v>85566</v>
          </cell>
          <cell r="D446" t="str">
            <v>Management Fee</v>
          </cell>
          <cell r="E446">
            <v>36929.35</v>
          </cell>
          <cell r="F446">
            <v>36925</v>
          </cell>
          <cell r="G446">
            <v>4.3499999999985404</v>
          </cell>
          <cell r="H446">
            <v>40271.760000000002</v>
          </cell>
          <cell r="I446">
            <v>40272</v>
          </cell>
          <cell r="J446">
            <v>0.23999999999796301</v>
          </cell>
        </row>
        <row r="447">
          <cell r="A447" t="str">
            <v>6216085581</v>
          </cell>
          <cell r="B447">
            <v>62160</v>
          </cell>
          <cell r="C447">
            <v>85581</v>
          </cell>
          <cell r="D447" t="str">
            <v>Bldg Admin- Salaries</v>
          </cell>
          <cell r="E447">
            <v>5315.61</v>
          </cell>
          <cell r="F447">
            <v>5783.7</v>
          </cell>
          <cell r="G447">
            <v>-468.09</v>
          </cell>
          <cell r="H447">
            <v>6562.49</v>
          </cell>
          <cell r="I447">
            <v>6717.7</v>
          </cell>
          <cell r="J447">
            <v>155.21</v>
          </cell>
        </row>
        <row r="448">
          <cell r="A448" t="str">
            <v>6216085583</v>
          </cell>
          <cell r="B448">
            <v>62160</v>
          </cell>
          <cell r="C448">
            <v>85583</v>
          </cell>
          <cell r="D448" t="str">
            <v>Bldg Admin-Office Exp.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6216085530</v>
          </cell>
          <cell r="B449">
            <v>62160</v>
          </cell>
          <cell r="C449">
            <v>85530</v>
          </cell>
          <cell r="D449" t="str">
            <v>Bldg Admin - Office Exp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6216086012</v>
          </cell>
          <cell r="B450">
            <v>62160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6216086037</v>
          </cell>
          <cell r="B451">
            <v>62160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6216083050</v>
          </cell>
          <cell r="B452">
            <v>62160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6216086510</v>
          </cell>
          <cell r="B453">
            <v>62160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6216086537</v>
          </cell>
          <cell r="B454">
            <v>62160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6216086566</v>
          </cell>
          <cell r="B455">
            <v>62160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6216086955</v>
          </cell>
          <cell r="B456">
            <v>62160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6216086985</v>
          </cell>
          <cell r="B457">
            <v>62160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6216086880</v>
          </cell>
          <cell r="B458">
            <v>62160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6216088710</v>
          </cell>
          <cell r="B459">
            <v>62160</v>
          </cell>
          <cell r="C459">
            <v>88710</v>
          </cell>
          <cell r="D459" t="str">
            <v>Losses-Bad Debts</v>
          </cell>
          <cell r="E459">
            <v>-10102.18</v>
          </cell>
          <cell r="F459">
            <v>31773.360000000001</v>
          </cell>
          <cell r="G459">
            <v>-41875.54</v>
          </cell>
          <cell r="H459">
            <v>2927</v>
          </cell>
          <cell r="I459">
            <v>42364.72</v>
          </cell>
          <cell r="J459">
            <v>39437.72</v>
          </cell>
        </row>
        <row r="460">
          <cell r="A460" t="str">
            <v>6216088711</v>
          </cell>
          <cell r="B460">
            <v>62160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6216088785</v>
          </cell>
          <cell r="B461">
            <v>62160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6216088847</v>
          </cell>
          <cell r="B462">
            <v>62160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6216088866</v>
          </cell>
          <cell r="B463">
            <v>62160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6216088870</v>
          </cell>
          <cell r="B464">
            <v>62160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6216088889</v>
          </cell>
          <cell r="B465">
            <v>62160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6216089776</v>
          </cell>
          <cell r="B466">
            <v>62160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6216089787</v>
          </cell>
          <cell r="B467">
            <v>62160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6216089510</v>
          </cell>
          <cell r="B468">
            <v>62160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414892</v>
          </cell>
          <cell r="G468">
            <v>-414892</v>
          </cell>
          <cell r="H468">
            <v>243144</v>
          </cell>
          <cell r="I468">
            <v>433410</v>
          </cell>
          <cell r="J468">
            <v>190266</v>
          </cell>
        </row>
        <row r="469">
          <cell r="A469" t="str">
            <v>6216089511</v>
          </cell>
          <cell r="B469">
            <v>62160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6216089512</v>
          </cell>
          <cell r="B470">
            <v>62160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6216089528</v>
          </cell>
          <cell r="B471">
            <v>62160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6216089529</v>
          </cell>
          <cell r="B472">
            <v>62160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7810</v>
          </cell>
          <cell r="G472">
            <v>-7810</v>
          </cell>
          <cell r="H472">
            <v>5681</v>
          </cell>
          <cell r="I472">
            <v>9231</v>
          </cell>
          <cell r="J472">
            <v>3550</v>
          </cell>
        </row>
        <row r="473">
          <cell r="A473" t="str">
            <v>6216089567</v>
          </cell>
          <cell r="B473">
            <v>62160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6216085058</v>
          </cell>
          <cell r="B474">
            <v>62160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6216086513</v>
          </cell>
          <cell r="B475">
            <v>62160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4506.4799999999996</v>
          </cell>
          <cell r="G475">
            <v>-4506.4799999999996</v>
          </cell>
          <cell r="H475">
            <v>757.14</v>
          </cell>
          <cell r="I475">
            <v>5279.8</v>
          </cell>
          <cell r="J475">
            <v>4522.66</v>
          </cell>
        </row>
        <row r="476">
          <cell r="A476" t="str">
            <v>6216086519</v>
          </cell>
          <cell r="B476">
            <v>62160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6216088770</v>
          </cell>
          <cell r="B477">
            <v>62160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6216088862</v>
          </cell>
          <cell r="B478">
            <v>62160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6216088874</v>
          </cell>
          <cell r="B479">
            <v>62160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6216089910</v>
          </cell>
          <cell r="B480">
            <v>62160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84919.6</v>
          </cell>
          <cell r="G480">
            <v>-84919.6</v>
          </cell>
          <cell r="H480">
            <v>97808.54</v>
          </cell>
          <cell r="I480">
            <v>93431.02</v>
          </cell>
          <cell r="J480">
            <v>-4377.5199999999904</v>
          </cell>
        </row>
        <row r="481">
          <cell r="A481" t="str">
            <v>6216089548</v>
          </cell>
          <cell r="B481">
            <v>62160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6223041010</v>
          </cell>
          <cell r="B482">
            <v>62230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6223041040</v>
          </cell>
          <cell r="B483">
            <v>62230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6223041050</v>
          </cell>
          <cell r="B484">
            <v>62230</v>
          </cell>
          <cell r="C484">
            <v>41050</v>
          </cell>
          <cell r="D484" t="str">
            <v>Rental Income - Fixed</v>
          </cell>
          <cell r="E484">
            <v>-153611.07</v>
          </cell>
          <cell r="F484">
            <v>-153769.07</v>
          </cell>
          <cell r="G484">
            <v>158</v>
          </cell>
          <cell r="H484">
            <v>-1827501.54</v>
          </cell>
          <cell r="I484">
            <v>-1827501.54</v>
          </cell>
          <cell r="J484">
            <v>0</v>
          </cell>
        </row>
        <row r="485">
          <cell r="A485" t="str">
            <v>6223041074</v>
          </cell>
          <cell r="B485">
            <v>62230</v>
          </cell>
          <cell r="C485">
            <v>41074</v>
          </cell>
          <cell r="D485" t="str">
            <v>Rental Income - Percentage</v>
          </cell>
          <cell r="E485">
            <v>0</v>
          </cell>
          <cell r="F485">
            <v>0</v>
          </cell>
          <cell r="G485">
            <v>0</v>
          </cell>
          <cell r="H485">
            <v>-30296</v>
          </cell>
          <cell r="I485">
            <v>-30296</v>
          </cell>
          <cell r="J485">
            <v>0</v>
          </cell>
        </row>
        <row r="486">
          <cell r="A486" t="str">
            <v>6223041082</v>
          </cell>
          <cell r="B486">
            <v>62230</v>
          </cell>
          <cell r="C486">
            <v>41082</v>
          </cell>
          <cell r="D486" t="str">
            <v>Rental Income - Operating Exp</v>
          </cell>
          <cell r="E486">
            <v>-26253.27</v>
          </cell>
          <cell r="F486">
            <v>-36653.410000000003</v>
          </cell>
          <cell r="G486">
            <v>10400.14</v>
          </cell>
          <cell r="H486">
            <v>-439840.92</v>
          </cell>
          <cell r="I486">
            <v>-439840.92</v>
          </cell>
          <cell r="J486">
            <v>0</v>
          </cell>
        </row>
        <row r="487">
          <cell r="A487" t="str">
            <v>6223044610</v>
          </cell>
          <cell r="B487">
            <v>62230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6223045071</v>
          </cell>
          <cell r="B488">
            <v>62230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6223045010</v>
          </cell>
          <cell r="B489">
            <v>62230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6223045046</v>
          </cell>
          <cell r="B490">
            <v>62230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6223045070</v>
          </cell>
          <cell r="B491">
            <v>62230</v>
          </cell>
          <cell r="C491">
            <v>45070</v>
          </cell>
          <cell r="D491" t="str">
            <v>Other Income</v>
          </cell>
          <cell r="E491">
            <v>-25.17</v>
          </cell>
          <cell r="F491">
            <v>-110.24</v>
          </cell>
          <cell r="G491">
            <v>85.07</v>
          </cell>
          <cell r="H491">
            <v>-864.91</v>
          </cell>
          <cell r="I491">
            <v>-864.91</v>
          </cell>
          <cell r="J491">
            <v>0</v>
          </cell>
        </row>
        <row r="492">
          <cell r="A492" t="str">
            <v>6223041060</v>
          </cell>
          <cell r="B492">
            <v>62230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1914.58</v>
          </cell>
          <cell r="G492">
            <v>-1914.58</v>
          </cell>
          <cell r="H492">
            <v>22975</v>
          </cell>
          <cell r="I492">
            <v>22975</v>
          </cell>
          <cell r="J492">
            <v>0</v>
          </cell>
        </row>
        <row r="493">
          <cell r="A493" t="str">
            <v>6223044870</v>
          </cell>
          <cell r="B493">
            <v>62230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6223052542</v>
          </cell>
          <cell r="B494">
            <v>62230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6223072710</v>
          </cell>
          <cell r="B495">
            <v>62230</v>
          </cell>
          <cell r="C495">
            <v>72710</v>
          </cell>
          <cell r="D495" t="str">
            <v>Utilities - Electricity</v>
          </cell>
          <cell r="E495">
            <v>472.08</v>
          </cell>
          <cell r="F495">
            <v>288.24</v>
          </cell>
          <cell r="G495">
            <v>183.84</v>
          </cell>
          <cell r="H495">
            <v>8128.52</v>
          </cell>
          <cell r="I495">
            <v>8128.52</v>
          </cell>
          <cell r="J495">
            <v>0</v>
          </cell>
        </row>
        <row r="496">
          <cell r="A496" t="str">
            <v>6223072740</v>
          </cell>
          <cell r="B496">
            <v>62230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6223072770</v>
          </cell>
          <cell r="B497">
            <v>62230</v>
          </cell>
          <cell r="C497">
            <v>72770</v>
          </cell>
          <cell r="D497" t="str">
            <v>Utilities - Water</v>
          </cell>
          <cell r="E497">
            <v>3212.35</v>
          </cell>
          <cell r="F497">
            <v>1002.58</v>
          </cell>
          <cell r="G497">
            <v>2209.77</v>
          </cell>
          <cell r="H497">
            <v>39877.550000000003</v>
          </cell>
          <cell r="I497">
            <v>39877.550000000003</v>
          </cell>
          <cell r="J497">
            <v>0</v>
          </cell>
        </row>
        <row r="498">
          <cell r="A498" t="str">
            <v>6223076000</v>
          </cell>
          <cell r="B498">
            <v>62230</v>
          </cell>
          <cell r="C498">
            <v>76000</v>
          </cell>
          <cell r="D498" t="str">
            <v>Bldg Maintenance &amp; Repair</v>
          </cell>
          <cell r="E498">
            <v>1335.27</v>
          </cell>
          <cell r="F498">
            <v>3042.96</v>
          </cell>
          <cell r="G498">
            <v>-1707.69</v>
          </cell>
          <cell r="H498">
            <v>54134.04</v>
          </cell>
          <cell r="I498">
            <v>54134.04</v>
          </cell>
          <cell r="J498">
            <v>0</v>
          </cell>
        </row>
        <row r="499">
          <cell r="A499" t="str">
            <v>6223076020</v>
          </cell>
          <cell r="B499">
            <v>62230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6223076034</v>
          </cell>
          <cell r="B500">
            <v>62230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6223076050</v>
          </cell>
          <cell r="B501">
            <v>62230</v>
          </cell>
          <cell r="C501">
            <v>76050</v>
          </cell>
          <cell r="D501" t="str">
            <v>Cleaning Expense</v>
          </cell>
          <cell r="E501">
            <v>1985.76</v>
          </cell>
          <cell r="F501">
            <v>2262.79</v>
          </cell>
          <cell r="G501">
            <v>-277.02999999999997</v>
          </cell>
          <cell r="H501">
            <v>26313.119999999999</v>
          </cell>
          <cell r="I501">
            <v>26313.119999999999</v>
          </cell>
          <cell r="J501">
            <v>0</v>
          </cell>
        </row>
        <row r="502">
          <cell r="A502" t="str">
            <v>6223076056</v>
          </cell>
          <cell r="B502">
            <v>62230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6223076070</v>
          </cell>
          <cell r="B503">
            <v>62230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6223076091</v>
          </cell>
          <cell r="B504">
            <v>62230</v>
          </cell>
          <cell r="C504">
            <v>76091</v>
          </cell>
          <cell r="D504" t="str">
            <v>Parking Maintenance</v>
          </cell>
          <cell r="E504">
            <v>2125</v>
          </cell>
          <cell r="F504">
            <v>2188.75</v>
          </cell>
          <cell r="G504">
            <v>-63.75</v>
          </cell>
          <cell r="H504">
            <v>41314.99</v>
          </cell>
          <cell r="I504">
            <v>41314.99</v>
          </cell>
          <cell r="J504">
            <v>0</v>
          </cell>
        </row>
        <row r="505">
          <cell r="A505" t="str">
            <v>6223077000</v>
          </cell>
          <cell r="B505">
            <v>62230</v>
          </cell>
          <cell r="C505">
            <v>77000</v>
          </cell>
          <cell r="D505" t="str">
            <v>Grounds Maintenance</v>
          </cell>
          <cell r="E505">
            <v>175.76</v>
          </cell>
          <cell r="F505">
            <v>8707.3700000000008</v>
          </cell>
          <cell r="G505">
            <v>-8531.61</v>
          </cell>
          <cell r="H505">
            <v>35406.46</v>
          </cell>
          <cell r="I505">
            <v>35406.46</v>
          </cell>
          <cell r="J505">
            <v>0</v>
          </cell>
        </row>
        <row r="506">
          <cell r="A506" t="str">
            <v>6223077053</v>
          </cell>
          <cell r="B506">
            <v>62230</v>
          </cell>
          <cell r="C506">
            <v>77053</v>
          </cell>
          <cell r="D506" t="str">
            <v>Landscaping</v>
          </cell>
          <cell r="E506">
            <v>1953</v>
          </cell>
          <cell r="F506">
            <v>2424</v>
          </cell>
          <cell r="G506">
            <v>-471</v>
          </cell>
          <cell r="H506">
            <v>40007.22</v>
          </cell>
          <cell r="I506">
            <v>40007.22</v>
          </cell>
          <cell r="J506">
            <v>0</v>
          </cell>
        </row>
        <row r="507">
          <cell r="A507" t="str">
            <v>6223078020</v>
          </cell>
          <cell r="B507">
            <v>62230</v>
          </cell>
          <cell r="C507">
            <v>78020</v>
          </cell>
          <cell r="D507" t="str">
            <v>Amortized CAM Exp</v>
          </cell>
          <cell r="E507">
            <v>2250.66</v>
          </cell>
          <cell r="F507">
            <v>2000</v>
          </cell>
          <cell r="G507">
            <v>250.66</v>
          </cell>
          <cell r="H507">
            <v>24000</v>
          </cell>
          <cell r="I507">
            <v>24000</v>
          </cell>
          <cell r="J507">
            <v>0</v>
          </cell>
        </row>
        <row r="508">
          <cell r="A508" t="str">
            <v>6223084264</v>
          </cell>
          <cell r="B508">
            <v>62230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6223085555</v>
          </cell>
          <cell r="B509">
            <v>62230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6223085584</v>
          </cell>
          <cell r="B510">
            <v>62230</v>
          </cell>
          <cell r="C510">
            <v>85584</v>
          </cell>
          <cell r="D510" t="str">
            <v>Bldg Admin-Office Costs</v>
          </cell>
          <cell r="E510">
            <v>289.86</v>
          </cell>
          <cell r="F510">
            <v>450.67</v>
          </cell>
          <cell r="G510">
            <v>-160.81</v>
          </cell>
          <cell r="H510">
            <v>5408</v>
          </cell>
          <cell r="I510">
            <v>5408</v>
          </cell>
          <cell r="J510">
            <v>0</v>
          </cell>
        </row>
        <row r="511">
          <cell r="A511" t="str">
            <v>6223085582</v>
          </cell>
          <cell r="B511">
            <v>62230</v>
          </cell>
          <cell r="C511">
            <v>85582</v>
          </cell>
          <cell r="D511" t="str">
            <v>Bldg Admin-Salaries</v>
          </cell>
          <cell r="E511">
            <v>2543.56</v>
          </cell>
          <cell r="F511">
            <v>2536.83</v>
          </cell>
          <cell r="G511">
            <v>6.73000000000002</v>
          </cell>
          <cell r="H511">
            <v>32449.3</v>
          </cell>
          <cell r="I511">
            <v>32449.3</v>
          </cell>
          <cell r="J511">
            <v>0</v>
          </cell>
        </row>
        <row r="512">
          <cell r="A512" t="str">
            <v>6223086564</v>
          </cell>
          <cell r="B512">
            <v>62230</v>
          </cell>
          <cell r="C512">
            <v>86564</v>
          </cell>
          <cell r="D512" t="str">
            <v>Insurance</v>
          </cell>
          <cell r="E512">
            <v>1639</v>
          </cell>
          <cell r="F512">
            <v>1638.17</v>
          </cell>
          <cell r="G512">
            <v>0.82999999999992702</v>
          </cell>
          <cell r="H512">
            <v>19658</v>
          </cell>
          <cell r="I512">
            <v>19658</v>
          </cell>
          <cell r="J512">
            <v>0</v>
          </cell>
        </row>
        <row r="513">
          <cell r="A513" t="str">
            <v>6223088846</v>
          </cell>
          <cell r="B513">
            <v>62230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6223088890</v>
          </cell>
          <cell r="B514">
            <v>62230</v>
          </cell>
          <cell r="C514">
            <v>88890</v>
          </cell>
          <cell r="D514" t="str">
            <v>Security/Safety</v>
          </cell>
          <cell r="E514">
            <v>447.55</v>
          </cell>
          <cell r="F514">
            <v>532.83000000000004</v>
          </cell>
          <cell r="G514">
            <v>-85.28</v>
          </cell>
          <cell r="H514">
            <v>6394</v>
          </cell>
          <cell r="I514">
            <v>6394</v>
          </cell>
          <cell r="J514">
            <v>0</v>
          </cell>
        </row>
        <row r="515">
          <cell r="A515" t="str">
            <v>6223089775</v>
          </cell>
          <cell r="B515">
            <v>62230</v>
          </cell>
          <cell r="C515">
            <v>89775</v>
          </cell>
          <cell r="D515" t="str">
            <v>Assmt Dist Taxes- Reimb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</row>
        <row r="516">
          <cell r="A516" t="str">
            <v>6223089729</v>
          </cell>
          <cell r="B516">
            <v>62230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6223089786</v>
          </cell>
          <cell r="B517">
            <v>62230</v>
          </cell>
          <cell r="C517">
            <v>89786</v>
          </cell>
          <cell r="D517" t="str">
            <v>Property Tax Exp</v>
          </cell>
          <cell r="E517">
            <v>5115.42</v>
          </cell>
          <cell r="F517">
            <v>5115.42</v>
          </cell>
          <cell r="G517">
            <v>0</v>
          </cell>
          <cell r="H517">
            <v>61385</v>
          </cell>
          <cell r="I517">
            <v>61385</v>
          </cell>
          <cell r="J517">
            <v>0</v>
          </cell>
        </row>
        <row r="518">
          <cell r="A518" t="str">
            <v>6223071040</v>
          </cell>
          <cell r="B518">
            <v>62230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6223072701</v>
          </cell>
          <cell r="B519">
            <v>62230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51.5</v>
          </cell>
          <cell r="I519">
            <v>51.5</v>
          </cell>
          <cell r="J519">
            <v>0</v>
          </cell>
        </row>
        <row r="520">
          <cell r="A520" t="str">
            <v>6223072855</v>
          </cell>
          <cell r="B520">
            <v>62230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6223072870</v>
          </cell>
          <cell r="B521">
            <v>62230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6223076010</v>
          </cell>
          <cell r="B522">
            <v>62230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6223076040</v>
          </cell>
          <cell r="B523">
            <v>62230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6223076051</v>
          </cell>
          <cell r="B524">
            <v>62230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6223076054</v>
          </cell>
          <cell r="B525">
            <v>62230</v>
          </cell>
          <cell r="C525">
            <v>76054</v>
          </cell>
          <cell r="D525" t="str">
            <v>Bldg Maintenance &amp; Repair</v>
          </cell>
          <cell r="E525">
            <v>0</v>
          </cell>
          <cell r="F525">
            <v>0</v>
          </cell>
          <cell r="G525">
            <v>0</v>
          </cell>
          <cell r="H525">
            <v>1376.05</v>
          </cell>
          <cell r="I525">
            <v>1376.05</v>
          </cell>
          <cell r="J525">
            <v>0</v>
          </cell>
        </row>
        <row r="526">
          <cell r="A526" t="str">
            <v>6223076060</v>
          </cell>
          <cell r="B526">
            <v>62230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6223076071</v>
          </cell>
          <cell r="B527">
            <v>62230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136216</v>
          </cell>
          <cell r="I527">
            <v>136216</v>
          </cell>
          <cell r="J527">
            <v>0</v>
          </cell>
        </row>
        <row r="528">
          <cell r="A528" t="str">
            <v>6223076090</v>
          </cell>
          <cell r="B528">
            <v>62230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6223077001</v>
          </cell>
          <cell r="B529">
            <v>62230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6223077022</v>
          </cell>
          <cell r="B530">
            <v>62230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6223084200</v>
          </cell>
          <cell r="B531">
            <v>62230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6223084240</v>
          </cell>
          <cell r="B532">
            <v>62230</v>
          </cell>
          <cell r="C532">
            <v>84240</v>
          </cell>
          <cell r="D532" t="str">
            <v>Marketing Leasing</v>
          </cell>
          <cell r="E532">
            <v>8.74</v>
          </cell>
          <cell r="F532">
            <v>107.5</v>
          </cell>
          <cell r="G532">
            <v>-98.76</v>
          </cell>
          <cell r="H532">
            <v>1290</v>
          </cell>
          <cell r="I532">
            <v>1290</v>
          </cell>
          <cell r="J532">
            <v>0</v>
          </cell>
        </row>
        <row r="533">
          <cell r="A533" t="str">
            <v>6223084242</v>
          </cell>
          <cell r="B533">
            <v>62230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6223084243</v>
          </cell>
          <cell r="B534">
            <v>62230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6223084244</v>
          </cell>
          <cell r="B535">
            <v>62230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6223084265</v>
          </cell>
          <cell r="B536">
            <v>62230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6223088037</v>
          </cell>
          <cell r="B537">
            <v>62230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6223085016</v>
          </cell>
          <cell r="B538">
            <v>62230</v>
          </cell>
          <cell r="C538">
            <v>85016</v>
          </cell>
          <cell r="D538" t="str">
            <v>Prof Svc-Attorney Outside</v>
          </cell>
          <cell r="E538">
            <v>50</v>
          </cell>
          <cell r="F538">
            <v>0</v>
          </cell>
          <cell r="G538">
            <v>50</v>
          </cell>
          <cell r="H538">
            <v>566.5</v>
          </cell>
          <cell r="I538">
            <v>566.5</v>
          </cell>
          <cell r="J538">
            <v>0</v>
          </cell>
        </row>
        <row r="539">
          <cell r="A539" t="str">
            <v>6223085022</v>
          </cell>
          <cell r="B539">
            <v>62230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0</v>
          </cell>
          <cell r="G539">
            <v>0</v>
          </cell>
          <cell r="H539">
            <v>1930.58</v>
          </cell>
          <cell r="I539">
            <v>1930.58</v>
          </cell>
          <cell r="J539">
            <v>0</v>
          </cell>
        </row>
        <row r="540">
          <cell r="A540" t="str">
            <v>6223085065</v>
          </cell>
          <cell r="B540">
            <v>62230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6223085500</v>
          </cell>
          <cell r="B541">
            <v>62230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0</v>
          </cell>
          <cell r="G541">
            <v>0</v>
          </cell>
          <cell r="H541">
            <v>139.05000000000001</v>
          </cell>
          <cell r="I541">
            <v>139.05000000000001</v>
          </cell>
          <cell r="J541">
            <v>0</v>
          </cell>
        </row>
        <row r="542">
          <cell r="A542" t="str">
            <v>6223085566</v>
          </cell>
          <cell r="B542">
            <v>62230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6223085581</v>
          </cell>
          <cell r="B543">
            <v>62230</v>
          </cell>
          <cell r="C543">
            <v>85581</v>
          </cell>
          <cell r="D543" t="str">
            <v>Bldg Admin- Salaries</v>
          </cell>
          <cell r="E543">
            <v>2778.65</v>
          </cell>
          <cell r="F543">
            <v>2776.75</v>
          </cell>
          <cell r="G543">
            <v>1.9000000000000901</v>
          </cell>
          <cell r="H543">
            <v>34478.5</v>
          </cell>
          <cell r="I543">
            <v>34478.5</v>
          </cell>
          <cell r="J543">
            <v>0</v>
          </cell>
        </row>
        <row r="544">
          <cell r="A544" t="str">
            <v>6223085583</v>
          </cell>
          <cell r="B544">
            <v>62230</v>
          </cell>
          <cell r="C544">
            <v>85583</v>
          </cell>
          <cell r="D544" t="str">
            <v>Bldg Admin-Office Exp.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</row>
        <row r="545">
          <cell r="A545" t="str">
            <v>6223085530</v>
          </cell>
          <cell r="B545">
            <v>62230</v>
          </cell>
          <cell r="C545">
            <v>85530</v>
          </cell>
          <cell r="D545" t="str">
            <v>Bldg Admin - Office Exp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6223086012</v>
          </cell>
          <cell r="B546">
            <v>62230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6223086037</v>
          </cell>
          <cell r="B547">
            <v>62230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6223083050</v>
          </cell>
          <cell r="B548">
            <v>62230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6223086510</v>
          </cell>
          <cell r="B549">
            <v>62230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6223086537</v>
          </cell>
          <cell r="B550">
            <v>62230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6223086566</v>
          </cell>
          <cell r="B551">
            <v>62230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6223086955</v>
          </cell>
          <cell r="B552">
            <v>62230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6223086985</v>
          </cell>
          <cell r="B553">
            <v>62230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6223086880</v>
          </cell>
          <cell r="B554">
            <v>62230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6223088710</v>
          </cell>
          <cell r="B555">
            <v>62230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0.08</v>
          </cell>
          <cell r="G555">
            <v>-0.08</v>
          </cell>
          <cell r="H555">
            <v>22984.639999999999</v>
          </cell>
          <cell r="I555">
            <v>22984.639999999999</v>
          </cell>
          <cell r="J555">
            <v>0</v>
          </cell>
        </row>
        <row r="556">
          <cell r="A556" t="str">
            <v>6223088711</v>
          </cell>
          <cell r="B556">
            <v>62230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6223088785</v>
          </cell>
          <cell r="B557">
            <v>62230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6223088847</v>
          </cell>
          <cell r="B558">
            <v>62230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6223088866</v>
          </cell>
          <cell r="B559">
            <v>62230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6223088870</v>
          </cell>
          <cell r="B560">
            <v>62230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6223088889</v>
          </cell>
          <cell r="B561">
            <v>62230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6223089776</v>
          </cell>
          <cell r="B562">
            <v>62230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6223089787</v>
          </cell>
          <cell r="B563">
            <v>62230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6223089510</v>
          </cell>
          <cell r="B564">
            <v>62230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6223089511</v>
          </cell>
          <cell r="B565">
            <v>62230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6223089512</v>
          </cell>
          <cell r="B566">
            <v>62230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6223089528</v>
          </cell>
          <cell r="B567">
            <v>62230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6223089529</v>
          </cell>
          <cell r="B568">
            <v>62230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6223089567</v>
          </cell>
          <cell r="B569">
            <v>62230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6223085058</v>
          </cell>
          <cell r="B570">
            <v>62230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6223086513</v>
          </cell>
          <cell r="B571">
            <v>62230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176.35</v>
          </cell>
          <cell r="I571">
            <v>176.35</v>
          </cell>
          <cell r="J571">
            <v>0</v>
          </cell>
        </row>
        <row r="572">
          <cell r="A572" t="str">
            <v>6223086519</v>
          </cell>
          <cell r="B572">
            <v>62230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6223088770</v>
          </cell>
          <cell r="B573">
            <v>62230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6223088862</v>
          </cell>
          <cell r="B574">
            <v>62230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6223088874</v>
          </cell>
          <cell r="B575">
            <v>62230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6223089910</v>
          </cell>
          <cell r="B576">
            <v>62230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11117.92</v>
          </cell>
          <cell r="G576">
            <v>-11117.92</v>
          </cell>
          <cell r="H576">
            <v>133414.78</v>
          </cell>
          <cell r="I576">
            <v>133414.78</v>
          </cell>
          <cell r="J576">
            <v>0</v>
          </cell>
        </row>
        <row r="577">
          <cell r="A577" t="str">
            <v>6223089548</v>
          </cell>
          <cell r="B577">
            <v>62230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6225541010</v>
          </cell>
          <cell r="B578">
            <v>62255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6225541040</v>
          </cell>
          <cell r="B579">
            <v>62255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6225541050</v>
          </cell>
          <cell r="B580">
            <v>62255</v>
          </cell>
          <cell r="C580">
            <v>41050</v>
          </cell>
          <cell r="D580" t="str">
            <v>Rental Income - Fixed</v>
          </cell>
          <cell r="E580">
            <v>-587336.49</v>
          </cell>
          <cell r="F580">
            <v>-583671.22</v>
          </cell>
          <cell r="G580">
            <v>-3665.27000000002</v>
          </cell>
          <cell r="H580">
            <v>-3599476.8</v>
          </cell>
          <cell r="I580">
            <v>-3599476.8</v>
          </cell>
          <cell r="J580">
            <v>0</v>
          </cell>
        </row>
        <row r="581">
          <cell r="A581" t="str">
            <v>6225541074</v>
          </cell>
          <cell r="B581">
            <v>62255</v>
          </cell>
          <cell r="C581">
            <v>41074</v>
          </cell>
          <cell r="D581" t="str">
            <v>Rental Income - Percentage</v>
          </cell>
          <cell r="E581">
            <v>-60059.39</v>
          </cell>
          <cell r="F581">
            <v>-114844</v>
          </cell>
          <cell r="G581">
            <v>54784.61</v>
          </cell>
          <cell r="H581">
            <v>-744677</v>
          </cell>
          <cell r="I581">
            <v>-744677</v>
          </cell>
          <cell r="J581">
            <v>0</v>
          </cell>
        </row>
        <row r="582">
          <cell r="A582" t="str">
            <v>6225541082</v>
          </cell>
          <cell r="B582">
            <v>62255</v>
          </cell>
          <cell r="C582">
            <v>41082</v>
          </cell>
          <cell r="D582" t="str">
            <v>Rental Income - Operating Exp</v>
          </cell>
          <cell r="E582">
            <v>-172044.9</v>
          </cell>
          <cell r="F582">
            <v>-190625</v>
          </cell>
          <cell r="G582">
            <v>18580.099999999999</v>
          </cell>
          <cell r="H582">
            <v>-1143750</v>
          </cell>
          <cell r="I582">
            <v>-1143750</v>
          </cell>
          <cell r="J582">
            <v>0</v>
          </cell>
        </row>
        <row r="583">
          <cell r="A583" t="str">
            <v>6225544610</v>
          </cell>
          <cell r="B583">
            <v>62255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6225545071</v>
          </cell>
          <cell r="B584">
            <v>62255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6225545010</v>
          </cell>
          <cell r="B585">
            <v>62255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6225545046</v>
          </cell>
          <cell r="B586">
            <v>62255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6225545070</v>
          </cell>
          <cell r="B587">
            <v>62255</v>
          </cell>
          <cell r="C587">
            <v>45070</v>
          </cell>
          <cell r="D587" t="str">
            <v>Other Income</v>
          </cell>
          <cell r="E587">
            <v>-390.02</v>
          </cell>
          <cell r="F587">
            <v>-9.86</v>
          </cell>
          <cell r="G587">
            <v>-380.16</v>
          </cell>
          <cell r="H587">
            <v>-454.41</v>
          </cell>
          <cell r="I587">
            <v>-454.41</v>
          </cell>
          <cell r="J587">
            <v>0</v>
          </cell>
        </row>
        <row r="588">
          <cell r="A588" t="str">
            <v>6225541060</v>
          </cell>
          <cell r="B588">
            <v>62255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9146.5</v>
          </cell>
          <cell r="G588">
            <v>-9146.5</v>
          </cell>
          <cell r="H588">
            <v>54879</v>
          </cell>
          <cell r="I588">
            <v>54879</v>
          </cell>
          <cell r="J588">
            <v>0</v>
          </cell>
        </row>
        <row r="589">
          <cell r="A589" t="str">
            <v>6225544870</v>
          </cell>
          <cell r="B589">
            <v>62255</v>
          </cell>
          <cell r="C589">
            <v>44870</v>
          </cell>
          <cell r="D589" t="str">
            <v>Late Fees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</row>
        <row r="590">
          <cell r="A590" t="str">
            <v>6225552542</v>
          </cell>
          <cell r="B590">
            <v>62255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6225572710</v>
          </cell>
          <cell r="B591">
            <v>62255</v>
          </cell>
          <cell r="C591">
            <v>72710</v>
          </cell>
          <cell r="D591" t="str">
            <v>Utilities - Electricity</v>
          </cell>
          <cell r="E591">
            <v>4162.43</v>
          </cell>
          <cell r="F591">
            <v>4452.2</v>
          </cell>
          <cell r="G591">
            <v>-289.77</v>
          </cell>
          <cell r="H591">
            <v>28424.9</v>
          </cell>
          <cell r="I591">
            <v>28424.9</v>
          </cell>
          <cell r="J591">
            <v>0</v>
          </cell>
        </row>
        <row r="592">
          <cell r="A592" t="str">
            <v>6225572740</v>
          </cell>
          <cell r="B592">
            <v>62255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6225572770</v>
          </cell>
          <cell r="B593">
            <v>62255</v>
          </cell>
          <cell r="C593">
            <v>72770</v>
          </cell>
          <cell r="D593" t="str">
            <v>Utilities - Water</v>
          </cell>
          <cell r="E593">
            <v>9240.26</v>
          </cell>
          <cell r="F593">
            <v>8068.66</v>
          </cell>
          <cell r="G593">
            <v>1171.5999999999999</v>
          </cell>
          <cell r="H593">
            <v>37959.879999999997</v>
          </cell>
          <cell r="I593">
            <v>37959.879999999997</v>
          </cell>
          <cell r="J593">
            <v>0</v>
          </cell>
        </row>
        <row r="594">
          <cell r="A594" t="str">
            <v>6225576000</v>
          </cell>
          <cell r="B594">
            <v>62255</v>
          </cell>
          <cell r="C594">
            <v>76000</v>
          </cell>
          <cell r="D594" t="str">
            <v>Bldg Maintenance &amp; Repair</v>
          </cell>
          <cell r="E594">
            <v>6414.5</v>
          </cell>
          <cell r="F594">
            <v>6810.23</v>
          </cell>
          <cell r="G594">
            <v>-395.73</v>
          </cell>
          <cell r="H594">
            <v>43624.87</v>
          </cell>
          <cell r="I594">
            <v>43624.87</v>
          </cell>
          <cell r="J594">
            <v>0</v>
          </cell>
        </row>
        <row r="595">
          <cell r="A595" t="str">
            <v>6225576020</v>
          </cell>
          <cell r="B595">
            <v>62255</v>
          </cell>
          <cell r="C595">
            <v>76020</v>
          </cell>
          <cell r="D595" t="str">
            <v>Food Court Expense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</row>
        <row r="596">
          <cell r="A596" t="str">
            <v>6225576034</v>
          </cell>
          <cell r="B596">
            <v>62255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6225576050</v>
          </cell>
          <cell r="B597">
            <v>62255</v>
          </cell>
          <cell r="C597">
            <v>76050</v>
          </cell>
          <cell r="D597" t="str">
            <v>Cleaning Expense</v>
          </cell>
          <cell r="E597">
            <v>11055.74</v>
          </cell>
          <cell r="F597">
            <v>11123.56</v>
          </cell>
          <cell r="G597">
            <v>-67.819999999999695</v>
          </cell>
          <cell r="H597">
            <v>68062.720000000001</v>
          </cell>
          <cell r="I597">
            <v>68062.720000000001</v>
          </cell>
          <cell r="J597">
            <v>0</v>
          </cell>
        </row>
        <row r="598">
          <cell r="A598" t="str">
            <v>6225576056</v>
          </cell>
          <cell r="B598">
            <v>62255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6225576070</v>
          </cell>
          <cell r="B599">
            <v>62255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6225576091</v>
          </cell>
          <cell r="B600">
            <v>62255</v>
          </cell>
          <cell r="C600">
            <v>76091</v>
          </cell>
          <cell r="D600" t="str">
            <v>Parking Maintenance</v>
          </cell>
          <cell r="E600">
            <v>7120</v>
          </cell>
          <cell r="F600">
            <v>7276.95</v>
          </cell>
          <cell r="G600">
            <v>-156.94999999999999</v>
          </cell>
          <cell r="H600">
            <v>52388.73</v>
          </cell>
          <cell r="I600">
            <v>52388.73</v>
          </cell>
          <cell r="J600">
            <v>0</v>
          </cell>
        </row>
        <row r="601">
          <cell r="A601" t="str">
            <v>6225577000</v>
          </cell>
          <cell r="B601">
            <v>62255</v>
          </cell>
          <cell r="C601">
            <v>77000</v>
          </cell>
          <cell r="D601" t="str">
            <v>Grounds Maintenance</v>
          </cell>
          <cell r="E601">
            <v>5510.13</v>
          </cell>
          <cell r="F601">
            <v>19842.73</v>
          </cell>
          <cell r="G601">
            <v>-14332.6</v>
          </cell>
          <cell r="H601">
            <v>65694.600000000006</v>
          </cell>
          <cell r="I601">
            <v>65694.600000000006</v>
          </cell>
          <cell r="J601">
            <v>0</v>
          </cell>
        </row>
        <row r="602">
          <cell r="A602" t="str">
            <v>6225577053</v>
          </cell>
          <cell r="B602">
            <v>62255</v>
          </cell>
          <cell r="C602">
            <v>77053</v>
          </cell>
          <cell r="D602" t="str">
            <v>Landscaping</v>
          </cell>
          <cell r="E602">
            <v>8646</v>
          </cell>
          <cell r="F602">
            <v>7104.22</v>
          </cell>
          <cell r="G602">
            <v>1541.78</v>
          </cell>
          <cell r="H602">
            <v>74286.95</v>
          </cell>
          <cell r="I602">
            <v>74286.95</v>
          </cell>
          <cell r="J602">
            <v>0</v>
          </cell>
        </row>
        <row r="603">
          <cell r="A603" t="str">
            <v>6225578020</v>
          </cell>
          <cell r="B603">
            <v>62255</v>
          </cell>
          <cell r="C603">
            <v>78020</v>
          </cell>
          <cell r="D603" t="str">
            <v>Amortized CAM Exp</v>
          </cell>
          <cell r="E603">
            <v>7277.34</v>
          </cell>
          <cell r="F603">
            <v>7361.16</v>
          </cell>
          <cell r="G603">
            <v>-83.819999999999695</v>
          </cell>
          <cell r="H603">
            <v>44167</v>
          </cell>
          <cell r="I603">
            <v>44167</v>
          </cell>
          <cell r="J603">
            <v>0</v>
          </cell>
        </row>
        <row r="604">
          <cell r="A604" t="str">
            <v>6225584264</v>
          </cell>
          <cell r="B604">
            <v>62255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6225585555</v>
          </cell>
          <cell r="B605">
            <v>62255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6225585584</v>
          </cell>
          <cell r="B606">
            <v>62255</v>
          </cell>
          <cell r="C606">
            <v>85584</v>
          </cell>
          <cell r="D606" t="str">
            <v>Bldg Admin-Office Costs</v>
          </cell>
          <cell r="E606">
            <v>2022.92</v>
          </cell>
          <cell r="F606">
            <v>2022.66</v>
          </cell>
          <cell r="G606">
            <v>0.25999999999999102</v>
          </cell>
          <cell r="H606">
            <v>12136</v>
          </cell>
          <cell r="I606">
            <v>12136</v>
          </cell>
          <cell r="J606">
            <v>0</v>
          </cell>
        </row>
        <row r="607">
          <cell r="A607" t="str">
            <v>6225585582</v>
          </cell>
          <cell r="B607">
            <v>62255</v>
          </cell>
          <cell r="C607">
            <v>85582</v>
          </cell>
          <cell r="D607" t="str">
            <v>Bldg Admin-Salaries</v>
          </cell>
          <cell r="E607">
            <v>11707.52</v>
          </cell>
          <cell r="F607">
            <v>11707.16</v>
          </cell>
          <cell r="G607">
            <v>0.36000000000058202</v>
          </cell>
          <cell r="H607">
            <v>74913.8</v>
          </cell>
          <cell r="I607">
            <v>74913.8</v>
          </cell>
          <cell r="J607">
            <v>0</v>
          </cell>
        </row>
        <row r="608">
          <cell r="A608" t="str">
            <v>6225586564</v>
          </cell>
          <cell r="B608">
            <v>62255</v>
          </cell>
          <cell r="C608">
            <v>86564</v>
          </cell>
          <cell r="D608" t="str">
            <v>Insurance</v>
          </cell>
          <cell r="E608">
            <v>8057</v>
          </cell>
          <cell r="F608">
            <v>8057.34</v>
          </cell>
          <cell r="G608">
            <v>-0.34000000000014602</v>
          </cell>
          <cell r="H608">
            <v>48344</v>
          </cell>
          <cell r="I608">
            <v>48344</v>
          </cell>
          <cell r="J608">
            <v>0</v>
          </cell>
        </row>
        <row r="609">
          <cell r="A609" t="str">
            <v>6225588846</v>
          </cell>
          <cell r="B609">
            <v>62255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6225588890</v>
          </cell>
          <cell r="B610">
            <v>62255</v>
          </cell>
          <cell r="C610">
            <v>88890</v>
          </cell>
          <cell r="D610" t="str">
            <v>Security/Safety</v>
          </cell>
          <cell r="E610">
            <v>3632</v>
          </cell>
          <cell r="F610">
            <v>3333.34</v>
          </cell>
          <cell r="G610">
            <v>298.66000000000003</v>
          </cell>
          <cell r="H610">
            <v>63000.33</v>
          </cell>
          <cell r="I610">
            <v>63000.33</v>
          </cell>
          <cell r="J610">
            <v>0</v>
          </cell>
        </row>
        <row r="611">
          <cell r="A611" t="str">
            <v>6225589775</v>
          </cell>
          <cell r="B611">
            <v>62255</v>
          </cell>
          <cell r="C611">
            <v>89775</v>
          </cell>
          <cell r="D611" t="str">
            <v>Assmt Dist Taxes- Reimb</v>
          </cell>
          <cell r="E611">
            <v>27781.16</v>
          </cell>
          <cell r="F611">
            <v>27781.16</v>
          </cell>
          <cell r="G611">
            <v>0</v>
          </cell>
          <cell r="H611">
            <v>166687</v>
          </cell>
          <cell r="I611">
            <v>166687</v>
          </cell>
          <cell r="J611">
            <v>0</v>
          </cell>
        </row>
        <row r="612">
          <cell r="A612" t="str">
            <v>6225589729</v>
          </cell>
          <cell r="B612">
            <v>62255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6225589786</v>
          </cell>
          <cell r="B613">
            <v>62255</v>
          </cell>
          <cell r="C613">
            <v>89786</v>
          </cell>
          <cell r="D613" t="str">
            <v>Property Tax Exp</v>
          </cell>
          <cell r="E613">
            <v>47757.32</v>
          </cell>
          <cell r="F613">
            <v>47757.32</v>
          </cell>
          <cell r="G613">
            <v>0</v>
          </cell>
          <cell r="H613">
            <v>286544</v>
          </cell>
          <cell r="I613">
            <v>286544</v>
          </cell>
          <cell r="J613">
            <v>0</v>
          </cell>
        </row>
        <row r="614">
          <cell r="A614" t="str">
            <v>6225571040</v>
          </cell>
          <cell r="B614">
            <v>62255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6225572701</v>
          </cell>
          <cell r="B615">
            <v>62255</v>
          </cell>
          <cell r="C615">
            <v>72701</v>
          </cell>
          <cell r="D615" t="str">
            <v>Utilities</v>
          </cell>
          <cell r="E615">
            <v>31.7</v>
          </cell>
          <cell r="F615">
            <v>0</v>
          </cell>
          <cell r="G615">
            <v>31.7</v>
          </cell>
          <cell r="H615">
            <v>59.73</v>
          </cell>
          <cell r="I615">
            <v>59.73</v>
          </cell>
          <cell r="J615">
            <v>0</v>
          </cell>
        </row>
        <row r="616">
          <cell r="A616" t="str">
            <v>6225572855</v>
          </cell>
          <cell r="B616">
            <v>62255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6225572870</v>
          </cell>
          <cell r="B617">
            <v>62255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6225576010</v>
          </cell>
          <cell r="B618">
            <v>62255</v>
          </cell>
          <cell r="C618">
            <v>76010</v>
          </cell>
          <cell r="D618" t="str">
            <v>Tenant Alterations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</row>
        <row r="619">
          <cell r="A619" t="str">
            <v>6225576040</v>
          </cell>
          <cell r="B619">
            <v>62255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6225576051</v>
          </cell>
          <cell r="B620">
            <v>62255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6225576054</v>
          </cell>
          <cell r="B621">
            <v>62255</v>
          </cell>
          <cell r="C621">
            <v>76054</v>
          </cell>
          <cell r="D621" t="str">
            <v>Bldg Maintenance &amp; Repair</v>
          </cell>
          <cell r="E621">
            <v>188</v>
          </cell>
          <cell r="F621">
            <v>3333.34</v>
          </cell>
          <cell r="G621">
            <v>-3145.34</v>
          </cell>
          <cell r="H621">
            <v>20930.95</v>
          </cell>
          <cell r="I621">
            <v>20930.95</v>
          </cell>
          <cell r="J621">
            <v>0</v>
          </cell>
        </row>
        <row r="622">
          <cell r="A622" t="str">
            <v>6225576060</v>
          </cell>
          <cell r="B622">
            <v>62255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6225576071</v>
          </cell>
          <cell r="B623">
            <v>62255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6225576090</v>
          </cell>
          <cell r="B624">
            <v>62255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6225577001</v>
          </cell>
          <cell r="B625">
            <v>62255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6225577022</v>
          </cell>
          <cell r="B626">
            <v>62255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6225584200</v>
          </cell>
          <cell r="B627">
            <v>62255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6225584240</v>
          </cell>
          <cell r="B628">
            <v>62255</v>
          </cell>
          <cell r="C628">
            <v>84240</v>
          </cell>
          <cell r="D628" t="str">
            <v>Marketing Leasing</v>
          </cell>
          <cell r="E628">
            <v>5501.24</v>
          </cell>
          <cell r="F628">
            <v>5965</v>
          </cell>
          <cell r="G628">
            <v>-463.76</v>
          </cell>
          <cell r="H628">
            <v>37763.5</v>
          </cell>
          <cell r="I628">
            <v>37763.5</v>
          </cell>
          <cell r="J628">
            <v>0</v>
          </cell>
        </row>
        <row r="629">
          <cell r="A629" t="str">
            <v>6225584242</v>
          </cell>
          <cell r="B629">
            <v>62255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6225584243</v>
          </cell>
          <cell r="B630">
            <v>62255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-33946</v>
          </cell>
          <cell r="I630">
            <v>-33946</v>
          </cell>
          <cell r="J630">
            <v>0</v>
          </cell>
        </row>
        <row r="631">
          <cell r="A631" t="str">
            <v>6225584244</v>
          </cell>
          <cell r="B631">
            <v>62255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6225584265</v>
          </cell>
          <cell r="B632">
            <v>62255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6225588037</v>
          </cell>
          <cell r="B633">
            <v>62255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6225585016</v>
          </cell>
          <cell r="B634">
            <v>62255</v>
          </cell>
          <cell r="C634">
            <v>85016</v>
          </cell>
          <cell r="D634" t="str">
            <v>Prof Svc-Attorney Outside</v>
          </cell>
          <cell r="E634">
            <v>12820.64</v>
          </cell>
          <cell r="F634">
            <v>0</v>
          </cell>
          <cell r="G634">
            <v>12820.64</v>
          </cell>
          <cell r="H634">
            <v>1028.28</v>
          </cell>
          <cell r="I634">
            <v>1028.28</v>
          </cell>
          <cell r="J634">
            <v>0</v>
          </cell>
        </row>
        <row r="635">
          <cell r="A635" t="str">
            <v>6225585022</v>
          </cell>
          <cell r="B635">
            <v>62255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0</v>
          </cell>
          <cell r="G635">
            <v>0</v>
          </cell>
          <cell r="H635">
            <v>5089.59</v>
          </cell>
          <cell r="I635">
            <v>5089.59</v>
          </cell>
          <cell r="J635">
            <v>0</v>
          </cell>
        </row>
        <row r="636">
          <cell r="A636" t="str">
            <v>6225585065</v>
          </cell>
          <cell r="B636">
            <v>62255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6225585500</v>
          </cell>
          <cell r="B637">
            <v>62255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206</v>
          </cell>
          <cell r="I637">
            <v>206</v>
          </cell>
          <cell r="J637">
            <v>0</v>
          </cell>
        </row>
        <row r="638">
          <cell r="A638" t="str">
            <v>6225585566</v>
          </cell>
          <cell r="B638">
            <v>62255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6225585581</v>
          </cell>
          <cell r="B639">
            <v>62255</v>
          </cell>
          <cell r="C639">
            <v>85581</v>
          </cell>
          <cell r="D639" t="str">
            <v>Bldg Admin- Salaries</v>
          </cell>
          <cell r="E639">
            <v>11580.61</v>
          </cell>
          <cell r="F639">
            <v>11580.66</v>
          </cell>
          <cell r="G639">
            <v>-4.9999999999272397E-2</v>
          </cell>
          <cell r="H639">
            <v>72269.3</v>
          </cell>
          <cell r="I639">
            <v>72269.3</v>
          </cell>
          <cell r="J639">
            <v>0</v>
          </cell>
        </row>
        <row r="640">
          <cell r="A640" t="str">
            <v>6225585583</v>
          </cell>
          <cell r="B640">
            <v>62255</v>
          </cell>
          <cell r="C640">
            <v>85583</v>
          </cell>
          <cell r="D640" t="str">
            <v>Bldg Admin-Office Exp.</v>
          </cell>
          <cell r="E640">
            <v>129.30000000000001</v>
          </cell>
          <cell r="F640">
            <v>0</v>
          </cell>
          <cell r="G640">
            <v>129.30000000000001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6225585530</v>
          </cell>
          <cell r="B641">
            <v>62255</v>
          </cell>
          <cell r="C641">
            <v>85530</v>
          </cell>
          <cell r="D641" t="str">
            <v>Bldg Admin - Office Exp</v>
          </cell>
          <cell r="E641">
            <v>129.30000000000001</v>
          </cell>
          <cell r="F641">
            <v>0</v>
          </cell>
          <cell r="G641">
            <v>129.30000000000001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6225586012</v>
          </cell>
          <cell r="B642">
            <v>62255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6225586037</v>
          </cell>
          <cell r="B643">
            <v>62255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6225583050</v>
          </cell>
          <cell r="B644">
            <v>62255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6225586510</v>
          </cell>
          <cell r="B645">
            <v>62255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6225586537</v>
          </cell>
          <cell r="B646">
            <v>62255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6225586566</v>
          </cell>
          <cell r="B647">
            <v>62255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6225586955</v>
          </cell>
          <cell r="B648">
            <v>62255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6225586985</v>
          </cell>
          <cell r="B649">
            <v>62255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6225586880</v>
          </cell>
          <cell r="B650">
            <v>62255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6225588710</v>
          </cell>
          <cell r="B651">
            <v>62255</v>
          </cell>
          <cell r="C651">
            <v>88710</v>
          </cell>
          <cell r="D651" t="str">
            <v>Losses-Bad Debts</v>
          </cell>
          <cell r="E651">
            <v>0</v>
          </cell>
          <cell r="F651">
            <v>0</v>
          </cell>
          <cell r="G651">
            <v>0</v>
          </cell>
          <cell r="H651">
            <v>54884</v>
          </cell>
          <cell r="I651">
            <v>54884</v>
          </cell>
          <cell r="J651">
            <v>0</v>
          </cell>
        </row>
        <row r="652">
          <cell r="A652" t="str">
            <v>6225588711</v>
          </cell>
          <cell r="B652">
            <v>62255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6225588785</v>
          </cell>
          <cell r="B653">
            <v>62255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6225588847</v>
          </cell>
          <cell r="B654">
            <v>62255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6225588866</v>
          </cell>
          <cell r="B655">
            <v>62255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6225588870</v>
          </cell>
          <cell r="B656">
            <v>62255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6225588889</v>
          </cell>
          <cell r="B657">
            <v>62255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6225589776</v>
          </cell>
          <cell r="B658">
            <v>62255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6225589787</v>
          </cell>
          <cell r="B659">
            <v>62255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6225589510</v>
          </cell>
          <cell r="B660">
            <v>62255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262235</v>
          </cell>
          <cell r="G660">
            <v>-262235</v>
          </cell>
          <cell r="H660">
            <v>407051</v>
          </cell>
          <cell r="I660">
            <v>407051</v>
          </cell>
          <cell r="J660">
            <v>0</v>
          </cell>
        </row>
        <row r="661">
          <cell r="A661" t="str">
            <v>6225589511</v>
          </cell>
          <cell r="B661">
            <v>62255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6225589512</v>
          </cell>
          <cell r="B662">
            <v>62255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6225589528</v>
          </cell>
          <cell r="B663">
            <v>62255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6225589529</v>
          </cell>
          <cell r="B664">
            <v>62255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</row>
        <row r="665">
          <cell r="A665" t="str">
            <v>6225589567</v>
          </cell>
          <cell r="B665">
            <v>62255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6225585058</v>
          </cell>
          <cell r="B666">
            <v>62255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6225586513</v>
          </cell>
          <cell r="B667">
            <v>62255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240.44</v>
          </cell>
          <cell r="G667">
            <v>-240.44</v>
          </cell>
          <cell r="H667">
            <v>2294.64</v>
          </cell>
          <cell r="I667">
            <v>2294.64</v>
          </cell>
          <cell r="J667">
            <v>0</v>
          </cell>
        </row>
        <row r="668">
          <cell r="A668" t="str">
            <v>6225586519</v>
          </cell>
          <cell r="B668">
            <v>62255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6225588770</v>
          </cell>
          <cell r="B669">
            <v>62255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6225588862</v>
          </cell>
          <cell r="B670">
            <v>62255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6225588874</v>
          </cell>
          <cell r="B671">
            <v>62255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6225589910</v>
          </cell>
          <cell r="B672">
            <v>62255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106120.53</v>
          </cell>
          <cell r="G672">
            <v>-106120.53</v>
          </cell>
          <cell r="H672">
            <v>641254.89</v>
          </cell>
          <cell r="I672">
            <v>641254.89</v>
          </cell>
          <cell r="J672">
            <v>0</v>
          </cell>
        </row>
        <row r="673">
          <cell r="A673" t="str">
            <v>6225589548</v>
          </cell>
          <cell r="B673">
            <v>62255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6228041010</v>
          </cell>
          <cell r="B674">
            <v>62280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6228041040</v>
          </cell>
          <cell r="B675">
            <v>62280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6228041050</v>
          </cell>
          <cell r="B676">
            <v>62280</v>
          </cell>
          <cell r="C676">
            <v>41050</v>
          </cell>
          <cell r="D676" t="str">
            <v>Rental Income - Fixed</v>
          </cell>
          <cell r="E676">
            <v>-1034444.83</v>
          </cell>
          <cell r="F676">
            <v>-926720.6</v>
          </cell>
          <cell r="G676">
            <v>-107724.23</v>
          </cell>
          <cell r="H676">
            <v>-12009575.869999999</v>
          </cell>
          <cell r="I676">
            <v>-12009575.869999999</v>
          </cell>
          <cell r="J676">
            <v>0</v>
          </cell>
        </row>
        <row r="677">
          <cell r="A677" t="str">
            <v>6228041074</v>
          </cell>
          <cell r="B677">
            <v>62280</v>
          </cell>
          <cell r="C677">
            <v>41074</v>
          </cell>
          <cell r="D677" t="str">
            <v>Rental Income - Percentage</v>
          </cell>
          <cell r="E677">
            <v>-87047.14</v>
          </cell>
          <cell r="F677">
            <v>-91460</v>
          </cell>
          <cell r="G677">
            <v>4412.8599999999997</v>
          </cell>
          <cell r="H677">
            <v>-529635</v>
          </cell>
          <cell r="I677">
            <v>-529635</v>
          </cell>
          <cell r="J677">
            <v>0</v>
          </cell>
        </row>
        <row r="678">
          <cell r="A678" t="str">
            <v>6228041082</v>
          </cell>
          <cell r="B678">
            <v>62280</v>
          </cell>
          <cell r="C678">
            <v>41082</v>
          </cell>
          <cell r="D678" t="str">
            <v>Rental Income - Operating Exp</v>
          </cell>
          <cell r="E678">
            <v>-661997.63</v>
          </cell>
          <cell r="F678">
            <v>-716983.5</v>
          </cell>
          <cell r="G678">
            <v>54985.87</v>
          </cell>
          <cell r="H678">
            <v>-8607161.5999999996</v>
          </cell>
          <cell r="I678">
            <v>-8607161.5999999996</v>
          </cell>
          <cell r="J678">
            <v>0</v>
          </cell>
        </row>
        <row r="679">
          <cell r="A679" t="str">
            <v>6228044610</v>
          </cell>
          <cell r="B679">
            <v>62280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6228045071</v>
          </cell>
          <cell r="B680">
            <v>62280</v>
          </cell>
          <cell r="C680">
            <v>45071</v>
          </cell>
          <cell r="D680" t="str">
            <v>Termination Fee</v>
          </cell>
          <cell r="E680">
            <v>-1000000</v>
          </cell>
          <cell r="F680">
            <v>0</v>
          </cell>
          <cell r="G680">
            <v>-1000000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6228045010</v>
          </cell>
          <cell r="B681">
            <v>62280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6228045046</v>
          </cell>
          <cell r="B682">
            <v>62280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6228045070</v>
          </cell>
          <cell r="B683">
            <v>62280</v>
          </cell>
          <cell r="C683">
            <v>45070</v>
          </cell>
          <cell r="D683" t="str">
            <v>Other Income</v>
          </cell>
          <cell r="E683">
            <v>-147150</v>
          </cell>
          <cell r="F683">
            <v>-142250</v>
          </cell>
          <cell r="G683">
            <v>-4900</v>
          </cell>
          <cell r="H683">
            <v>-1186350</v>
          </cell>
          <cell r="I683">
            <v>-1186350</v>
          </cell>
          <cell r="J683">
            <v>0</v>
          </cell>
        </row>
        <row r="684">
          <cell r="A684" t="str">
            <v>6228041060</v>
          </cell>
          <cell r="B684">
            <v>62280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35240.58</v>
          </cell>
          <cell r="G684">
            <v>-35240.58</v>
          </cell>
          <cell r="H684">
            <v>422887</v>
          </cell>
          <cell r="I684">
            <v>422887</v>
          </cell>
          <cell r="J684">
            <v>0</v>
          </cell>
        </row>
        <row r="685">
          <cell r="A685" t="str">
            <v>6228044870</v>
          </cell>
          <cell r="B685">
            <v>62280</v>
          </cell>
          <cell r="C685">
            <v>44870</v>
          </cell>
          <cell r="D685" t="str">
            <v>Late Fees</v>
          </cell>
          <cell r="E685">
            <v>-2250</v>
          </cell>
          <cell r="F685">
            <v>0</v>
          </cell>
          <cell r="G685">
            <v>-2250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6228052542</v>
          </cell>
          <cell r="B686">
            <v>62280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6228072710</v>
          </cell>
          <cell r="B687">
            <v>62280</v>
          </cell>
          <cell r="C687">
            <v>72710</v>
          </cell>
          <cell r="D687" t="str">
            <v>Utilities - Electricity</v>
          </cell>
          <cell r="E687">
            <v>43106.23</v>
          </cell>
          <cell r="F687">
            <v>50000</v>
          </cell>
          <cell r="G687">
            <v>-6893.77</v>
          </cell>
          <cell r="H687">
            <v>570000</v>
          </cell>
          <cell r="I687">
            <v>570000</v>
          </cell>
          <cell r="J687">
            <v>0</v>
          </cell>
        </row>
        <row r="688">
          <cell r="A688" t="str">
            <v>6228072740</v>
          </cell>
          <cell r="B688">
            <v>62280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6228072770</v>
          </cell>
          <cell r="B689">
            <v>62280</v>
          </cell>
          <cell r="C689">
            <v>72770</v>
          </cell>
          <cell r="D689" t="str">
            <v>Utilities - Water</v>
          </cell>
          <cell r="E689">
            <v>11527.14</v>
          </cell>
          <cell r="F689">
            <v>11040</v>
          </cell>
          <cell r="G689">
            <v>487.13999999999902</v>
          </cell>
          <cell r="H689">
            <v>104680</v>
          </cell>
          <cell r="I689">
            <v>104680</v>
          </cell>
          <cell r="J689">
            <v>0</v>
          </cell>
        </row>
        <row r="690">
          <cell r="A690" t="str">
            <v>6228076000</v>
          </cell>
          <cell r="B690">
            <v>62280</v>
          </cell>
          <cell r="C690">
            <v>76000</v>
          </cell>
          <cell r="D690" t="str">
            <v>Bldg Maintenance &amp; Repair</v>
          </cell>
          <cell r="E690">
            <v>23698.46</v>
          </cell>
          <cell r="F690">
            <v>66241</v>
          </cell>
          <cell r="G690">
            <v>-42542.54</v>
          </cell>
          <cell r="H690">
            <v>559442.06000000006</v>
          </cell>
          <cell r="I690">
            <v>559442.06000000006</v>
          </cell>
          <cell r="J690">
            <v>0</v>
          </cell>
        </row>
        <row r="691">
          <cell r="A691" t="str">
            <v>6228076020</v>
          </cell>
          <cell r="B691">
            <v>62280</v>
          </cell>
          <cell r="C691">
            <v>76020</v>
          </cell>
          <cell r="D691" t="str">
            <v>Food Court Expense</v>
          </cell>
          <cell r="E691">
            <v>18413.080000000002</v>
          </cell>
          <cell r="F691">
            <v>22097.33</v>
          </cell>
          <cell r="G691">
            <v>-3684.25</v>
          </cell>
          <cell r="H691">
            <v>225748</v>
          </cell>
          <cell r="I691">
            <v>225748</v>
          </cell>
          <cell r="J691">
            <v>0</v>
          </cell>
        </row>
        <row r="692">
          <cell r="A692" t="str">
            <v>6228076034</v>
          </cell>
          <cell r="B692">
            <v>62280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6228076050</v>
          </cell>
          <cell r="B693">
            <v>62280</v>
          </cell>
          <cell r="C693">
            <v>76050</v>
          </cell>
          <cell r="D693" t="str">
            <v>Cleaning Expense</v>
          </cell>
          <cell r="E693">
            <v>75036.81</v>
          </cell>
          <cell r="F693">
            <v>77300</v>
          </cell>
          <cell r="G693">
            <v>-2263.19</v>
          </cell>
          <cell r="H693">
            <v>936700</v>
          </cell>
          <cell r="I693">
            <v>936700</v>
          </cell>
          <cell r="J693">
            <v>0</v>
          </cell>
        </row>
        <row r="694">
          <cell r="A694" t="str">
            <v>6228076056</v>
          </cell>
          <cell r="B694">
            <v>62280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6228076070</v>
          </cell>
          <cell r="B695">
            <v>62280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6228076091</v>
          </cell>
          <cell r="B696">
            <v>62280</v>
          </cell>
          <cell r="C696">
            <v>76091</v>
          </cell>
          <cell r="D696" t="str">
            <v>Parking Maintenance</v>
          </cell>
          <cell r="E696">
            <v>9033.4699999999993</v>
          </cell>
          <cell r="F696">
            <v>10770</v>
          </cell>
          <cell r="G696">
            <v>-1736.53</v>
          </cell>
          <cell r="H696">
            <v>149838</v>
          </cell>
          <cell r="I696">
            <v>149838</v>
          </cell>
          <cell r="J696">
            <v>0</v>
          </cell>
        </row>
        <row r="697">
          <cell r="A697" t="str">
            <v>6228077000</v>
          </cell>
          <cell r="B697">
            <v>62280</v>
          </cell>
          <cell r="C697">
            <v>77000</v>
          </cell>
          <cell r="D697" t="str">
            <v>Grounds Maintenance</v>
          </cell>
          <cell r="E697">
            <v>51995.7</v>
          </cell>
          <cell r="F697">
            <v>80570</v>
          </cell>
          <cell r="G697">
            <v>-28574.3</v>
          </cell>
          <cell r="H697">
            <v>684120</v>
          </cell>
          <cell r="I697">
            <v>684120</v>
          </cell>
          <cell r="J697">
            <v>0</v>
          </cell>
        </row>
        <row r="698">
          <cell r="A698" t="str">
            <v>6228077053</v>
          </cell>
          <cell r="B698">
            <v>62280</v>
          </cell>
          <cell r="C698">
            <v>77053</v>
          </cell>
          <cell r="D698" t="str">
            <v>Landscaping</v>
          </cell>
          <cell r="E698">
            <v>23516</v>
          </cell>
          <cell r="F698">
            <v>48940</v>
          </cell>
          <cell r="G698">
            <v>-25424</v>
          </cell>
          <cell r="H698">
            <v>443350</v>
          </cell>
          <cell r="I698">
            <v>443350</v>
          </cell>
          <cell r="J698">
            <v>0</v>
          </cell>
        </row>
        <row r="699">
          <cell r="A699" t="str">
            <v>6228078020</v>
          </cell>
          <cell r="B699">
            <v>62280</v>
          </cell>
          <cell r="C699">
            <v>78020</v>
          </cell>
          <cell r="D699" t="str">
            <v>Amortized CAM Exp</v>
          </cell>
          <cell r="E699">
            <v>0</v>
          </cell>
          <cell r="F699">
            <v>1944.42</v>
          </cell>
          <cell r="G699">
            <v>-1944.42</v>
          </cell>
          <cell r="H699">
            <v>23333</v>
          </cell>
          <cell r="I699">
            <v>23333</v>
          </cell>
          <cell r="J699">
            <v>0</v>
          </cell>
        </row>
        <row r="700">
          <cell r="A700" t="str">
            <v>6228084264</v>
          </cell>
          <cell r="B700">
            <v>62280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6228085555</v>
          </cell>
          <cell r="B701">
            <v>62280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6228085584</v>
          </cell>
          <cell r="B702">
            <v>62280</v>
          </cell>
          <cell r="C702">
            <v>85584</v>
          </cell>
          <cell r="D702" t="str">
            <v>Bldg Admin-Office Costs</v>
          </cell>
          <cell r="E702">
            <v>6578.83</v>
          </cell>
          <cell r="F702">
            <v>14879.34</v>
          </cell>
          <cell r="G702">
            <v>-8300.51</v>
          </cell>
          <cell r="H702">
            <v>178552</v>
          </cell>
          <cell r="I702">
            <v>178552</v>
          </cell>
          <cell r="J702">
            <v>0</v>
          </cell>
        </row>
        <row r="703">
          <cell r="A703" t="str">
            <v>6228085582</v>
          </cell>
          <cell r="B703">
            <v>62280</v>
          </cell>
          <cell r="C703">
            <v>85582</v>
          </cell>
          <cell r="D703" t="str">
            <v>Bldg Admin-Salaries</v>
          </cell>
          <cell r="E703">
            <v>49651</v>
          </cell>
          <cell r="F703">
            <v>49651</v>
          </cell>
          <cell r="G703">
            <v>0</v>
          </cell>
          <cell r="H703">
            <v>671991</v>
          </cell>
          <cell r="I703">
            <v>671991</v>
          </cell>
          <cell r="J703">
            <v>0</v>
          </cell>
        </row>
        <row r="704">
          <cell r="A704" t="str">
            <v>6228086564</v>
          </cell>
          <cell r="B704">
            <v>62280</v>
          </cell>
          <cell r="C704">
            <v>86564</v>
          </cell>
          <cell r="D704" t="str">
            <v>Insurance</v>
          </cell>
          <cell r="E704">
            <v>26258</v>
          </cell>
          <cell r="F704">
            <v>26258.33</v>
          </cell>
          <cell r="G704">
            <v>-0.33000000000174601</v>
          </cell>
          <cell r="H704">
            <v>315100</v>
          </cell>
          <cell r="I704">
            <v>315100</v>
          </cell>
          <cell r="J704">
            <v>0</v>
          </cell>
        </row>
        <row r="705">
          <cell r="A705" t="str">
            <v>6228088846</v>
          </cell>
          <cell r="B705">
            <v>62280</v>
          </cell>
          <cell r="C705">
            <v>88846</v>
          </cell>
          <cell r="D705" t="str">
            <v>Expenses -Other</v>
          </cell>
          <cell r="E705">
            <v>15934.26</v>
          </cell>
          <cell r="F705">
            <v>12500</v>
          </cell>
          <cell r="G705">
            <v>3434.26</v>
          </cell>
          <cell r="H705">
            <v>31000</v>
          </cell>
          <cell r="I705">
            <v>31000</v>
          </cell>
          <cell r="J705">
            <v>0</v>
          </cell>
        </row>
        <row r="706">
          <cell r="A706" t="str">
            <v>6228088890</v>
          </cell>
          <cell r="B706">
            <v>62280</v>
          </cell>
          <cell r="C706">
            <v>88890</v>
          </cell>
          <cell r="D706" t="str">
            <v>Security/Safety</v>
          </cell>
          <cell r="E706">
            <v>185462.23</v>
          </cell>
          <cell r="F706">
            <v>191338.91</v>
          </cell>
          <cell r="G706">
            <v>-5876.6799999999903</v>
          </cell>
          <cell r="H706">
            <v>2249127</v>
          </cell>
          <cell r="I706">
            <v>2249127</v>
          </cell>
          <cell r="J706">
            <v>0</v>
          </cell>
        </row>
        <row r="707">
          <cell r="A707" t="str">
            <v>6228089775</v>
          </cell>
          <cell r="B707">
            <v>62280</v>
          </cell>
          <cell r="C707">
            <v>89775</v>
          </cell>
          <cell r="D707" t="str">
            <v>Assmt Dist Taxes- Reimb</v>
          </cell>
          <cell r="E707">
            <v>16331</v>
          </cell>
          <cell r="F707">
            <v>16331.17</v>
          </cell>
          <cell r="G707">
            <v>-0.17000000000007301</v>
          </cell>
          <cell r="H707">
            <v>195974</v>
          </cell>
          <cell r="I707">
            <v>195974</v>
          </cell>
          <cell r="J707">
            <v>0</v>
          </cell>
        </row>
        <row r="708">
          <cell r="A708" t="str">
            <v>6228089729</v>
          </cell>
          <cell r="B708">
            <v>62280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6228089786</v>
          </cell>
          <cell r="B709">
            <v>62280</v>
          </cell>
          <cell r="C709">
            <v>89786</v>
          </cell>
          <cell r="D709" t="str">
            <v>Property Tax Exp</v>
          </cell>
          <cell r="E709">
            <v>105613</v>
          </cell>
          <cell r="F709">
            <v>106512.67</v>
          </cell>
          <cell r="G709">
            <v>-899.66999999999803</v>
          </cell>
          <cell r="H709">
            <v>1278152</v>
          </cell>
          <cell r="I709">
            <v>1278152</v>
          </cell>
          <cell r="J709">
            <v>0</v>
          </cell>
        </row>
        <row r="710">
          <cell r="A710" t="str">
            <v>6228071040</v>
          </cell>
          <cell r="B710">
            <v>62280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6228072701</v>
          </cell>
          <cell r="B711">
            <v>62280</v>
          </cell>
          <cell r="C711">
            <v>72701</v>
          </cell>
          <cell r="D711" t="str">
            <v>Utilities</v>
          </cell>
          <cell r="E711">
            <v>13913.38</v>
          </cell>
          <cell r="F711">
            <v>12383.34</v>
          </cell>
          <cell r="G711">
            <v>1530.04</v>
          </cell>
          <cell r="H711">
            <v>148600</v>
          </cell>
          <cell r="I711">
            <v>148600</v>
          </cell>
          <cell r="J711">
            <v>0</v>
          </cell>
        </row>
        <row r="712">
          <cell r="A712" t="str">
            <v>6228072855</v>
          </cell>
          <cell r="B712">
            <v>62280</v>
          </cell>
          <cell r="C712">
            <v>72855</v>
          </cell>
          <cell r="D712" t="str">
            <v>Rent Expense-Ground</v>
          </cell>
          <cell r="E712">
            <v>7513.4</v>
          </cell>
          <cell r="F712">
            <v>7666.67</v>
          </cell>
          <cell r="G712">
            <v>-153.27000000000001</v>
          </cell>
          <cell r="H712">
            <v>92000</v>
          </cell>
          <cell r="I712">
            <v>92000</v>
          </cell>
          <cell r="J712">
            <v>0</v>
          </cell>
        </row>
        <row r="713">
          <cell r="A713" t="str">
            <v>6228072870</v>
          </cell>
          <cell r="B713">
            <v>62280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6228076010</v>
          </cell>
          <cell r="B714">
            <v>62280</v>
          </cell>
          <cell r="C714">
            <v>76010</v>
          </cell>
          <cell r="D714" t="str">
            <v>Tenant Alterations</v>
          </cell>
          <cell r="E714">
            <v>795.84</v>
          </cell>
          <cell r="F714">
            <v>5300</v>
          </cell>
          <cell r="G714">
            <v>-4504.16</v>
          </cell>
          <cell r="H714">
            <v>41100</v>
          </cell>
          <cell r="I714">
            <v>41100</v>
          </cell>
          <cell r="J714">
            <v>0</v>
          </cell>
        </row>
        <row r="715">
          <cell r="A715" t="str">
            <v>6228076040</v>
          </cell>
          <cell r="B715">
            <v>62280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6228076051</v>
          </cell>
          <cell r="B716">
            <v>62280</v>
          </cell>
          <cell r="C716">
            <v>76051</v>
          </cell>
          <cell r="D716" t="str">
            <v>Cleaning</v>
          </cell>
          <cell r="E716">
            <v>4000</v>
          </cell>
          <cell r="F716">
            <v>4000</v>
          </cell>
          <cell r="G716">
            <v>0</v>
          </cell>
          <cell r="H716">
            <v>48000</v>
          </cell>
          <cell r="I716">
            <v>48000</v>
          </cell>
          <cell r="J716">
            <v>0</v>
          </cell>
        </row>
        <row r="717">
          <cell r="A717" t="str">
            <v>6228076054</v>
          </cell>
          <cell r="B717">
            <v>62280</v>
          </cell>
          <cell r="C717">
            <v>76054</v>
          </cell>
          <cell r="D717" t="str">
            <v>Bldg Maintenance &amp; Repair</v>
          </cell>
          <cell r="E717">
            <v>2587.6999999999998</v>
          </cell>
          <cell r="F717">
            <v>16300</v>
          </cell>
          <cell r="G717">
            <v>-13712.3</v>
          </cell>
          <cell r="H717">
            <v>210150</v>
          </cell>
          <cell r="I717">
            <v>210150</v>
          </cell>
          <cell r="J717">
            <v>0</v>
          </cell>
        </row>
        <row r="718">
          <cell r="A718" t="str">
            <v>6228076060</v>
          </cell>
          <cell r="B718">
            <v>62280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6228076071</v>
          </cell>
          <cell r="B719">
            <v>62280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6228076090</v>
          </cell>
          <cell r="B720">
            <v>62280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6228077001</v>
          </cell>
          <cell r="B721">
            <v>62280</v>
          </cell>
          <cell r="C721">
            <v>77001</v>
          </cell>
          <cell r="D721" t="str">
            <v>Grounds Maintenance</v>
          </cell>
          <cell r="E721">
            <v>40704.1</v>
          </cell>
          <cell r="F721">
            <v>44080.92</v>
          </cell>
          <cell r="G721">
            <v>-3376.82</v>
          </cell>
          <cell r="H721">
            <v>503339</v>
          </cell>
          <cell r="I721">
            <v>503339</v>
          </cell>
          <cell r="J721">
            <v>0</v>
          </cell>
        </row>
        <row r="722">
          <cell r="A722" t="str">
            <v>6228077022</v>
          </cell>
          <cell r="B722">
            <v>62280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6228084200</v>
          </cell>
          <cell r="B723">
            <v>62280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6228084240</v>
          </cell>
          <cell r="B724">
            <v>62280</v>
          </cell>
          <cell r="C724">
            <v>84240</v>
          </cell>
          <cell r="D724" t="str">
            <v>Marketing Leasing</v>
          </cell>
          <cell r="E724">
            <v>0</v>
          </cell>
          <cell r="F724">
            <v>4500</v>
          </cell>
          <cell r="G724">
            <v>-4500</v>
          </cell>
          <cell r="H724">
            <v>66700</v>
          </cell>
          <cell r="I724">
            <v>66700</v>
          </cell>
          <cell r="J724">
            <v>0</v>
          </cell>
        </row>
        <row r="725">
          <cell r="A725" t="str">
            <v>6228084242</v>
          </cell>
          <cell r="B725">
            <v>62280</v>
          </cell>
          <cell r="C725">
            <v>84242</v>
          </cell>
          <cell r="D725" t="str">
            <v>Marketing-Subsidy</v>
          </cell>
          <cell r="E725">
            <v>25</v>
          </cell>
          <cell r="F725">
            <v>100</v>
          </cell>
          <cell r="G725">
            <v>-75</v>
          </cell>
          <cell r="H725">
            <v>1000</v>
          </cell>
          <cell r="I725">
            <v>1000</v>
          </cell>
          <cell r="J725">
            <v>0</v>
          </cell>
        </row>
        <row r="726">
          <cell r="A726" t="str">
            <v>6228084243</v>
          </cell>
          <cell r="B726">
            <v>62280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</row>
        <row r="727">
          <cell r="A727" t="str">
            <v>6228084244</v>
          </cell>
          <cell r="B727">
            <v>62280</v>
          </cell>
          <cell r="C727">
            <v>84244</v>
          </cell>
          <cell r="D727" t="str">
            <v>Marketing-Net Required</v>
          </cell>
          <cell r="E727">
            <v>205367</v>
          </cell>
          <cell r="F727">
            <v>205367</v>
          </cell>
          <cell r="G727">
            <v>0</v>
          </cell>
          <cell r="H727">
            <v>410734</v>
          </cell>
          <cell r="I727">
            <v>410734</v>
          </cell>
          <cell r="J727">
            <v>0</v>
          </cell>
        </row>
        <row r="728">
          <cell r="A728" t="str">
            <v>6228084265</v>
          </cell>
          <cell r="B728">
            <v>62280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6228088037</v>
          </cell>
          <cell r="B729">
            <v>62280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6228085016</v>
          </cell>
          <cell r="B730">
            <v>62280</v>
          </cell>
          <cell r="C730">
            <v>85016</v>
          </cell>
          <cell r="D730" t="str">
            <v>Prof Svc-Attorney Outside</v>
          </cell>
          <cell r="E730">
            <v>-446.38</v>
          </cell>
          <cell r="F730">
            <v>2350</v>
          </cell>
          <cell r="G730">
            <v>-2796.38</v>
          </cell>
          <cell r="H730">
            <v>28200</v>
          </cell>
          <cell r="I730">
            <v>28200</v>
          </cell>
          <cell r="J730">
            <v>0</v>
          </cell>
        </row>
        <row r="731">
          <cell r="A731" t="str">
            <v>6228085022</v>
          </cell>
          <cell r="B731">
            <v>62280</v>
          </cell>
          <cell r="C731">
            <v>85022</v>
          </cell>
          <cell r="D731" t="str">
            <v>Prof Svc-Audit/Acctng</v>
          </cell>
          <cell r="E731">
            <v>1022.58</v>
          </cell>
          <cell r="F731">
            <v>0</v>
          </cell>
          <cell r="G731">
            <v>1022.58</v>
          </cell>
          <cell r="H731">
            <v>7800</v>
          </cell>
          <cell r="I731">
            <v>7800</v>
          </cell>
          <cell r="J731">
            <v>0</v>
          </cell>
        </row>
        <row r="732">
          <cell r="A732" t="str">
            <v>6228085065</v>
          </cell>
          <cell r="B732">
            <v>62280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6228085500</v>
          </cell>
          <cell r="B733">
            <v>62280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2000</v>
          </cell>
          <cell r="G733">
            <v>-2000</v>
          </cell>
          <cell r="H733">
            <v>16000</v>
          </cell>
          <cell r="I733">
            <v>16000</v>
          </cell>
          <cell r="J733">
            <v>0</v>
          </cell>
        </row>
        <row r="734">
          <cell r="A734" t="str">
            <v>6228085566</v>
          </cell>
          <cell r="B734">
            <v>62280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6228085581</v>
          </cell>
          <cell r="B735">
            <v>62280</v>
          </cell>
          <cell r="C735">
            <v>85581</v>
          </cell>
          <cell r="D735" t="str">
            <v>Bldg Admin- Salaries</v>
          </cell>
          <cell r="E735">
            <v>50367</v>
          </cell>
          <cell r="F735">
            <v>50367</v>
          </cell>
          <cell r="G735">
            <v>0</v>
          </cell>
          <cell r="H735">
            <v>646284</v>
          </cell>
          <cell r="I735">
            <v>646284</v>
          </cell>
          <cell r="J735">
            <v>0</v>
          </cell>
        </row>
        <row r="736">
          <cell r="A736" t="str">
            <v>6228085583</v>
          </cell>
          <cell r="B736">
            <v>62280</v>
          </cell>
          <cell r="C736">
            <v>85583</v>
          </cell>
          <cell r="D736" t="str">
            <v>Bldg Admin-Office Exp.</v>
          </cell>
          <cell r="E736">
            <v>966.87</v>
          </cell>
          <cell r="F736">
            <v>18465.5</v>
          </cell>
          <cell r="G736">
            <v>-17498.63</v>
          </cell>
          <cell r="H736">
            <v>71341</v>
          </cell>
          <cell r="I736">
            <v>71341</v>
          </cell>
          <cell r="J736">
            <v>0</v>
          </cell>
        </row>
        <row r="737">
          <cell r="A737" t="str">
            <v>6228085530</v>
          </cell>
          <cell r="B737">
            <v>62280</v>
          </cell>
          <cell r="C737">
            <v>85530</v>
          </cell>
          <cell r="D737" t="str">
            <v>Bldg Admin - Office Exp</v>
          </cell>
          <cell r="E737">
            <v>966.87</v>
          </cell>
          <cell r="F737">
            <v>18465.5</v>
          </cell>
          <cell r="G737">
            <v>-17498.63</v>
          </cell>
          <cell r="H737">
            <v>71341</v>
          </cell>
          <cell r="I737">
            <v>71341</v>
          </cell>
          <cell r="J737">
            <v>0</v>
          </cell>
        </row>
        <row r="738">
          <cell r="A738" t="str">
            <v>6228086012</v>
          </cell>
          <cell r="B738">
            <v>62280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6228086037</v>
          </cell>
          <cell r="B739">
            <v>62280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6228083050</v>
          </cell>
          <cell r="B740">
            <v>62280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6228086510</v>
          </cell>
          <cell r="B741">
            <v>62280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6228086537</v>
          </cell>
          <cell r="B742">
            <v>62280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6228086566</v>
          </cell>
          <cell r="B743">
            <v>62280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6228086955</v>
          </cell>
          <cell r="B744">
            <v>62280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6228086985</v>
          </cell>
          <cell r="B745">
            <v>62280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6228086880</v>
          </cell>
          <cell r="B746">
            <v>62280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6228088710</v>
          </cell>
          <cell r="B747">
            <v>62280</v>
          </cell>
          <cell r="C747">
            <v>88710</v>
          </cell>
          <cell r="D747" t="str">
            <v>Losses-Bad Debts</v>
          </cell>
          <cell r="E747">
            <v>0</v>
          </cell>
          <cell r="F747">
            <v>18608.919999999998</v>
          </cell>
          <cell r="G747">
            <v>-18608.919999999998</v>
          </cell>
          <cell r="H747">
            <v>223307</v>
          </cell>
          <cell r="I747">
            <v>223307</v>
          </cell>
          <cell r="J747">
            <v>0</v>
          </cell>
        </row>
        <row r="748">
          <cell r="A748" t="str">
            <v>6228088711</v>
          </cell>
          <cell r="B748">
            <v>62280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6228088785</v>
          </cell>
          <cell r="B749">
            <v>62280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6228088847</v>
          </cell>
          <cell r="B750">
            <v>62280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6228088866</v>
          </cell>
          <cell r="B751">
            <v>62280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6228088870</v>
          </cell>
          <cell r="B752">
            <v>62280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6228088889</v>
          </cell>
          <cell r="B753">
            <v>62280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6228089776</v>
          </cell>
          <cell r="B754">
            <v>62280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6228089787</v>
          </cell>
          <cell r="B755">
            <v>62280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6228089510</v>
          </cell>
          <cell r="B756">
            <v>62280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471952</v>
          </cell>
          <cell r="G756">
            <v>-471952</v>
          </cell>
          <cell r="H756">
            <v>1387675</v>
          </cell>
          <cell r="I756">
            <v>1387675</v>
          </cell>
          <cell r="J756">
            <v>0</v>
          </cell>
        </row>
        <row r="757">
          <cell r="A757" t="str">
            <v>6228089511</v>
          </cell>
          <cell r="B757">
            <v>62280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6228089512</v>
          </cell>
          <cell r="B758">
            <v>62280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6228089528</v>
          </cell>
          <cell r="B759">
            <v>62280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6228089529</v>
          </cell>
          <cell r="B760">
            <v>62280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6228089567</v>
          </cell>
          <cell r="B761">
            <v>62280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6228085058</v>
          </cell>
          <cell r="B762">
            <v>62280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6228086513</v>
          </cell>
          <cell r="B763">
            <v>62280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0</v>
          </cell>
          <cell r="G763">
            <v>0</v>
          </cell>
          <cell r="H763">
            <v>259209.79</v>
          </cell>
          <cell r="I763">
            <v>259209.79</v>
          </cell>
          <cell r="J763">
            <v>0</v>
          </cell>
        </row>
        <row r="764">
          <cell r="A764" t="str">
            <v>6228086519</v>
          </cell>
          <cell r="B764">
            <v>62280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6228088770</v>
          </cell>
          <cell r="B765">
            <v>62280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6228088862</v>
          </cell>
          <cell r="B766">
            <v>62280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6228088874</v>
          </cell>
          <cell r="B767">
            <v>62280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6228089910</v>
          </cell>
          <cell r="B768">
            <v>62280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525098.65</v>
          </cell>
          <cell r="G768">
            <v>-525098.65</v>
          </cell>
          <cell r="H768">
            <v>6490791.8200000003</v>
          </cell>
          <cell r="I768">
            <v>6490791.8200000003</v>
          </cell>
          <cell r="J768">
            <v>0</v>
          </cell>
        </row>
        <row r="769">
          <cell r="A769" t="str">
            <v>6228089548</v>
          </cell>
          <cell r="B769">
            <v>62280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/>
          </cell>
        </row>
        <row r="771">
          <cell r="A771" t="str">
            <v>6232041010</v>
          </cell>
          <cell r="B771">
            <v>62320</v>
          </cell>
          <cell r="C771">
            <v>41010</v>
          </cell>
          <cell r="D771" t="str">
            <v>Parking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6232041040</v>
          </cell>
          <cell r="B772">
            <v>62320</v>
          </cell>
          <cell r="C772">
            <v>41040</v>
          </cell>
          <cell r="D772" t="str">
            <v>Rental Income FAS 13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</row>
        <row r="773">
          <cell r="A773" t="str">
            <v>6232041050</v>
          </cell>
          <cell r="B773">
            <v>62320</v>
          </cell>
          <cell r="C773">
            <v>41050</v>
          </cell>
          <cell r="D773" t="str">
            <v>Rental Income - Fixed</v>
          </cell>
          <cell r="E773">
            <v>-275806.40000000002</v>
          </cell>
          <cell r="F773">
            <v>-280182.36</v>
          </cell>
          <cell r="G773">
            <v>4375.95999999996</v>
          </cell>
          <cell r="H773">
            <v>-2673566.12</v>
          </cell>
          <cell r="I773">
            <v>-2673566.12</v>
          </cell>
          <cell r="J773">
            <v>0</v>
          </cell>
        </row>
        <row r="774">
          <cell r="A774" t="str">
            <v>6232041074</v>
          </cell>
          <cell r="B774">
            <v>62320</v>
          </cell>
          <cell r="C774">
            <v>41074</v>
          </cell>
          <cell r="D774" t="str">
            <v>Rental Income - Percentage</v>
          </cell>
          <cell r="E774">
            <v>-63103.1</v>
          </cell>
          <cell r="F774">
            <v>-44642</v>
          </cell>
          <cell r="G774">
            <v>-18461.099999999999</v>
          </cell>
          <cell r="H774">
            <v>-155942</v>
          </cell>
          <cell r="I774">
            <v>-155942</v>
          </cell>
          <cell r="J774">
            <v>0</v>
          </cell>
        </row>
        <row r="775">
          <cell r="A775" t="str">
            <v>6232041082</v>
          </cell>
          <cell r="B775">
            <v>62320</v>
          </cell>
          <cell r="C775">
            <v>41082</v>
          </cell>
          <cell r="D775" t="str">
            <v>Rental Income - Operating Exp</v>
          </cell>
          <cell r="E775">
            <v>-132947.20000000001</v>
          </cell>
          <cell r="F775">
            <v>-147430.16</v>
          </cell>
          <cell r="G775">
            <v>14482.96</v>
          </cell>
          <cell r="H775">
            <v>-884580.96</v>
          </cell>
          <cell r="I775">
            <v>-884580.96</v>
          </cell>
          <cell r="J775">
            <v>0</v>
          </cell>
        </row>
        <row r="776">
          <cell r="A776" t="str">
            <v>6232044610</v>
          </cell>
          <cell r="B776">
            <v>62320</v>
          </cell>
          <cell r="C776">
            <v>44610</v>
          </cell>
          <cell r="D776" t="str">
            <v>Marketing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6232045071</v>
          </cell>
          <cell r="B777">
            <v>62320</v>
          </cell>
          <cell r="C777">
            <v>45071</v>
          </cell>
          <cell r="D777" t="str">
            <v>Termination Fee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6232045010</v>
          </cell>
          <cell r="B778">
            <v>62320</v>
          </cell>
          <cell r="C778">
            <v>45010</v>
          </cell>
          <cell r="D778" t="str">
            <v>Bad Debt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6232045046</v>
          </cell>
          <cell r="B779">
            <v>62320</v>
          </cell>
          <cell r="C779">
            <v>45046</v>
          </cell>
          <cell r="D779" t="str">
            <v>Mgmt/Consult Fee Income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</row>
        <row r="780">
          <cell r="A780" t="str">
            <v>6232045070</v>
          </cell>
          <cell r="B780">
            <v>62320</v>
          </cell>
          <cell r="C780">
            <v>45070</v>
          </cell>
          <cell r="D780" t="str">
            <v>Other Income</v>
          </cell>
          <cell r="E780">
            <v>-1527.75</v>
          </cell>
          <cell r="F780">
            <v>0</v>
          </cell>
          <cell r="G780">
            <v>-1527.75</v>
          </cell>
          <cell r="H780">
            <v>0</v>
          </cell>
          <cell r="I780">
            <v>0</v>
          </cell>
          <cell r="J780">
            <v>0</v>
          </cell>
        </row>
        <row r="781">
          <cell r="A781" t="str">
            <v>6232041060</v>
          </cell>
          <cell r="B781">
            <v>62320</v>
          </cell>
          <cell r="C781">
            <v>41060</v>
          </cell>
          <cell r="D781" t="str">
            <v>Rental Income - Vacancy</v>
          </cell>
          <cell r="E781">
            <v>0</v>
          </cell>
          <cell r="F781">
            <v>12380.34</v>
          </cell>
          <cell r="G781">
            <v>-12380.34</v>
          </cell>
          <cell r="H781">
            <v>74282</v>
          </cell>
          <cell r="I781">
            <v>74282</v>
          </cell>
          <cell r="J781">
            <v>0</v>
          </cell>
        </row>
        <row r="782">
          <cell r="A782" t="str">
            <v>6232044870</v>
          </cell>
          <cell r="B782">
            <v>62320</v>
          </cell>
          <cell r="C782">
            <v>44870</v>
          </cell>
          <cell r="D782" t="str">
            <v>Late Fees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6232052542</v>
          </cell>
          <cell r="B783">
            <v>62320</v>
          </cell>
          <cell r="C783">
            <v>52542</v>
          </cell>
          <cell r="D783" t="str">
            <v>Cost of Tenant Services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</row>
        <row r="784">
          <cell r="A784" t="str">
            <v>6232072710</v>
          </cell>
          <cell r="B784">
            <v>62320</v>
          </cell>
          <cell r="C784">
            <v>72710</v>
          </cell>
          <cell r="D784" t="str">
            <v>Utilities - Electricity</v>
          </cell>
          <cell r="E784">
            <v>5677.39</v>
          </cell>
          <cell r="F784">
            <v>6722.33</v>
          </cell>
          <cell r="G784">
            <v>-1044.94</v>
          </cell>
          <cell r="H784">
            <v>39613.370000000003</v>
          </cell>
          <cell r="I784">
            <v>39613.370000000003</v>
          </cell>
          <cell r="J784">
            <v>0</v>
          </cell>
        </row>
        <row r="785">
          <cell r="A785" t="str">
            <v>6232072740</v>
          </cell>
          <cell r="B785">
            <v>62320</v>
          </cell>
          <cell r="C785">
            <v>72740</v>
          </cell>
          <cell r="D785" t="str">
            <v>Utilities - Gas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</row>
        <row r="786">
          <cell r="A786" t="str">
            <v>6232072770</v>
          </cell>
          <cell r="B786">
            <v>62320</v>
          </cell>
          <cell r="C786">
            <v>72770</v>
          </cell>
          <cell r="D786" t="str">
            <v>Utilities - Water</v>
          </cell>
          <cell r="E786">
            <v>2631.58</v>
          </cell>
          <cell r="F786">
            <v>1703.67</v>
          </cell>
          <cell r="G786">
            <v>927.91</v>
          </cell>
          <cell r="H786">
            <v>8984.7800000000007</v>
          </cell>
          <cell r="I786">
            <v>8984.7800000000007</v>
          </cell>
          <cell r="J786">
            <v>0</v>
          </cell>
        </row>
        <row r="787">
          <cell r="A787" t="str">
            <v>6232076000</v>
          </cell>
          <cell r="B787">
            <v>62320</v>
          </cell>
          <cell r="C787">
            <v>76000</v>
          </cell>
          <cell r="D787" t="str">
            <v>Bldg Maintenance &amp; Repair</v>
          </cell>
          <cell r="E787">
            <v>2582.42</v>
          </cell>
          <cell r="F787">
            <v>3468.21</v>
          </cell>
          <cell r="G787">
            <v>-885.79</v>
          </cell>
          <cell r="H787">
            <v>44528.47</v>
          </cell>
          <cell r="I787">
            <v>44528.47</v>
          </cell>
          <cell r="J787">
            <v>0</v>
          </cell>
        </row>
        <row r="788">
          <cell r="A788" t="str">
            <v>6232076020</v>
          </cell>
          <cell r="B788">
            <v>62320</v>
          </cell>
          <cell r="C788">
            <v>76020</v>
          </cell>
          <cell r="D788" t="str">
            <v>Food Court Expense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6232076034</v>
          </cell>
          <cell r="B789">
            <v>62320</v>
          </cell>
          <cell r="C789">
            <v>76034</v>
          </cell>
          <cell r="D789" t="str">
            <v>Bldg. - General Repair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</row>
        <row r="790">
          <cell r="A790" t="str">
            <v>6232076050</v>
          </cell>
          <cell r="B790">
            <v>62320</v>
          </cell>
          <cell r="C790">
            <v>76050</v>
          </cell>
          <cell r="D790" t="str">
            <v>Cleaning Expense</v>
          </cell>
          <cell r="E790">
            <v>13665.4</v>
          </cell>
          <cell r="F790">
            <v>14070.21</v>
          </cell>
          <cell r="G790">
            <v>-404.80999999999898</v>
          </cell>
          <cell r="H790">
            <v>82104.429999999993</v>
          </cell>
          <cell r="I790">
            <v>82104.429999999993</v>
          </cell>
          <cell r="J790">
            <v>0</v>
          </cell>
        </row>
        <row r="791">
          <cell r="A791" t="str">
            <v>6232076056</v>
          </cell>
          <cell r="B791">
            <v>62320</v>
          </cell>
          <cell r="C791">
            <v>76056</v>
          </cell>
          <cell r="D791" t="str">
            <v>Maintenance - Reimb 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6232076070</v>
          </cell>
          <cell r="B792">
            <v>62320</v>
          </cell>
          <cell r="C792">
            <v>76070</v>
          </cell>
          <cell r="D792" t="str">
            <v>Reimaging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</row>
        <row r="793">
          <cell r="A793" t="str">
            <v>6232076091</v>
          </cell>
          <cell r="B793">
            <v>62320</v>
          </cell>
          <cell r="C793">
            <v>76091</v>
          </cell>
          <cell r="D793" t="str">
            <v>Parking Maintenance</v>
          </cell>
          <cell r="E793">
            <v>8907</v>
          </cell>
          <cell r="F793">
            <v>13735.57</v>
          </cell>
          <cell r="G793">
            <v>-4828.57</v>
          </cell>
          <cell r="H793">
            <v>72494.570000000007</v>
          </cell>
          <cell r="I793">
            <v>72494.570000000007</v>
          </cell>
          <cell r="J793">
            <v>0</v>
          </cell>
        </row>
        <row r="794">
          <cell r="A794" t="str">
            <v>6232077000</v>
          </cell>
          <cell r="B794">
            <v>62320</v>
          </cell>
          <cell r="C794">
            <v>77000</v>
          </cell>
          <cell r="D794" t="str">
            <v>Grounds Maintenance</v>
          </cell>
          <cell r="E794">
            <v>10540.91</v>
          </cell>
          <cell r="F794">
            <v>36321.269999999997</v>
          </cell>
          <cell r="G794">
            <v>-25780.36</v>
          </cell>
          <cell r="H794">
            <v>113278.88</v>
          </cell>
          <cell r="I794">
            <v>113278.88</v>
          </cell>
          <cell r="J794">
            <v>0</v>
          </cell>
        </row>
        <row r="795">
          <cell r="A795" t="str">
            <v>6232077053</v>
          </cell>
          <cell r="B795">
            <v>62320</v>
          </cell>
          <cell r="C795">
            <v>77053</v>
          </cell>
          <cell r="D795" t="str">
            <v>Landscaping</v>
          </cell>
          <cell r="E795">
            <v>10104</v>
          </cell>
          <cell r="F795">
            <v>22624.25</v>
          </cell>
          <cell r="G795">
            <v>-12520.25</v>
          </cell>
          <cell r="H795">
            <v>116121.65</v>
          </cell>
          <cell r="I795">
            <v>116121.65</v>
          </cell>
          <cell r="J795">
            <v>0</v>
          </cell>
        </row>
        <row r="796">
          <cell r="A796" t="str">
            <v>6232078020</v>
          </cell>
          <cell r="B796">
            <v>62320</v>
          </cell>
          <cell r="C796">
            <v>78020</v>
          </cell>
          <cell r="D796" t="str">
            <v>Amortized CAM Exp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6232084264</v>
          </cell>
          <cell r="B797">
            <v>62320</v>
          </cell>
          <cell r="C797">
            <v>84264</v>
          </cell>
          <cell r="D797" t="str">
            <v>Mktg-Tenant Relations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6232085555</v>
          </cell>
          <cell r="B798">
            <v>62320</v>
          </cell>
          <cell r="C798">
            <v>85555</v>
          </cell>
          <cell r="D798" t="str">
            <v>Management Fee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</row>
        <row r="799">
          <cell r="A799" t="str">
            <v>6232085584</v>
          </cell>
          <cell r="B799">
            <v>62320</v>
          </cell>
          <cell r="C799">
            <v>85584</v>
          </cell>
          <cell r="D799" t="str">
            <v>Bldg Admin-Office Costs</v>
          </cell>
          <cell r="E799">
            <v>2398.13</v>
          </cell>
          <cell r="F799">
            <v>2398</v>
          </cell>
          <cell r="G799">
            <v>0.130000000000109</v>
          </cell>
          <cell r="H799">
            <v>14388</v>
          </cell>
          <cell r="I799">
            <v>14388</v>
          </cell>
          <cell r="J799">
            <v>0</v>
          </cell>
        </row>
        <row r="800">
          <cell r="A800" t="str">
            <v>6232085582</v>
          </cell>
          <cell r="B800">
            <v>62320</v>
          </cell>
          <cell r="C800">
            <v>85582</v>
          </cell>
          <cell r="D800" t="str">
            <v>Bldg Admin-Salaries</v>
          </cell>
          <cell r="E800">
            <v>13878.69</v>
          </cell>
          <cell r="F800">
            <v>13878.84</v>
          </cell>
          <cell r="G800">
            <v>-0.14999999999963601</v>
          </cell>
          <cell r="H800">
            <v>88808.2</v>
          </cell>
          <cell r="I800">
            <v>88808.2</v>
          </cell>
          <cell r="J800">
            <v>0</v>
          </cell>
        </row>
        <row r="801">
          <cell r="A801" t="str">
            <v>6232086564</v>
          </cell>
          <cell r="B801">
            <v>62320</v>
          </cell>
          <cell r="C801">
            <v>86564</v>
          </cell>
          <cell r="D801" t="str">
            <v>Insurance</v>
          </cell>
          <cell r="E801">
            <v>8705</v>
          </cell>
          <cell r="F801">
            <v>8704.84</v>
          </cell>
          <cell r="G801">
            <v>0.15999999999985401</v>
          </cell>
          <cell r="H801">
            <v>52229</v>
          </cell>
          <cell r="I801">
            <v>52229</v>
          </cell>
          <cell r="J801">
            <v>0</v>
          </cell>
        </row>
        <row r="802">
          <cell r="A802" t="str">
            <v>6232088846</v>
          </cell>
          <cell r="B802">
            <v>62320</v>
          </cell>
          <cell r="C802">
            <v>88846</v>
          </cell>
          <cell r="D802" t="str">
            <v>Expenses -Other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</row>
        <row r="803">
          <cell r="A803" t="str">
            <v>6232088890</v>
          </cell>
          <cell r="B803">
            <v>62320</v>
          </cell>
          <cell r="C803">
            <v>88890</v>
          </cell>
          <cell r="D803" t="str">
            <v>Security/Safety</v>
          </cell>
          <cell r="E803">
            <v>8591</v>
          </cell>
          <cell r="F803">
            <v>17063.5</v>
          </cell>
          <cell r="G803">
            <v>-8472.5</v>
          </cell>
          <cell r="H803">
            <v>102381</v>
          </cell>
          <cell r="I803">
            <v>102381</v>
          </cell>
          <cell r="J803">
            <v>0</v>
          </cell>
        </row>
        <row r="804">
          <cell r="A804" t="str">
            <v>6232089775</v>
          </cell>
          <cell r="B804">
            <v>62320</v>
          </cell>
          <cell r="C804">
            <v>89775</v>
          </cell>
          <cell r="D804" t="str">
            <v>Assmt Dist Taxes- Reimb</v>
          </cell>
          <cell r="E804">
            <v>7708.84</v>
          </cell>
          <cell r="F804">
            <v>7708.84</v>
          </cell>
          <cell r="G804">
            <v>0</v>
          </cell>
          <cell r="H804">
            <v>46253</v>
          </cell>
          <cell r="I804">
            <v>46253</v>
          </cell>
          <cell r="J804">
            <v>0</v>
          </cell>
        </row>
        <row r="805">
          <cell r="A805" t="str">
            <v>6232089729</v>
          </cell>
          <cell r="B805">
            <v>62320</v>
          </cell>
          <cell r="C805">
            <v>89729</v>
          </cell>
          <cell r="D805" t="str">
            <v>Taxes - Miscellaneous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</row>
        <row r="806">
          <cell r="A806" t="str">
            <v>6232089786</v>
          </cell>
          <cell r="B806">
            <v>62320</v>
          </cell>
          <cell r="C806">
            <v>89786</v>
          </cell>
          <cell r="D806" t="str">
            <v>Property Tax Exp</v>
          </cell>
          <cell r="E806">
            <v>31991.84</v>
          </cell>
          <cell r="F806">
            <v>31991.84</v>
          </cell>
          <cell r="G806">
            <v>0</v>
          </cell>
          <cell r="H806">
            <v>191951</v>
          </cell>
          <cell r="I806">
            <v>191951</v>
          </cell>
          <cell r="J806">
            <v>0</v>
          </cell>
        </row>
        <row r="807">
          <cell r="A807" t="str">
            <v>6232071040</v>
          </cell>
          <cell r="B807">
            <v>62320</v>
          </cell>
          <cell r="C807">
            <v>71040</v>
          </cell>
          <cell r="D807" t="str">
            <v>Office Supplies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6232072701</v>
          </cell>
          <cell r="B808">
            <v>62320</v>
          </cell>
          <cell r="C808">
            <v>72701</v>
          </cell>
          <cell r="D808" t="str">
            <v>Utilities</v>
          </cell>
          <cell r="E808">
            <v>0</v>
          </cell>
          <cell r="F808">
            <v>0</v>
          </cell>
          <cell r="G808">
            <v>0</v>
          </cell>
          <cell r="H808">
            <v>424.36</v>
          </cell>
          <cell r="I808">
            <v>424.36</v>
          </cell>
          <cell r="J808">
            <v>0</v>
          </cell>
        </row>
        <row r="809">
          <cell r="A809" t="str">
            <v>6232072855</v>
          </cell>
          <cell r="B809">
            <v>62320</v>
          </cell>
          <cell r="C809">
            <v>72855</v>
          </cell>
          <cell r="D809" t="str">
            <v>Rent Expense-Ground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6232072870</v>
          </cell>
          <cell r="B810">
            <v>62320</v>
          </cell>
          <cell r="C810">
            <v>72870</v>
          </cell>
          <cell r="D810" t="str">
            <v>Office Rent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</row>
        <row r="811">
          <cell r="A811" t="str">
            <v>6232076010</v>
          </cell>
          <cell r="B811">
            <v>62320</v>
          </cell>
          <cell r="C811">
            <v>76010</v>
          </cell>
          <cell r="D811" t="str">
            <v>Tenant Alterations</v>
          </cell>
          <cell r="E811">
            <v>485</v>
          </cell>
          <cell r="F811">
            <v>0</v>
          </cell>
          <cell r="G811">
            <v>485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6232076040</v>
          </cell>
          <cell r="B812">
            <v>62320</v>
          </cell>
          <cell r="C812">
            <v>76040</v>
          </cell>
          <cell r="D812" t="str">
            <v>HVAC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6232076051</v>
          </cell>
          <cell r="B813">
            <v>62320</v>
          </cell>
          <cell r="C813">
            <v>76051</v>
          </cell>
          <cell r="D813" t="str">
            <v>Cleaning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</row>
        <row r="814">
          <cell r="A814" t="str">
            <v>6232076054</v>
          </cell>
          <cell r="B814">
            <v>62320</v>
          </cell>
          <cell r="C814">
            <v>76054</v>
          </cell>
          <cell r="D814" t="str">
            <v>Bldg Maintenance &amp; Repair</v>
          </cell>
          <cell r="E814">
            <v>979.5</v>
          </cell>
          <cell r="F814">
            <v>0</v>
          </cell>
          <cell r="G814">
            <v>979.5</v>
          </cell>
          <cell r="H814">
            <v>777.79</v>
          </cell>
          <cell r="I814">
            <v>777.79</v>
          </cell>
          <cell r="J814">
            <v>0</v>
          </cell>
        </row>
        <row r="815">
          <cell r="A815" t="str">
            <v>6232076060</v>
          </cell>
          <cell r="B815">
            <v>62320</v>
          </cell>
          <cell r="C815">
            <v>76060</v>
          </cell>
          <cell r="D815" t="str">
            <v>Asbestos Abatement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6232076071</v>
          </cell>
          <cell r="B816">
            <v>62320</v>
          </cell>
          <cell r="C816">
            <v>76071</v>
          </cell>
          <cell r="D816" t="str">
            <v>Reimaging Maintenance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6232076090</v>
          </cell>
          <cell r="B817">
            <v>62320</v>
          </cell>
          <cell r="C817">
            <v>76090</v>
          </cell>
          <cell r="D817" t="str">
            <v>Parking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6232077001</v>
          </cell>
          <cell r="B818">
            <v>62320</v>
          </cell>
          <cell r="C818">
            <v>77001</v>
          </cell>
          <cell r="D818" t="str">
            <v>Grounds Maintenance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6232077022</v>
          </cell>
          <cell r="B819">
            <v>62320</v>
          </cell>
          <cell r="C819">
            <v>77022</v>
          </cell>
          <cell r="D819" t="str">
            <v>Landscaping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6232084200</v>
          </cell>
          <cell r="B820">
            <v>62320</v>
          </cell>
          <cell r="C820">
            <v>84200</v>
          </cell>
          <cell r="D820" t="str">
            <v>Marketing-Other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</row>
        <row r="821">
          <cell r="A821" t="str">
            <v>6232084240</v>
          </cell>
          <cell r="B821">
            <v>62320</v>
          </cell>
          <cell r="C821">
            <v>84240</v>
          </cell>
          <cell r="D821" t="str">
            <v>Marketing Leasing</v>
          </cell>
          <cell r="E821">
            <v>4722.5</v>
          </cell>
          <cell r="F821">
            <v>5271.34</v>
          </cell>
          <cell r="G821">
            <v>-548.84</v>
          </cell>
          <cell r="H821">
            <v>33321.699999999997</v>
          </cell>
          <cell r="I821">
            <v>33321.699999999997</v>
          </cell>
          <cell r="J821">
            <v>0</v>
          </cell>
        </row>
        <row r="822">
          <cell r="A822" t="str">
            <v>6232084242</v>
          </cell>
          <cell r="B822">
            <v>62320</v>
          </cell>
          <cell r="C822">
            <v>84242</v>
          </cell>
          <cell r="D822" t="str">
            <v>Marketing-Subsidy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</row>
        <row r="823">
          <cell r="A823" t="str">
            <v>6232084243</v>
          </cell>
          <cell r="B823">
            <v>62320</v>
          </cell>
          <cell r="C823">
            <v>84243</v>
          </cell>
          <cell r="D823" t="str">
            <v>Marketing Coordination</v>
          </cell>
          <cell r="E823">
            <v>0</v>
          </cell>
          <cell r="F823">
            <v>0</v>
          </cell>
          <cell r="G823">
            <v>0</v>
          </cell>
          <cell r="H823">
            <v>-27397</v>
          </cell>
          <cell r="I823">
            <v>-27397</v>
          </cell>
          <cell r="J823">
            <v>0</v>
          </cell>
        </row>
        <row r="824">
          <cell r="A824" t="str">
            <v>6232084244</v>
          </cell>
          <cell r="B824">
            <v>62320</v>
          </cell>
          <cell r="C824">
            <v>84244</v>
          </cell>
          <cell r="D824" t="str">
            <v>Marketing-Net Required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6232084265</v>
          </cell>
          <cell r="B825">
            <v>62320</v>
          </cell>
          <cell r="C825">
            <v>84265</v>
          </cell>
          <cell r="D825" t="str">
            <v>Marketing -TR-Non-Reimb.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6232088037</v>
          </cell>
          <cell r="B826">
            <v>62320</v>
          </cell>
          <cell r="C826">
            <v>88037</v>
          </cell>
          <cell r="D826" t="str">
            <v>Marketing - Leasing Office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</row>
        <row r="827">
          <cell r="A827" t="str">
            <v>6232085016</v>
          </cell>
          <cell r="B827">
            <v>62320</v>
          </cell>
          <cell r="C827">
            <v>85016</v>
          </cell>
          <cell r="D827" t="str">
            <v>Prof Svc-Attorney Outside</v>
          </cell>
          <cell r="E827">
            <v>240</v>
          </cell>
          <cell r="F827">
            <v>0</v>
          </cell>
          <cell r="G827">
            <v>240</v>
          </cell>
          <cell r="H827">
            <v>2626.24</v>
          </cell>
          <cell r="I827">
            <v>2626.24</v>
          </cell>
          <cell r="J827">
            <v>0</v>
          </cell>
        </row>
        <row r="828">
          <cell r="A828" t="str">
            <v>6232085022</v>
          </cell>
          <cell r="B828">
            <v>62320</v>
          </cell>
          <cell r="C828">
            <v>85022</v>
          </cell>
          <cell r="D828" t="str">
            <v>Prof Svc-Audit/Acctng</v>
          </cell>
          <cell r="E828">
            <v>0</v>
          </cell>
          <cell r="F828">
            <v>0</v>
          </cell>
          <cell r="G828">
            <v>0</v>
          </cell>
          <cell r="H828">
            <v>2572.27</v>
          </cell>
          <cell r="I828">
            <v>2572.27</v>
          </cell>
          <cell r="J828">
            <v>0</v>
          </cell>
        </row>
        <row r="829">
          <cell r="A829" t="str">
            <v>6232085065</v>
          </cell>
          <cell r="B829">
            <v>62320</v>
          </cell>
          <cell r="C829">
            <v>85065</v>
          </cell>
          <cell r="D829" t="str">
            <v>Professional Services Other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6232085500</v>
          </cell>
          <cell r="B830">
            <v>62320</v>
          </cell>
          <cell r="C830">
            <v>85500</v>
          </cell>
          <cell r="D830" t="str">
            <v>Consulting Services</v>
          </cell>
          <cell r="E830">
            <v>-750</v>
          </cell>
          <cell r="F830">
            <v>0</v>
          </cell>
          <cell r="G830">
            <v>-750</v>
          </cell>
          <cell r="H830">
            <v>7308.89</v>
          </cell>
          <cell r="I830">
            <v>7308.89</v>
          </cell>
          <cell r="J830">
            <v>0</v>
          </cell>
        </row>
        <row r="831">
          <cell r="A831" t="str">
            <v>6232085566</v>
          </cell>
          <cell r="B831">
            <v>62320</v>
          </cell>
          <cell r="C831">
            <v>85566</v>
          </cell>
          <cell r="D831" t="str">
            <v>Management Fee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</row>
        <row r="832">
          <cell r="A832" t="str">
            <v>6232085581</v>
          </cell>
          <cell r="B832">
            <v>62320</v>
          </cell>
          <cell r="C832">
            <v>85581</v>
          </cell>
          <cell r="D832" t="str">
            <v>Bldg Admin- Salaries</v>
          </cell>
          <cell r="E832">
            <v>10754.4</v>
          </cell>
          <cell r="F832">
            <v>10754.34</v>
          </cell>
          <cell r="G832">
            <v>5.9999999999490697E-2</v>
          </cell>
          <cell r="H832">
            <v>67774.7</v>
          </cell>
          <cell r="I832">
            <v>67774.7</v>
          </cell>
          <cell r="J832">
            <v>0</v>
          </cell>
        </row>
        <row r="833">
          <cell r="A833" t="str">
            <v>6232085583</v>
          </cell>
          <cell r="B833">
            <v>62320</v>
          </cell>
          <cell r="C833">
            <v>85583</v>
          </cell>
          <cell r="D833" t="str">
            <v>Bldg Admin-Office Exp.</v>
          </cell>
          <cell r="E833">
            <v>107.75</v>
          </cell>
          <cell r="F833">
            <v>0</v>
          </cell>
          <cell r="G833">
            <v>107.75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6232085530</v>
          </cell>
          <cell r="B834">
            <v>62320</v>
          </cell>
          <cell r="C834">
            <v>85530</v>
          </cell>
          <cell r="D834" t="str">
            <v>Bldg Admin - Office Exp</v>
          </cell>
          <cell r="E834">
            <v>107.75</v>
          </cell>
          <cell r="F834">
            <v>0</v>
          </cell>
          <cell r="G834">
            <v>107.75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6232086012</v>
          </cell>
          <cell r="B835">
            <v>62320</v>
          </cell>
          <cell r="C835">
            <v>86012</v>
          </cell>
          <cell r="D835" t="str">
            <v>Regional Employee Parking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6232086037</v>
          </cell>
          <cell r="B836">
            <v>62320</v>
          </cell>
          <cell r="C836">
            <v>86037</v>
          </cell>
          <cell r="D836" t="str">
            <v>Travel &amp; Entertainment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6232083050</v>
          </cell>
          <cell r="B837">
            <v>62320</v>
          </cell>
          <cell r="C837">
            <v>83050</v>
          </cell>
          <cell r="D837" t="str">
            <v>Regional Employee Travel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6232086510</v>
          </cell>
          <cell r="B838">
            <v>62320</v>
          </cell>
          <cell r="C838">
            <v>86510</v>
          </cell>
          <cell r="D838" t="str">
            <v>Leasing Admin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6232086537</v>
          </cell>
          <cell r="B839">
            <v>62320</v>
          </cell>
          <cell r="C839">
            <v>86537</v>
          </cell>
          <cell r="D839" t="str">
            <v>Fees-Credit Reports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6232086566</v>
          </cell>
          <cell r="B840">
            <v>62320</v>
          </cell>
          <cell r="C840">
            <v>86566</v>
          </cell>
          <cell r="D840" t="str">
            <v>Insurance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6232086955</v>
          </cell>
          <cell r="B841">
            <v>62320</v>
          </cell>
          <cell r="C841">
            <v>86955</v>
          </cell>
          <cell r="D841" t="str">
            <v>Regional Temporary Labor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6232086985</v>
          </cell>
          <cell r="B842">
            <v>62320</v>
          </cell>
          <cell r="C842">
            <v>86985</v>
          </cell>
          <cell r="D842" t="str">
            <v>Purchased Svcs _ Other</v>
          </cell>
          <cell r="E842">
            <v>66.75</v>
          </cell>
          <cell r="F842">
            <v>0</v>
          </cell>
          <cell r="G842">
            <v>66.75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6232086880</v>
          </cell>
          <cell r="B843">
            <v>62320</v>
          </cell>
          <cell r="C843">
            <v>86880</v>
          </cell>
          <cell r="D843" t="str">
            <v>Telephone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</row>
        <row r="844">
          <cell r="A844" t="str">
            <v>6232088710</v>
          </cell>
          <cell r="B844">
            <v>62320</v>
          </cell>
          <cell r="C844">
            <v>88710</v>
          </cell>
          <cell r="D844" t="str">
            <v>Losses-Bad Debts</v>
          </cell>
          <cell r="E844">
            <v>0</v>
          </cell>
          <cell r="F844">
            <v>0</v>
          </cell>
          <cell r="G844">
            <v>0</v>
          </cell>
          <cell r="H844">
            <v>74280</v>
          </cell>
          <cell r="I844">
            <v>74280</v>
          </cell>
          <cell r="J844">
            <v>0</v>
          </cell>
        </row>
        <row r="845">
          <cell r="A845" t="str">
            <v>6232088711</v>
          </cell>
          <cell r="B845">
            <v>62320</v>
          </cell>
          <cell r="C845">
            <v>88711</v>
          </cell>
          <cell r="D845" t="str">
            <v>Losses-Bad Debts- FASB 13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6232088785</v>
          </cell>
          <cell r="B846">
            <v>62320</v>
          </cell>
          <cell r="C846">
            <v>88785</v>
          </cell>
          <cell r="D846" t="str">
            <v>Losses-Uninsured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6232088847</v>
          </cell>
          <cell r="B847">
            <v>62320</v>
          </cell>
          <cell r="C847">
            <v>88847</v>
          </cell>
          <cell r="D847" t="str">
            <v>Expenses - Other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6232088866</v>
          </cell>
          <cell r="B848">
            <v>62320</v>
          </cell>
          <cell r="C848">
            <v>88866</v>
          </cell>
          <cell r="D848" t="str">
            <v>Legal Settlements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6232088870</v>
          </cell>
          <cell r="B849">
            <v>62320</v>
          </cell>
          <cell r="C849">
            <v>88870</v>
          </cell>
          <cell r="D849" t="str">
            <v>Backside Dist-O/S Partner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6232088889</v>
          </cell>
          <cell r="B850">
            <v>62320</v>
          </cell>
          <cell r="C850">
            <v>88889</v>
          </cell>
          <cell r="D850" t="str">
            <v>Security/Safety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6232089776</v>
          </cell>
          <cell r="B851">
            <v>62320</v>
          </cell>
          <cell r="C851">
            <v>89776</v>
          </cell>
          <cell r="D851" t="str">
            <v>Assmt Dist Taxes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6232089787</v>
          </cell>
          <cell r="B852">
            <v>62320</v>
          </cell>
          <cell r="C852">
            <v>89787</v>
          </cell>
          <cell r="D852" t="str">
            <v>Property Tax Exp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6232089510</v>
          </cell>
          <cell r="B853">
            <v>62320</v>
          </cell>
          <cell r="C853">
            <v>89510</v>
          </cell>
          <cell r="D853" t="str">
            <v>Interest Expense - General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6232089511</v>
          </cell>
          <cell r="B854">
            <v>62320</v>
          </cell>
          <cell r="C854">
            <v>89511</v>
          </cell>
          <cell r="D854" t="str">
            <v>Interest Expense - Swap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6232089512</v>
          </cell>
          <cell r="B855">
            <v>62320</v>
          </cell>
          <cell r="C855">
            <v>89512</v>
          </cell>
          <cell r="D855" t="str">
            <v>Interest Expense - Accrual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6232089528</v>
          </cell>
          <cell r="B856">
            <v>62320</v>
          </cell>
          <cell r="C856">
            <v>89528</v>
          </cell>
          <cell r="D856" t="str">
            <v>Interest Expense - Loan Fees-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6232089529</v>
          </cell>
          <cell r="B857">
            <v>62320</v>
          </cell>
          <cell r="C857">
            <v>89529</v>
          </cell>
          <cell r="D857" t="str">
            <v>Interest Expense - Loan Fee A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6232089567</v>
          </cell>
          <cell r="B858">
            <v>62320</v>
          </cell>
          <cell r="C858">
            <v>89567</v>
          </cell>
          <cell r="D858" t="str">
            <v>Interest Expense - TIC/Partne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6232085058</v>
          </cell>
          <cell r="B859">
            <v>62320</v>
          </cell>
          <cell r="C859">
            <v>85058</v>
          </cell>
          <cell r="D859" t="str">
            <v>Legal Fee Amort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</row>
        <row r="860">
          <cell r="A860" t="str">
            <v>6232086513</v>
          </cell>
          <cell r="B860">
            <v>62320</v>
          </cell>
          <cell r="C860">
            <v>86513</v>
          </cell>
          <cell r="D860" t="str">
            <v>Leasing Commission Amort</v>
          </cell>
          <cell r="E860">
            <v>0</v>
          </cell>
          <cell r="F860">
            <v>879.53</v>
          </cell>
          <cell r="G860">
            <v>-879.53</v>
          </cell>
          <cell r="H860">
            <v>15893.1</v>
          </cell>
          <cell r="I860">
            <v>15893.1</v>
          </cell>
          <cell r="J860">
            <v>0</v>
          </cell>
        </row>
        <row r="861">
          <cell r="A861" t="str">
            <v>6232086519</v>
          </cell>
          <cell r="B861">
            <v>62320</v>
          </cell>
          <cell r="C861">
            <v>86519</v>
          </cell>
          <cell r="D861" t="str">
            <v>Fees-Appraisal Amort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6232088770</v>
          </cell>
          <cell r="B862">
            <v>62320</v>
          </cell>
          <cell r="C862">
            <v>88770</v>
          </cell>
          <cell r="D862" t="str">
            <v>Losses-Prop Abandon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6232088862</v>
          </cell>
          <cell r="B863">
            <v>62320</v>
          </cell>
          <cell r="C863">
            <v>88862</v>
          </cell>
          <cell r="D863" t="str">
            <v>Lease Buy-Out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6232088874</v>
          </cell>
          <cell r="B864">
            <v>62320</v>
          </cell>
          <cell r="C864">
            <v>88874</v>
          </cell>
          <cell r="D864" t="str">
            <v>Organization Cost Amort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</row>
        <row r="865">
          <cell r="A865" t="str">
            <v>6232089910</v>
          </cell>
          <cell r="B865">
            <v>62320</v>
          </cell>
          <cell r="C865">
            <v>89910</v>
          </cell>
          <cell r="D865" t="str">
            <v>Depreciation</v>
          </cell>
          <cell r="E865">
            <v>0</v>
          </cell>
          <cell r="F865">
            <v>155461.73000000001</v>
          </cell>
          <cell r="G865">
            <v>-155461.73000000001</v>
          </cell>
          <cell r="H865">
            <v>969670.88</v>
          </cell>
          <cell r="I865">
            <v>969670.88</v>
          </cell>
          <cell r="J865">
            <v>0</v>
          </cell>
        </row>
        <row r="866">
          <cell r="A866" t="str">
            <v>6232089548</v>
          </cell>
          <cell r="B866">
            <v>62320</v>
          </cell>
          <cell r="C866">
            <v>89548</v>
          </cell>
          <cell r="D866" t="str">
            <v>Other Amortized Cost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</row>
        <row r="867">
          <cell r="A867" t="str">
            <v>6252641010</v>
          </cell>
          <cell r="B867">
            <v>62526</v>
          </cell>
          <cell r="C867">
            <v>41010</v>
          </cell>
          <cell r="D867" t="str">
            <v>Parking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</row>
        <row r="868">
          <cell r="A868" t="str">
            <v>6252641040</v>
          </cell>
          <cell r="B868">
            <v>62526</v>
          </cell>
          <cell r="C868">
            <v>41040</v>
          </cell>
          <cell r="D868" t="str">
            <v>Rental Income FAS 13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</row>
        <row r="869">
          <cell r="A869" t="str">
            <v>6252641050</v>
          </cell>
          <cell r="B869">
            <v>62526</v>
          </cell>
          <cell r="C869">
            <v>41050</v>
          </cell>
          <cell r="D869" t="str">
            <v>Rental Income - Fixed</v>
          </cell>
          <cell r="E869">
            <v>-259182</v>
          </cell>
          <cell r="F869">
            <v>-288625.06</v>
          </cell>
          <cell r="G869">
            <v>29443.06</v>
          </cell>
          <cell r="H869">
            <v>-1789624.49</v>
          </cell>
          <cell r="I869">
            <v>-1789624.49</v>
          </cell>
          <cell r="J869">
            <v>0</v>
          </cell>
        </row>
        <row r="870">
          <cell r="A870" t="str">
            <v>6252641074</v>
          </cell>
          <cell r="B870">
            <v>62526</v>
          </cell>
          <cell r="C870">
            <v>41074</v>
          </cell>
          <cell r="D870" t="str">
            <v>Rental Income - Percentage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</row>
        <row r="871">
          <cell r="A871" t="str">
            <v>6252641082</v>
          </cell>
          <cell r="B871">
            <v>62526</v>
          </cell>
          <cell r="C871">
            <v>41082</v>
          </cell>
          <cell r="D871" t="str">
            <v>Rental Income - Operating Exp</v>
          </cell>
          <cell r="E871">
            <v>-84787.54</v>
          </cell>
          <cell r="F871">
            <v>-110694.7</v>
          </cell>
          <cell r="G871">
            <v>25907.16</v>
          </cell>
          <cell r="H871">
            <v>-664168.19999999995</v>
          </cell>
          <cell r="I871">
            <v>-664168.19999999995</v>
          </cell>
          <cell r="J871">
            <v>0</v>
          </cell>
        </row>
        <row r="872">
          <cell r="A872" t="str">
            <v>6252644610</v>
          </cell>
          <cell r="B872">
            <v>62526</v>
          </cell>
          <cell r="C872">
            <v>44610</v>
          </cell>
          <cell r="D872" t="str">
            <v>Marketing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</row>
        <row r="873">
          <cell r="A873" t="str">
            <v>6252645071</v>
          </cell>
          <cell r="B873">
            <v>62526</v>
          </cell>
          <cell r="C873">
            <v>45071</v>
          </cell>
          <cell r="D873" t="str">
            <v>Termination Fee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</row>
        <row r="874">
          <cell r="A874" t="str">
            <v>6252645010</v>
          </cell>
          <cell r="B874">
            <v>62526</v>
          </cell>
          <cell r="C874">
            <v>45010</v>
          </cell>
          <cell r="D874" t="str">
            <v>Bad Debt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</row>
        <row r="875">
          <cell r="A875" t="str">
            <v>6252645046</v>
          </cell>
          <cell r="B875">
            <v>62526</v>
          </cell>
          <cell r="C875">
            <v>45046</v>
          </cell>
          <cell r="D875" t="str">
            <v>Mgmt/Consult Fee Income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</row>
        <row r="876">
          <cell r="A876" t="str">
            <v>6252645070</v>
          </cell>
          <cell r="B876">
            <v>62526</v>
          </cell>
          <cell r="C876">
            <v>45070</v>
          </cell>
          <cell r="D876" t="str">
            <v>Other Income</v>
          </cell>
          <cell r="E876">
            <v>-1297.1300000000001</v>
          </cell>
          <cell r="F876">
            <v>0</v>
          </cell>
          <cell r="G876">
            <v>-1297.1300000000001</v>
          </cell>
          <cell r="H876">
            <v>-61.8</v>
          </cell>
          <cell r="I876">
            <v>-61.8</v>
          </cell>
          <cell r="J876">
            <v>0</v>
          </cell>
        </row>
        <row r="877">
          <cell r="A877" t="str">
            <v>6252641060</v>
          </cell>
          <cell r="B877">
            <v>62526</v>
          </cell>
          <cell r="C877">
            <v>41060</v>
          </cell>
          <cell r="D877" t="str">
            <v>Rental Income - Vacancy</v>
          </cell>
          <cell r="E877">
            <v>0</v>
          </cell>
          <cell r="F877">
            <v>6133.34</v>
          </cell>
          <cell r="G877">
            <v>-6133.34</v>
          </cell>
          <cell r="H877">
            <v>36800</v>
          </cell>
          <cell r="I877">
            <v>36800</v>
          </cell>
          <cell r="J877">
            <v>0</v>
          </cell>
        </row>
        <row r="878">
          <cell r="A878" t="str">
            <v>6252644870</v>
          </cell>
          <cell r="B878">
            <v>62526</v>
          </cell>
          <cell r="C878">
            <v>44870</v>
          </cell>
          <cell r="D878" t="str">
            <v>Late Fees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</row>
        <row r="879">
          <cell r="A879" t="str">
            <v>6252652542</v>
          </cell>
          <cell r="B879">
            <v>62526</v>
          </cell>
          <cell r="C879">
            <v>52542</v>
          </cell>
          <cell r="D879" t="str">
            <v>Cost of Tenant Services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</row>
        <row r="880">
          <cell r="A880" t="str">
            <v>6252672710</v>
          </cell>
          <cell r="B880">
            <v>62526</v>
          </cell>
          <cell r="C880">
            <v>72710</v>
          </cell>
          <cell r="D880" t="str">
            <v>Utilities - Electricity</v>
          </cell>
          <cell r="E880">
            <v>4161.3999999999996</v>
          </cell>
          <cell r="F880">
            <v>5602.7</v>
          </cell>
          <cell r="G880">
            <v>-1441.3</v>
          </cell>
          <cell r="H880">
            <v>36075.870000000003</v>
          </cell>
          <cell r="I880">
            <v>36075.870000000003</v>
          </cell>
          <cell r="J880">
            <v>0</v>
          </cell>
        </row>
        <row r="881">
          <cell r="A881" t="str">
            <v>6252672740</v>
          </cell>
          <cell r="B881">
            <v>62526</v>
          </cell>
          <cell r="C881">
            <v>72740</v>
          </cell>
          <cell r="D881" t="str">
            <v>Utilities - Gas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</row>
        <row r="882">
          <cell r="A882" t="str">
            <v>6252672770</v>
          </cell>
          <cell r="B882">
            <v>62526</v>
          </cell>
          <cell r="C882">
            <v>72770</v>
          </cell>
          <cell r="D882" t="str">
            <v>Utilities - Water</v>
          </cell>
          <cell r="E882">
            <v>2667.82</v>
          </cell>
          <cell r="F882">
            <v>1774.61</v>
          </cell>
          <cell r="G882">
            <v>893.21</v>
          </cell>
          <cell r="H882">
            <v>9892.92</v>
          </cell>
          <cell r="I882">
            <v>9892.92</v>
          </cell>
          <cell r="J882">
            <v>0</v>
          </cell>
        </row>
        <row r="883">
          <cell r="A883" t="str">
            <v>6252676000</v>
          </cell>
          <cell r="B883">
            <v>62526</v>
          </cell>
          <cell r="C883">
            <v>76000</v>
          </cell>
          <cell r="D883" t="str">
            <v>Bldg Maintenance &amp; Repair</v>
          </cell>
          <cell r="E883">
            <v>6698.08</v>
          </cell>
          <cell r="F883">
            <v>4376.62</v>
          </cell>
          <cell r="G883">
            <v>2321.46</v>
          </cell>
          <cell r="H883">
            <v>47192.08</v>
          </cell>
          <cell r="I883">
            <v>47192.08</v>
          </cell>
          <cell r="J883">
            <v>0</v>
          </cell>
        </row>
        <row r="884">
          <cell r="A884" t="str">
            <v>6252676020</v>
          </cell>
          <cell r="B884">
            <v>62526</v>
          </cell>
          <cell r="C884">
            <v>76020</v>
          </cell>
          <cell r="D884" t="str">
            <v>Food Court Expense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</row>
        <row r="885">
          <cell r="A885" t="str">
            <v>6252676034</v>
          </cell>
          <cell r="B885">
            <v>62526</v>
          </cell>
          <cell r="C885">
            <v>76034</v>
          </cell>
          <cell r="D885" t="str">
            <v>Bldg. - General Repair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</row>
        <row r="886">
          <cell r="A886" t="str">
            <v>6252676050</v>
          </cell>
          <cell r="B886">
            <v>62526</v>
          </cell>
          <cell r="C886">
            <v>76050</v>
          </cell>
          <cell r="D886" t="str">
            <v>Cleaning Expense</v>
          </cell>
          <cell r="E886">
            <v>11415.88</v>
          </cell>
          <cell r="F886">
            <v>11985</v>
          </cell>
          <cell r="G886">
            <v>-569.12000000000103</v>
          </cell>
          <cell r="H886">
            <v>73798.12</v>
          </cell>
          <cell r="I886">
            <v>73798.12</v>
          </cell>
          <cell r="J886">
            <v>0</v>
          </cell>
        </row>
        <row r="887">
          <cell r="A887" t="str">
            <v>6252676056</v>
          </cell>
          <cell r="B887">
            <v>62526</v>
          </cell>
          <cell r="C887">
            <v>76056</v>
          </cell>
          <cell r="D887" t="str">
            <v>Maintenance - Reimb Reimaging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</row>
        <row r="888">
          <cell r="A888" t="str">
            <v>6252676070</v>
          </cell>
          <cell r="B888">
            <v>62526</v>
          </cell>
          <cell r="C888">
            <v>76070</v>
          </cell>
          <cell r="D888" t="str">
            <v>Reimaging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</row>
        <row r="889">
          <cell r="A889" t="str">
            <v>6252676091</v>
          </cell>
          <cell r="B889">
            <v>62526</v>
          </cell>
          <cell r="C889">
            <v>76091</v>
          </cell>
          <cell r="D889" t="str">
            <v>Parking Maintenance</v>
          </cell>
          <cell r="E889">
            <v>7435.17</v>
          </cell>
          <cell r="F889">
            <v>41143.64</v>
          </cell>
          <cell r="G889">
            <v>-33708.47</v>
          </cell>
          <cell r="H889">
            <v>90407.29</v>
          </cell>
          <cell r="I889">
            <v>90407.29</v>
          </cell>
          <cell r="J889">
            <v>0</v>
          </cell>
        </row>
        <row r="890">
          <cell r="A890" t="str">
            <v>6252677000</v>
          </cell>
          <cell r="B890">
            <v>62526</v>
          </cell>
          <cell r="C890">
            <v>77000</v>
          </cell>
          <cell r="D890" t="str">
            <v>Grounds Maintenance</v>
          </cell>
          <cell r="E890">
            <v>8960.1200000000008</v>
          </cell>
          <cell r="F890">
            <v>20313.099999999999</v>
          </cell>
          <cell r="G890">
            <v>-11352.98</v>
          </cell>
          <cell r="H890">
            <v>47531.49</v>
          </cell>
          <cell r="I890">
            <v>47531.49</v>
          </cell>
          <cell r="J890">
            <v>0</v>
          </cell>
        </row>
        <row r="891">
          <cell r="A891" t="str">
            <v>6252677053</v>
          </cell>
          <cell r="B891">
            <v>62526</v>
          </cell>
          <cell r="C891">
            <v>77053</v>
          </cell>
          <cell r="D891" t="str">
            <v>Landscaping</v>
          </cell>
          <cell r="E891">
            <v>6500</v>
          </cell>
          <cell r="F891">
            <v>8652.77</v>
          </cell>
          <cell r="G891">
            <v>-5402.77</v>
          </cell>
          <cell r="H891">
            <v>100977.44</v>
          </cell>
          <cell r="I891">
            <v>100977.44</v>
          </cell>
          <cell r="J891">
            <v>0</v>
          </cell>
        </row>
        <row r="892">
          <cell r="A892" t="str">
            <v>6252678020</v>
          </cell>
          <cell r="B892">
            <v>62526</v>
          </cell>
          <cell r="C892">
            <v>78020</v>
          </cell>
          <cell r="D892" t="str">
            <v>Amortized CAM Exp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</row>
        <row r="893">
          <cell r="A893" t="str">
            <v>6252684264</v>
          </cell>
          <cell r="B893">
            <v>62526</v>
          </cell>
          <cell r="C893">
            <v>84264</v>
          </cell>
          <cell r="D893" t="str">
            <v>Mktg-Tenant Relations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</row>
        <row r="894">
          <cell r="A894" t="str">
            <v>6252685555</v>
          </cell>
          <cell r="B894">
            <v>62526</v>
          </cell>
          <cell r="C894">
            <v>85555</v>
          </cell>
          <cell r="D894" t="str">
            <v>Management Fee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</row>
        <row r="895">
          <cell r="A895" t="str">
            <v>6252685584</v>
          </cell>
          <cell r="B895">
            <v>62526</v>
          </cell>
          <cell r="C895">
            <v>85584</v>
          </cell>
          <cell r="D895" t="str">
            <v>Bldg Admin-Office Costs</v>
          </cell>
          <cell r="E895">
            <v>932.78</v>
          </cell>
          <cell r="F895">
            <v>932.84</v>
          </cell>
          <cell r="G895">
            <v>-6.0000000000059103E-2</v>
          </cell>
          <cell r="H895">
            <v>5597</v>
          </cell>
          <cell r="I895">
            <v>5597</v>
          </cell>
          <cell r="J895">
            <v>0</v>
          </cell>
        </row>
        <row r="896">
          <cell r="A896" t="str">
            <v>6252685582</v>
          </cell>
          <cell r="B896">
            <v>62526</v>
          </cell>
          <cell r="C896">
            <v>85582</v>
          </cell>
          <cell r="D896" t="str">
            <v>Bldg Admin-Salaries</v>
          </cell>
          <cell r="E896">
            <v>5398.56</v>
          </cell>
          <cell r="F896">
            <v>5399</v>
          </cell>
          <cell r="G896">
            <v>-0.43999999999959999</v>
          </cell>
          <cell r="H896">
            <v>34548</v>
          </cell>
          <cell r="I896">
            <v>34548</v>
          </cell>
          <cell r="J896">
            <v>0</v>
          </cell>
        </row>
        <row r="897">
          <cell r="A897" t="str">
            <v>6252686564</v>
          </cell>
          <cell r="B897">
            <v>62526</v>
          </cell>
          <cell r="C897">
            <v>86564</v>
          </cell>
          <cell r="D897" t="str">
            <v>Insurance</v>
          </cell>
          <cell r="E897">
            <v>3359</v>
          </cell>
          <cell r="F897">
            <v>3358.66</v>
          </cell>
          <cell r="G897">
            <v>0.34000000000014602</v>
          </cell>
          <cell r="H897">
            <v>20152</v>
          </cell>
          <cell r="I897">
            <v>20152</v>
          </cell>
          <cell r="J897">
            <v>0</v>
          </cell>
        </row>
        <row r="898">
          <cell r="A898" t="str">
            <v>6252688846</v>
          </cell>
          <cell r="B898">
            <v>62526</v>
          </cell>
          <cell r="C898">
            <v>88846</v>
          </cell>
          <cell r="D898" t="str">
            <v>Expenses -Other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</row>
        <row r="899">
          <cell r="A899" t="str">
            <v>6252688890</v>
          </cell>
          <cell r="B899">
            <v>62526</v>
          </cell>
          <cell r="C899">
            <v>88890</v>
          </cell>
          <cell r="D899" t="str">
            <v>Security/Safety</v>
          </cell>
          <cell r="E899">
            <v>1763.54</v>
          </cell>
          <cell r="F899">
            <v>1666.66</v>
          </cell>
          <cell r="G899">
            <v>96.879999999999896</v>
          </cell>
          <cell r="H899">
            <v>10000</v>
          </cell>
          <cell r="I899">
            <v>10000</v>
          </cell>
          <cell r="J899">
            <v>0</v>
          </cell>
        </row>
        <row r="900">
          <cell r="A900" t="str">
            <v>6252689775</v>
          </cell>
          <cell r="B900">
            <v>62526</v>
          </cell>
          <cell r="C900">
            <v>89775</v>
          </cell>
          <cell r="D900" t="str">
            <v>Assmt Dist Taxes- Reimb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</row>
        <row r="901">
          <cell r="A901" t="str">
            <v>6252689729</v>
          </cell>
          <cell r="B901">
            <v>62526</v>
          </cell>
          <cell r="C901">
            <v>89729</v>
          </cell>
          <cell r="D901" t="str">
            <v>Taxes - Miscellaneous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</row>
        <row r="902">
          <cell r="A902" t="str">
            <v>6252689786</v>
          </cell>
          <cell r="B902">
            <v>62526</v>
          </cell>
          <cell r="C902">
            <v>89786</v>
          </cell>
          <cell r="D902" t="str">
            <v>Property Tax Exp</v>
          </cell>
          <cell r="E902">
            <v>20273.16</v>
          </cell>
          <cell r="F902">
            <v>20273.16</v>
          </cell>
          <cell r="G902">
            <v>0</v>
          </cell>
          <cell r="H902">
            <v>121639</v>
          </cell>
          <cell r="I902">
            <v>121639</v>
          </cell>
          <cell r="J902">
            <v>0</v>
          </cell>
        </row>
        <row r="903">
          <cell r="A903" t="str">
            <v>6252671040</v>
          </cell>
          <cell r="B903">
            <v>62526</v>
          </cell>
          <cell r="C903">
            <v>71040</v>
          </cell>
          <cell r="D903" t="str">
            <v>Office Supplies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</row>
        <row r="904">
          <cell r="A904" t="str">
            <v>6252672701</v>
          </cell>
          <cell r="B904">
            <v>62526</v>
          </cell>
          <cell r="C904">
            <v>72701</v>
          </cell>
          <cell r="D904" t="str">
            <v>Utilities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</row>
        <row r="905">
          <cell r="A905" t="str">
            <v>6252672855</v>
          </cell>
          <cell r="B905">
            <v>62526</v>
          </cell>
          <cell r="C905">
            <v>72855</v>
          </cell>
          <cell r="D905" t="str">
            <v>Rent Expense-Ground</v>
          </cell>
          <cell r="E905">
            <v>58333.34</v>
          </cell>
          <cell r="F905">
            <v>58333.34</v>
          </cell>
          <cell r="G905">
            <v>0</v>
          </cell>
          <cell r="H905">
            <v>350000</v>
          </cell>
          <cell r="I905">
            <v>350000</v>
          </cell>
          <cell r="J905">
            <v>0</v>
          </cell>
        </row>
        <row r="906">
          <cell r="A906" t="str">
            <v>6252672870</v>
          </cell>
          <cell r="B906">
            <v>62526</v>
          </cell>
          <cell r="C906">
            <v>72870</v>
          </cell>
          <cell r="D906" t="str">
            <v>Office Rent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</row>
        <row r="907">
          <cell r="A907" t="str">
            <v>6252676010</v>
          </cell>
          <cell r="B907">
            <v>62526</v>
          </cell>
          <cell r="C907">
            <v>76010</v>
          </cell>
          <cell r="D907" t="str">
            <v>Tenant Alterations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</row>
        <row r="908">
          <cell r="A908" t="str">
            <v>6252676040</v>
          </cell>
          <cell r="B908">
            <v>62526</v>
          </cell>
          <cell r="C908">
            <v>76040</v>
          </cell>
          <cell r="D908" t="str">
            <v>HVAC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</row>
        <row r="909">
          <cell r="A909" t="str">
            <v>6252676051</v>
          </cell>
          <cell r="B909">
            <v>62526</v>
          </cell>
          <cell r="C909">
            <v>76051</v>
          </cell>
          <cell r="D909" t="str">
            <v>Cleaning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</row>
        <row r="910">
          <cell r="A910" t="str">
            <v>6252676054</v>
          </cell>
          <cell r="B910">
            <v>62526</v>
          </cell>
          <cell r="C910">
            <v>76054</v>
          </cell>
          <cell r="D910" t="str">
            <v>Bldg Maintenance &amp; Repair</v>
          </cell>
          <cell r="E910">
            <v>0</v>
          </cell>
          <cell r="F910">
            <v>0</v>
          </cell>
          <cell r="G910">
            <v>0</v>
          </cell>
          <cell r="H910">
            <v>541.86</v>
          </cell>
          <cell r="I910">
            <v>541.86</v>
          </cell>
          <cell r="J910">
            <v>0</v>
          </cell>
        </row>
        <row r="911">
          <cell r="A911" t="str">
            <v>6252676060</v>
          </cell>
          <cell r="B911">
            <v>62526</v>
          </cell>
          <cell r="C911">
            <v>76060</v>
          </cell>
          <cell r="D911" t="str">
            <v>Asbestos Abatement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</row>
        <row r="912">
          <cell r="A912" t="str">
            <v>6252676071</v>
          </cell>
          <cell r="B912">
            <v>62526</v>
          </cell>
          <cell r="C912">
            <v>76071</v>
          </cell>
          <cell r="D912" t="str">
            <v>Reimaging Maintenance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</row>
        <row r="913">
          <cell r="A913" t="str">
            <v>6252676090</v>
          </cell>
          <cell r="B913">
            <v>62526</v>
          </cell>
          <cell r="C913">
            <v>76090</v>
          </cell>
          <cell r="D913" t="str">
            <v>Parking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</row>
        <row r="914">
          <cell r="A914" t="str">
            <v>6252677001</v>
          </cell>
          <cell r="B914">
            <v>62526</v>
          </cell>
          <cell r="C914">
            <v>77001</v>
          </cell>
          <cell r="D914" t="str">
            <v>Grounds Maintenance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</row>
        <row r="915">
          <cell r="A915" t="str">
            <v>6252677022</v>
          </cell>
          <cell r="B915">
            <v>62526</v>
          </cell>
          <cell r="C915">
            <v>77022</v>
          </cell>
          <cell r="D915" t="str">
            <v>Landscaping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</row>
        <row r="916">
          <cell r="A916" t="str">
            <v>6252684200</v>
          </cell>
          <cell r="B916">
            <v>62526</v>
          </cell>
          <cell r="C916">
            <v>84200</v>
          </cell>
          <cell r="D916" t="str">
            <v>Marketing-Other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</row>
        <row r="917">
          <cell r="A917" t="str">
            <v>6252684240</v>
          </cell>
          <cell r="B917">
            <v>62526</v>
          </cell>
          <cell r="C917">
            <v>84240</v>
          </cell>
          <cell r="D917" t="str">
            <v>Marketing Leasing</v>
          </cell>
          <cell r="E917">
            <v>2369.36</v>
          </cell>
          <cell r="F917">
            <v>2572.16</v>
          </cell>
          <cell r="G917">
            <v>-202.8</v>
          </cell>
          <cell r="H917">
            <v>16280.3</v>
          </cell>
          <cell r="I917">
            <v>16280.3</v>
          </cell>
          <cell r="J917">
            <v>0</v>
          </cell>
        </row>
        <row r="918">
          <cell r="A918" t="str">
            <v>6252684242</v>
          </cell>
          <cell r="B918">
            <v>62526</v>
          </cell>
          <cell r="C918">
            <v>84242</v>
          </cell>
          <cell r="D918" t="str">
            <v>Marketing-Subsidy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</row>
        <row r="919">
          <cell r="A919" t="str">
            <v>6252684243</v>
          </cell>
          <cell r="B919">
            <v>62526</v>
          </cell>
          <cell r="C919">
            <v>84243</v>
          </cell>
          <cell r="D919" t="str">
            <v>Marketing Coordination</v>
          </cell>
          <cell r="E919">
            <v>0</v>
          </cell>
          <cell r="F919">
            <v>0</v>
          </cell>
          <cell r="G919">
            <v>0</v>
          </cell>
          <cell r="H919">
            <v>-12897</v>
          </cell>
          <cell r="I919">
            <v>-12897</v>
          </cell>
          <cell r="J919">
            <v>0</v>
          </cell>
        </row>
        <row r="920">
          <cell r="A920" t="str">
            <v>6252684244</v>
          </cell>
          <cell r="B920">
            <v>62526</v>
          </cell>
          <cell r="C920">
            <v>84244</v>
          </cell>
          <cell r="D920" t="str">
            <v>Marketing-Net Required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</row>
        <row r="921">
          <cell r="A921" t="str">
            <v>6252684265</v>
          </cell>
          <cell r="B921">
            <v>62526</v>
          </cell>
          <cell r="C921">
            <v>84265</v>
          </cell>
          <cell r="D921" t="str">
            <v>Marketing -TR-Non-Reimb.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</row>
        <row r="922">
          <cell r="A922" t="str">
            <v>6252688037</v>
          </cell>
          <cell r="B922">
            <v>62526</v>
          </cell>
          <cell r="C922">
            <v>88037</v>
          </cell>
          <cell r="D922" t="str">
            <v>Marketing - Leasing Office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</row>
        <row r="923">
          <cell r="A923" t="str">
            <v>6252685016</v>
          </cell>
          <cell r="B923">
            <v>62526</v>
          </cell>
          <cell r="C923">
            <v>85016</v>
          </cell>
          <cell r="D923" t="str">
            <v>Prof Svc-Attorney Outside</v>
          </cell>
          <cell r="E923">
            <v>320.5</v>
          </cell>
          <cell r="F923">
            <v>0</v>
          </cell>
          <cell r="G923">
            <v>320.5</v>
          </cell>
          <cell r="H923">
            <v>515</v>
          </cell>
          <cell r="I923">
            <v>515</v>
          </cell>
          <cell r="J923">
            <v>0</v>
          </cell>
        </row>
        <row r="924">
          <cell r="A924" t="str">
            <v>6252685022</v>
          </cell>
          <cell r="B924">
            <v>62526</v>
          </cell>
          <cell r="C924">
            <v>85022</v>
          </cell>
          <cell r="D924" t="str">
            <v>Prof Svc-Audit/Acctng</v>
          </cell>
          <cell r="E924">
            <v>0</v>
          </cell>
          <cell r="F924">
            <v>0</v>
          </cell>
          <cell r="G924">
            <v>0</v>
          </cell>
          <cell r="H924">
            <v>1943.97</v>
          </cell>
          <cell r="I924">
            <v>1943.97</v>
          </cell>
          <cell r="J924">
            <v>0</v>
          </cell>
        </row>
        <row r="925">
          <cell r="A925" t="str">
            <v>6252685065</v>
          </cell>
          <cell r="B925">
            <v>62526</v>
          </cell>
          <cell r="C925">
            <v>85065</v>
          </cell>
          <cell r="D925" t="str">
            <v>Professional Services Other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</row>
        <row r="926">
          <cell r="A926" t="str">
            <v>6252685500</v>
          </cell>
          <cell r="B926">
            <v>62526</v>
          </cell>
          <cell r="C926">
            <v>85500</v>
          </cell>
          <cell r="D926" t="str">
            <v>Consulting Services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</row>
        <row r="927">
          <cell r="A927" t="str">
            <v>6252685566</v>
          </cell>
          <cell r="B927">
            <v>62526</v>
          </cell>
          <cell r="C927">
            <v>85566</v>
          </cell>
          <cell r="D927" t="str">
            <v>Management Fee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</row>
        <row r="928">
          <cell r="A928" t="str">
            <v>6252685581</v>
          </cell>
          <cell r="B928">
            <v>62526</v>
          </cell>
          <cell r="C928">
            <v>85581</v>
          </cell>
          <cell r="D928" t="str">
            <v>Bldg Admin- Salaries</v>
          </cell>
          <cell r="E928">
            <v>5559.65</v>
          </cell>
          <cell r="F928">
            <v>5559.84</v>
          </cell>
          <cell r="G928">
            <v>-0.19000000000050901</v>
          </cell>
          <cell r="H928">
            <v>34638.199999999997</v>
          </cell>
          <cell r="I928">
            <v>34638.199999999997</v>
          </cell>
          <cell r="J928">
            <v>0</v>
          </cell>
        </row>
        <row r="929">
          <cell r="A929" t="str">
            <v>6252685583</v>
          </cell>
          <cell r="B929">
            <v>62526</v>
          </cell>
          <cell r="C929">
            <v>85583</v>
          </cell>
          <cell r="D929" t="str">
            <v>Bldg Admin-Office Exp.</v>
          </cell>
          <cell r="E929">
            <v>64.650000000000006</v>
          </cell>
          <cell r="F929">
            <v>0</v>
          </cell>
          <cell r="G929">
            <v>64.650000000000006</v>
          </cell>
          <cell r="H929">
            <v>0</v>
          </cell>
          <cell r="I929">
            <v>0</v>
          </cell>
          <cell r="J929">
            <v>0</v>
          </cell>
        </row>
        <row r="930">
          <cell r="A930" t="str">
            <v>6252685530</v>
          </cell>
          <cell r="B930">
            <v>62526</v>
          </cell>
          <cell r="C930">
            <v>85530</v>
          </cell>
          <cell r="D930" t="str">
            <v>Bldg Admin - Office Exp</v>
          </cell>
          <cell r="E930">
            <v>64.650000000000006</v>
          </cell>
          <cell r="F930">
            <v>0</v>
          </cell>
          <cell r="G930">
            <v>64.650000000000006</v>
          </cell>
          <cell r="H930">
            <v>0</v>
          </cell>
          <cell r="I930">
            <v>0</v>
          </cell>
          <cell r="J930">
            <v>0</v>
          </cell>
        </row>
        <row r="931">
          <cell r="A931" t="str">
            <v>6252686012</v>
          </cell>
          <cell r="B931">
            <v>62526</v>
          </cell>
          <cell r="C931">
            <v>86012</v>
          </cell>
          <cell r="D931" t="str">
            <v>Regional Employee Parking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</row>
        <row r="932">
          <cell r="A932" t="str">
            <v>6252686037</v>
          </cell>
          <cell r="B932">
            <v>62526</v>
          </cell>
          <cell r="C932">
            <v>86037</v>
          </cell>
          <cell r="D932" t="str">
            <v>Travel &amp; Entertainment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</row>
        <row r="933">
          <cell r="A933" t="str">
            <v>6252683050</v>
          </cell>
          <cell r="B933">
            <v>62526</v>
          </cell>
          <cell r="C933">
            <v>83050</v>
          </cell>
          <cell r="D933" t="str">
            <v>Regional Employee Travel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</row>
        <row r="934">
          <cell r="A934" t="str">
            <v>6252686510</v>
          </cell>
          <cell r="B934">
            <v>62526</v>
          </cell>
          <cell r="C934">
            <v>86510</v>
          </cell>
          <cell r="D934" t="str">
            <v>Leasing Admin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</row>
        <row r="935">
          <cell r="A935" t="str">
            <v>6252686537</v>
          </cell>
          <cell r="B935">
            <v>62526</v>
          </cell>
          <cell r="C935">
            <v>86537</v>
          </cell>
          <cell r="D935" t="str">
            <v>Fees-Credit Reports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</row>
        <row r="936">
          <cell r="A936" t="str">
            <v>6252686566</v>
          </cell>
          <cell r="B936">
            <v>62526</v>
          </cell>
          <cell r="C936">
            <v>86566</v>
          </cell>
          <cell r="D936" t="str">
            <v>Insurance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</row>
        <row r="937">
          <cell r="A937" t="str">
            <v>6252686955</v>
          </cell>
          <cell r="B937">
            <v>62526</v>
          </cell>
          <cell r="C937">
            <v>86955</v>
          </cell>
          <cell r="D937" t="str">
            <v>Regional Temporary Labor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</row>
        <row r="938">
          <cell r="A938" t="str">
            <v>6252686985</v>
          </cell>
          <cell r="B938">
            <v>62526</v>
          </cell>
          <cell r="C938">
            <v>86985</v>
          </cell>
          <cell r="D938" t="str">
            <v>Purchased Svcs _ Other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</row>
        <row r="939">
          <cell r="A939" t="str">
            <v>6252686880</v>
          </cell>
          <cell r="B939">
            <v>62526</v>
          </cell>
          <cell r="C939">
            <v>86880</v>
          </cell>
          <cell r="D939" t="str">
            <v>Telephone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</row>
        <row r="940">
          <cell r="A940" t="str">
            <v>6252688710</v>
          </cell>
          <cell r="B940">
            <v>62526</v>
          </cell>
          <cell r="C940">
            <v>88710</v>
          </cell>
          <cell r="D940" t="str">
            <v>Losses-Bad Debts</v>
          </cell>
          <cell r="E940">
            <v>0</v>
          </cell>
          <cell r="F940">
            <v>0.16</v>
          </cell>
          <cell r="G940">
            <v>-0.16</v>
          </cell>
          <cell r="H940">
            <v>36800.639999999999</v>
          </cell>
          <cell r="I940">
            <v>36800.639999999999</v>
          </cell>
          <cell r="J940">
            <v>0</v>
          </cell>
        </row>
        <row r="941">
          <cell r="A941" t="str">
            <v>6252688711</v>
          </cell>
          <cell r="B941">
            <v>62526</v>
          </cell>
          <cell r="C941">
            <v>88711</v>
          </cell>
          <cell r="D941" t="str">
            <v>Losses-Bad Debts- FASB 13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</row>
        <row r="942">
          <cell r="A942" t="str">
            <v>6252688785</v>
          </cell>
          <cell r="B942">
            <v>62526</v>
          </cell>
          <cell r="C942">
            <v>88785</v>
          </cell>
          <cell r="D942" t="str">
            <v>Losses-Uninsured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</row>
        <row r="943">
          <cell r="A943" t="str">
            <v>6252688847</v>
          </cell>
          <cell r="B943">
            <v>62526</v>
          </cell>
          <cell r="C943">
            <v>88847</v>
          </cell>
          <cell r="D943" t="str">
            <v>Expenses - Other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</row>
        <row r="944">
          <cell r="A944" t="str">
            <v>6252688866</v>
          </cell>
          <cell r="B944">
            <v>62526</v>
          </cell>
          <cell r="C944">
            <v>88866</v>
          </cell>
          <cell r="D944" t="str">
            <v>Legal Settlements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</row>
        <row r="945">
          <cell r="A945" t="str">
            <v>6252688870</v>
          </cell>
          <cell r="B945">
            <v>62526</v>
          </cell>
          <cell r="C945">
            <v>88870</v>
          </cell>
          <cell r="D945" t="str">
            <v>Backside Dist-O/S Partner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</row>
        <row r="946">
          <cell r="A946" t="str">
            <v>6252688889</v>
          </cell>
          <cell r="B946">
            <v>62526</v>
          </cell>
          <cell r="C946">
            <v>88889</v>
          </cell>
          <cell r="D946" t="str">
            <v>Security/Safety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</row>
        <row r="947">
          <cell r="A947" t="str">
            <v>6252689776</v>
          </cell>
          <cell r="B947">
            <v>62526</v>
          </cell>
          <cell r="C947">
            <v>89776</v>
          </cell>
          <cell r="D947" t="str">
            <v>Assmt Dist Taxes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</row>
        <row r="948">
          <cell r="A948" t="str">
            <v>6252689787</v>
          </cell>
          <cell r="B948">
            <v>62526</v>
          </cell>
          <cell r="C948">
            <v>89787</v>
          </cell>
          <cell r="D948" t="str">
            <v>Property Tax Exp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</row>
        <row r="949">
          <cell r="A949" t="str">
            <v>6252689510</v>
          </cell>
          <cell r="B949">
            <v>62526</v>
          </cell>
          <cell r="C949">
            <v>89510</v>
          </cell>
          <cell r="D949" t="str">
            <v>Interest Expense - General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</row>
        <row r="950">
          <cell r="A950" t="str">
            <v>6252689511</v>
          </cell>
          <cell r="B950">
            <v>62526</v>
          </cell>
          <cell r="C950">
            <v>89511</v>
          </cell>
          <cell r="D950" t="str">
            <v>Interest Expense - Swap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</row>
        <row r="951">
          <cell r="A951" t="str">
            <v>6252689512</v>
          </cell>
          <cell r="B951">
            <v>62526</v>
          </cell>
          <cell r="C951">
            <v>89512</v>
          </cell>
          <cell r="D951" t="str">
            <v>Interest Expense - Accrual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</row>
        <row r="952">
          <cell r="A952" t="str">
            <v>6252689528</v>
          </cell>
          <cell r="B952">
            <v>62526</v>
          </cell>
          <cell r="C952">
            <v>89528</v>
          </cell>
          <cell r="D952" t="str">
            <v>Interest Expense - Loan Fees-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</row>
        <row r="953">
          <cell r="A953" t="str">
            <v>6252689529</v>
          </cell>
          <cell r="B953">
            <v>62526</v>
          </cell>
          <cell r="C953">
            <v>89529</v>
          </cell>
          <cell r="D953" t="str">
            <v>Interest Expense - Loan Fee A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</row>
        <row r="954">
          <cell r="A954" t="str">
            <v>6252689567</v>
          </cell>
          <cell r="B954">
            <v>62526</v>
          </cell>
          <cell r="C954">
            <v>89567</v>
          </cell>
          <cell r="D954" t="str">
            <v>Interest Expense - TIC/Partne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</row>
        <row r="955">
          <cell r="A955" t="str">
            <v>6252685058</v>
          </cell>
          <cell r="B955">
            <v>62526</v>
          </cell>
          <cell r="C955">
            <v>85058</v>
          </cell>
          <cell r="D955" t="str">
            <v>Legal Fee Amort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</row>
        <row r="956">
          <cell r="A956" t="str">
            <v>6252686513</v>
          </cell>
          <cell r="B956">
            <v>62526</v>
          </cell>
          <cell r="C956">
            <v>86513</v>
          </cell>
          <cell r="D956" t="str">
            <v>Leasing Commission Amort</v>
          </cell>
          <cell r="E956">
            <v>0</v>
          </cell>
          <cell r="F956">
            <v>861.36</v>
          </cell>
          <cell r="G956">
            <v>-861.36</v>
          </cell>
          <cell r="H956">
            <v>5245.62</v>
          </cell>
          <cell r="I956">
            <v>5245.62</v>
          </cell>
          <cell r="J956">
            <v>0</v>
          </cell>
        </row>
        <row r="957">
          <cell r="A957" t="str">
            <v>6252686519</v>
          </cell>
          <cell r="B957">
            <v>62526</v>
          </cell>
          <cell r="C957">
            <v>86519</v>
          </cell>
          <cell r="D957" t="str">
            <v>Fees-Appraisal Amort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</row>
        <row r="958">
          <cell r="A958" t="str">
            <v>6252688770</v>
          </cell>
          <cell r="B958">
            <v>62526</v>
          </cell>
          <cell r="C958">
            <v>88770</v>
          </cell>
          <cell r="D958" t="str">
            <v>Losses-Prop Abandon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</row>
        <row r="959">
          <cell r="A959" t="str">
            <v>6252688862</v>
          </cell>
          <cell r="B959">
            <v>62526</v>
          </cell>
          <cell r="C959">
            <v>88862</v>
          </cell>
          <cell r="D959" t="str">
            <v>Lease Buy-Out Amort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</row>
        <row r="960">
          <cell r="A960" t="str">
            <v>6252688874</v>
          </cell>
          <cell r="B960">
            <v>62526</v>
          </cell>
          <cell r="C960">
            <v>88874</v>
          </cell>
          <cell r="D960" t="str">
            <v>Organization Cost Amort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</row>
        <row r="961">
          <cell r="A961" t="str">
            <v>6252689910</v>
          </cell>
          <cell r="B961">
            <v>62526</v>
          </cell>
          <cell r="C961">
            <v>89910</v>
          </cell>
          <cell r="D961" t="str">
            <v>Depreciation</v>
          </cell>
          <cell r="E961">
            <v>0</v>
          </cell>
          <cell r="F961">
            <v>45784.41</v>
          </cell>
          <cell r="G961">
            <v>-45784.41</v>
          </cell>
          <cell r="H961">
            <v>274706.71000000002</v>
          </cell>
          <cell r="I961">
            <v>274706.71000000002</v>
          </cell>
          <cell r="J961">
            <v>0</v>
          </cell>
        </row>
        <row r="962">
          <cell r="B962">
            <v>62526</v>
          </cell>
          <cell r="C962">
            <v>89548</v>
          </cell>
          <cell r="D962" t="str">
            <v>Other Amortized Cost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</row>
        <row r="963">
          <cell r="C963">
            <v>89548</v>
          </cell>
          <cell r="D963" t="str">
            <v>Other Amortized Cost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P1"/>
      <sheetName val="TMP2"/>
      <sheetName val="TMP3"/>
      <sheetName val="variance"/>
    </sheetNames>
    <sheetDataSet>
      <sheetData sheetId="0"/>
      <sheetData sheetId="1"/>
      <sheetData sheetId="2"/>
      <sheetData sheetId="3" refreshError="1">
        <row r="2">
          <cell r="A2" t="str">
            <v>6219741010</v>
          </cell>
          <cell r="B2">
            <v>62197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 t="str">
            <v xml:space="preserve"> </v>
          </cell>
          <cell r="I2">
            <v>0</v>
          </cell>
          <cell r="J2">
            <v>0</v>
          </cell>
        </row>
        <row r="3">
          <cell r="A3" t="str">
            <v>6219741040</v>
          </cell>
          <cell r="B3">
            <v>62197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 t="str">
            <v xml:space="preserve"> </v>
          </cell>
          <cell r="I3">
            <v>0</v>
          </cell>
          <cell r="J3">
            <v>0</v>
          </cell>
        </row>
        <row r="4">
          <cell r="A4" t="str">
            <v>6219741050</v>
          </cell>
          <cell r="B4">
            <v>62197</v>
          </cell>
          <cell r="C4">
            <v>41050</v>
          </cell>
          <cell r="D4" t="str">
            <v>Rental Income - Fixed</v>
          </cell>
          <cell r="E4">
            <v>-1429098.51</v>
          </cell>
          <cell r="F4">
            <v>-1445395.03</v>
          </cell>
          <cell r="G4">
            <v>16296.52</v>
          </cell>
          <cell r="H4" t="str">
            <v xml:space="preserve"> </v>
          </cell>
          <cell r="I4">
            <v>-4536471.82</v>
          </cell>
          <cell r="J4">
            <v>-4536471.82</v>
          </cell>
        </row>
        <row r="5">
          <cell r="A5" t="str">
            <v>6219741074</v>
          </cell>
          <cell r="B5">
            <v>62197</v>
          </cell>
          <cell r="C5">
            <v>41074</v>
          </cell>
          <cell r="D5" t="str">
            <v>Rental Income - Percentage</v>
          </cell>
          <cell r="E5">
            <v>-15231</v>
          </cell>
          <cell r="F5">
            <v>-17724</v>
          </cell>
          <cell r="G5">
            <v>2493</v>
          </cell>
          <cell r="H5" t="str">
            <v xml:space="preserve"> </v>
          </cell>
          <cell r="I5">
            <v>-53172</v>
          </cell>
          <cell r="J5">
            <v>-53172</v>
          </cell>
        </row>
        <row r="6">
          <cell r="A6" t="str">
            <v>6219741082</v>
          </cell>
          <cell r="B6">
            <v>62197</v>
          </cell>
          <cell r="C6">
            <v>41082</v>
          </cell>
          <cell r="D6" t="str">
            <v>Rental Income - Operating Exp</v>
          </cell>
          <cell r="E6">
            <v>-388168.49</v>
          </cell>
          <cell r="F6">
            <v>-507430.96</v>
          </cell>
          <cell r="G6">
            <v>119262.47</v>
          </cell>
          <cell r="H6" t="str">
            <v xml:space="preserve"> </v>
          </cell>
          <cell r="I6">
            <v>-1522292.88</v>
          </cell>
          <cell r="J6">
            <v>-1522292.88</v>
          </cell>
        </row>
        <row r="7">
          <cell r="A7" t="str">
            <v>6219744610</v>
          </cell>
          <cell r="B7">
            <v>62197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 t="str">
            <v xml:space="preserve"> </v>
          </cell>
          <cell r="I7">
            <v>0</v>
          </cell>
          <cell r="J7">
            <v>0</v>
          </cell>
        </row>
        <row r="8">
          <cell r="A8" t="str">
            <v>6219745071</v>
          </cell>
          <cell r="B8">
            <v>62197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 t="str">
            <v xml:space="preserve"> </v>
          </cell>
          <cell r="I8">
            <v>0</v>
          </cell>
          <cell r="J8">
            <v>0</v>
          </cell>
        </row>
        <row r="9">
          <cell r="A9" t="str">
            <v>6219745010</v>
          </cell>
          <cell r="B9">
            <v>62197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 t="str">
            <v xml:space="preserve"> </v>
          </cell>
          <cell r="I9">
            <v>0</v>
          </cell>
          <cell r="J9">
            <v>0</v>
          </cell>
        </row>
        <row r="10">
          <cell r="A10" t="str">
            <v>6219745046</v>
          </cell>
          <cell r="B10">
            <v>62197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 t="str">
            <v xml:space="preserve"> </v>
          </cell>
          <cell r="I10">
            <v>0</v>
          </cell>
          <cell r="J10">
            <v>0</v>
          </cell>
        </row>
        <row r="11">
          <cell r="A11" t="str">
            <v>6219745070</v>
          </cell>
          <cell r="B11">
            <v>62197</v>
          </cell>
          <cell r="C11">
            <v>45070</v>
          </cell>
          <cell r="D11" t="str">
            <v>Other Income</v>
          </cell>
          <cell r="E11">
            <v>-54475.57</v>
          </cell>
          <cell r="F11">
            <v>-19018.400000000001</v>
          </cell>
          <cell r="G11">
            <v>-35457.17</v>
          </cell>
          <cell r="H11" t="str">
            <v xml:space="preserve"> </v>
          </cell>
          <cell r="I11">
            <v>-22072.07</v>
          </cell>
          <cell r="J11">
            <v>-22072.07</v>
          </cell>
        </row>
        <row r="12">
          <cell r="A12" t="str">
            <v>6219741060</v>
          </cell>
          <cell r="B12">
            <v>62197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130560</v>
          </cell>
          <cell r="G12">
            <v>-130560</v>
          </cell>
          <cell r="H12" t="str">
            <v xml:space="preserve"> </v>
          </cell>
          <cell r="I12">
            <v>391680</v>
          </cell>
          <cell r="J12">
            <v>391680</v>
          </cell>
        </row>
        <row r="13">
          <cell r="A13" t="str">
            <v>6219744870</v>
          </cell>
          <cell r="B13">
            <v>62197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 t="str">
            <v xml:space="preserve"> </v>
          </cell>
          <cell r="I13">
            <v>-750</v>
          </cell>
          <cell r="J13">
            <v>-750</v>
          </cell>
        </row>
        <row r="14">
          <cell r="A14" t="str">
            <v>6219752542</v>
          </cell>
          <cell r="B14">
            <v>62197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 t="str">
            <v xml:space="preserve"> </v>
          </cell>
          <cell r="I14">
            <v>0</v>
          </cell>
          <cell r="J14">
            <v>0</v>
          </cell>
        </row>
        <row r="15">
          <cell r="A15" t="str">
            <v>6219772710</v>
          </cell>
          <cell r="B15">
            <v>62197</v>
          </cell>
          <cell r="C15">
            <v>72710</v>
          </cell>
          <cell r="D15" t="str">
            <v>Utilities - Electricity</v>
          </cell>
          <cell r="E15">
            <v>9128.92</v>
          </cell>
          <cell r="F15">
            <v>16164.77</v>
          </cell>
          <cell r="G15">
            <v>-7035.85</v>
          </cell>
          <cell r="H15" t="str">
            <v xml:space="preserve"> </v>
          </cell>
          <cell r="I15">
            <v>61652.97</v>
          </cell>
          <cell r="J15">
            <v>61652.97</v>
          </cell>
        </row>
        <row r="16">
          <cell r="A16" t="str">
            <v>6219772740</v>
          </cell>
          <cell r="B16">
            <v>62197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 t="str">
            <v xml:space="preserve"> </v>
          </cell>
          <cell r="I16">
            <v>0</v>
          </cell>
          <cell r="J16">
            <v>0</v>
          </cell>
        </row>
        <row r="17">
          <cell r="A17" t="str">
            <v>6219772770</v>
          </cell>
          <cell r="B17">
            <v>62197</v>
          </cell>
          <cell r="C17">
            <v>72770</v>
          </cell>
          <cell r="D17" t="str">
            <v>Utilities - Water</v>
          </cell>
          <cell r="E17">
            <v>7024.73</v>
          </cell>
          <cell r="F17">
            <v>7833.8</v>
          </cell>
          <cell r="G17">
            <v>-809.07000000000096</v>
          </cell>
          <cell r="H17" t="str">
            <v xml:space="preserve"> </v>
          </cell>
          <cell r="I17">
            <v>23078.89</v>
          </cell>
          <cell r="J17">
            <v>23078.89</v>
          </cell>
        </row>
        <row r="18">
          <cell r="A18" t="str">
            <v>6219776000</v>
          </cell>
          <cell r="B18">
            <v>62197</v>
          </cell>
          <cell r="C18">
            <v>76000</v>
          </cell>
          <cell r="D18" t="str">
            <v>Bldg Maintenance &amp; Repair</v>
          </cell>
          <cell r="E18">
            <v>14807.55</v>
          </cell>
          <cell r="F18">
            <v>20218.669999999998</v>
          </cell>
          <cell r="G18">
            <v>-5411.12</v>
          </cell>
          <cell r="H18" t="str">
            <v xml:space="preserve"> </v>
          </cell>
          <cell r="I18">
            <v>93635.76</v>
          </cell>
          <cell r="J18">
            <v>93635.76</v>
          </cell>
        </row>
        <row r="19">
          <cell r="A19" t="str">
            <v>6219776020</v>
          </cell>
          <cell r="B19">
            <v>62197</v>
          </cell>
          <cell r="C19">
            <v>76020</v>
          </cell>
          <cell r="D19" t="str">
            <v>Food Court Expense</v>
          </cell>
          <cell r="E19">
            <v>3168</v>
          </cell>
          <cell r="F19">
            <v>7185.28</v>
          </cell>
          <cell r="G19">
            <v>-4017.28</v>
          </cell>
          <cell r="H19" t="str">
            <v xml:space="preserve"> </v>
          </cell>
          <cell r="I19">
            <v>20340.439999999999</v>
          </cell>
          <cell r="J19">
            <v>20340.439999999999</v>
          </cell>
        </row>
        <row r="20">
          <cell r="A20" t="str">
            <v>6219776034</v>
          </cell>
          <cell r="B20">
            <v>62197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 t="str">
            <v xml:space="preserve"> </v>
          </cell>
          <cell r="I20">
            <v>0</v>
          </cell>
          <cell r="J20">
            <v>0</v>
          </cell>
        </row>
        <row r="21">
          <cell r="A21" t="str">
            <v>6219776050</v>
          </cell>
          <cell r="B21">
            <v>62197</v>
          </cell>
          <cell r="C21">
            <v>76050</v>
          </cell>
          <cell r="D21" t="str">
            <v>Cleaning Expense</v>
          </cell>
          <cell r="E21">
            <v>35713.660000000003</v>
          </cell>
          <cell r="F21">
            <v>38061.57</v>
          </cell>
          <cell r="G21">
            <v>-2347.91</v>
          </cell>
          <cell r="H21" t="str">
            <v xml:space="preserve"> </v>
          </cell>
          <cell r="I21">
            <v>109484.91</v>
          </cell>
          <cell r="J21">
            <v>109484.91</v>
          </cell>
        </row>
        <row r="22">
          <cell r="A22" t="str">
            <v>6219776056</v>
          </cell>
          <cell r="B22">
            <v>62197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 t="str">
            <v xml:space="preserve"> </v>
          </cell>
          <cell r="I22">
            <v>0</v>
          </cell>
          <cell r="J22">
            <v>0</v>
          </cell>
        </row>
        <row r="23">
          <cell r="A23" t="str">
            <v>6219776070</v>
          </cell>
          <cell r="B23">
            <v>62197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 t="str">
            <v xml:space="preserve"> </v>
          </cell>
          <cell r="I23">
            <v>0</v>
          </cell>
          <cell r="J23">
            <v>0</v>
          </cell>
        </row>
        <row r="24">
          <cell r="A24" t="str">
            <v>6219776091</v>
          </cell>
          <cell r="B24">
            <v>62197</v>
          </cell>
          <cell r="C24">
            <v>76091</v>
          </cell>
          <cell r="D24" t="str">
            <v>Parking Maintenance</v>
          </cell>
          <cell r="E24">
            <v>15191.14</v>
          </cell>
          <cell r="F24">
            <v>18591.46</v>
          </cell>
          <cell r="G24">
            <v>-3400.32</v>
          </cell>
          <cell r="H24" t="str">
            <v xml:space="preserve"> </v>
          </cell>
          <cell r="I24">
            <v>57426.7</v>
          </cell>
          <cell r="J24">
            <v>57426.7</v>
          </cell>
        </row>
        <row r="25">
          <cell r="A25" t="str">
            <v>6219777000</v>
          </cell>
          <cell r="B25">
            <v>62197</v>
          </cell>
          <cell r="C25">
            <v>77000</v>
          </cell>
          <cell r="D25" t="str">
            <v>Grounds Maintenance</v>
          </cell>
          <cell r="E25">
            <v>16592.37</v>
          </cell>
          <cell r="F25">
            <v>17255.03</v>
          </cell>
          <cell r="G25">
            <v>-662.66</v>
          </cell>
          <cell r="H25" t="str">
            <v xml:space="preserve"> </v>
          </cell>
          <cell r="I25">
            <v>60496.83</v>
          </cell>
          <cell r="J25">
            <v>60496.83</v>
          </cell>
        </row>
        <row r="26">
          <cell r="A26" t="str">
            <v>6219777053</v>
          </cell>
          <cell r="B26">
            <v>62197</v>
          </cell>
          <cell r="C26">
            <v>77053</v>
          </cell>
          <cell r="D26" t="str">
            <v>Landscaping</v>
          </cell>
          <cell r="E26">
            <v>22404</v>
          </cell>
          <cell r="F26">
            <v>26541.279999999999</v>
          </cell>
          <cell r="G26">
            <v>-4137.28</v>
          </cell>
          <cell r="H26" t="str">
            <v xml:space="preserve"> </v>
          </cell>
          <cell r="I26">
            <v>122670.74</v>
          </cell>
          <cell r="J26">
            <v>122670.74</v>
          </cell>
        </row>
        <row r="27">
          <cell r="A27" t="str">
            <v>6219778020</v>
          </cell>
          <cell r="B27">
            <v>62197</v>
          </cell>
          <cell r="C27">
            <v>78020</v>
          </cell>
          <cell r="D27" t="str">
            <v>Amortized CAM Exp</v>
          </cell>
          <cell r="E27">
            <v>21666.67</v>
          </cell>
          <cell r="F27">
            <v>21666.68</v>
          </cell>
          <cell r="G27">
            <v>-1.0000000002037299E-2</v>
          </cell>
          <cell r="H27" t="str">
            <v xml:space="preserve"> </v>
          </cell>
          <cell r="I27">
            <v>65000</v>
          </cell>
          <cell r="J27">
            <v>65000</v>
          </cell>
        </row>
        <row r="28">
          <cell r="A28" t="str">
            <v>6219784264</v>
          </cell>
          <cell r="B28">
            <v>62197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 t="str">
            <v xml:space="preserve"> </v>
          </cell>
          <cell r="I28">
            <v>0</v>
          </cell>
          <cell r="J28">
            <v>0</v>
          </cell>
        </row>
        <row r="29">
          <cell r="A29" t="str">
            <v>6219785555</v>
          </cell>
          <cell r="B29">
            <v>62197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 t="str">
            <v xml:space="preserve"> </v>
          </cell>
          <cell r="I29">
            <v>0</v>
          </cell>
          <cell r="J29">
            <v>0</v>
          </cell>
        </row>
        <row r="30">
          <cell r="A30" t="str">
            <v>6219785584</v>
          </cell>
          <cell r="B30">
            <v>62197</v>
          </cell>
          <cell r="C30">
            <v>85584</v>
          </cell>
          <cell r="D30" t="str">
            <v>Bldg Admin-Office Costs</v>
          </cell>
          <cell r="E30">
            <v>2128.6999999999998</v>
          </cell>
          <cell r="F30">
            <v>12297</v>
          </cell>
          <cell r="G30">
            <v>-10168.299999999999</v>
          </cell>
          <cell r="H30" t="str">
            <v xml:space="preserve"> </v>
          </cell>
          <cell r="I30">
            <v>36891</v>
          </cell>
          <cell r="J30">
            <v>36891</v>
          </cell>
        </row>
        <row r="31">
          <cell r="A31" t="str">
            <v>6219785582</v>
          </cell>
          <cell r="B31">
            <v>62197</v>
          </cell>
          <cell r="C31">
            <v>85582</v>
          </cell>
          <cell r="D31" t="str">
            <v>Bldg Admin-Salaries</v>
          </cell>
          <cell r="E31">
            <v>44.650000000001498</v>
          </cell>
          <cell r="F31">
            <v>58895.68</v>
          </cell>
          <cell r="G31">
            <v>-58851.03</v>
          </cell>
          <cell r="H31" t="str">
            <v xml:space="preserve"> </v>
          </cell>
          <cell r="I31">
            <v>187665.2</v>
          </cell>
          <cell r="J31">
            <v>187665.2</v>
          </cell>
        </row>
        <row r="32">
          <cell r="A32" t="str">
            <v>6219786564</v>
          </cell>
          <cell r="B32">
            <v>62197</v>
          </cell>
          <cell r="C32">
            <v>86564</v>
          </cell>
          <cell r="D32" t="str">
            <v>Insurance</v>
          </cell>
          <cell r="E32">
            <v>24631</v>
          </cell>
          <cell r="F32">
            <v>24631.32</v>
          </cell>
          <cell r="G32">
            <v>-0.31999999999970902</v>
          </cell>
          <cell r="H32" t="str">
            <v xml:space="preserve"> </v>
          </cell>
          <cell r="I32">
            <v>73894</v>
          </cell>
          <cell r="J32">
            <v>73894</v>
          </cell>
        </row>
        <row r="33">
          <cell r="A33" t="str">
            <v>6219788846</v>
          </cell>
          <cell r="B33">
            <v>62197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 t="str">
            <v xml:space="preserve"> </v>
          </cell>
          <cell r="I33">
            <v>0</v>
          </cell>
          <cell r="J33">
            <v>0</v>
          </cell>
        </row>
        <row r="34">
          <cell r="A34" t="str">
            <v>6219788890</v>
          </cell>
          <cell r="B34">
            <v>62197</v>
          </cell>
          <cell r="C34">
            <v>88890</v>
          </cell>
          <cell r="D34" t="str">
            <v>Security/Safety</v>
          </cell>
          <cell r="E34">
            <v>16807.509999999998</v>
          </cell>
          <cell r="F34">
            <v>16994.77</v>
          </cell>
          <cell r="G34">
            <v>-187.26000000000201</v>
          </cell>
          <cell r="H34" t="str">
            <v xml:space="preserve"> </v>
          </cell>
          <cell r="I34">
            <v>53626.86</v>
          </cell>
          <cell r="J34">
            <v>53626.86</v>
          </cell>
        </row>
        <row r="35">
          <cell r="A35" t="str">
            <v>6219789775</v>
          </cell>
          <cell r="B35">
            <v>62197</v>
          </cell>
          <cell r="C35">
            <v>89775</v>
          </cell>
          <cell r="D35" t="str">
            <v>Assmt Dist Taxes- Reimb</v>
          </cell>
          <cell r="E35">
            <v>41379.68</v>
          </cell>
          <cell r="F35">
            <v>41379.68</v>
          </cell>
          <cell r="G35">
            <v>0</v>
          </cell>
          <cell r="H35" t="str">
            <v xml:space="preserve"> </v>
          </cell>
          <cell r="I35">
            <v>124139</v>
          </cell>
          <cell r="J35">
            <v>124139</v>
          </cell>
        </row>
        <row r="36">
          <cell r="A36" t="str">
            <v>6219789729</v>
          </cell>
          <cell r="B36">
            <v>62197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 t="str">
            <v xml:space="preserve"> </v>
          </cell>
          <cell r="I36">
            <v>0</v>
          </cell>
          <cell r="J36">
            <v>0</v>
          </cell>
        </row>
        <row r="37">
          <cell r="A37" t="str">
            <v>6219789786</v>
          </cell>
          <cell r="B37">
            <v>62197</v>
          </cell>
          <cell r="C37">
            <v>89786</v>
          </cell>
          <cell r="D37" t="str">
            <v>Property Tax Exp</v>
          </cell>
          <cell r="E37">
            <v>62362.68</v>
          </cell>
          <cell r="F37">
            <v>62362.68</v>
          </cell>
          <cell r="G37">
            <v>0</v>
          </cell>
          <cell r="H37" t="str">
            <v xml:space="preserve"> </v>
          </cell>
          <cell r="I37">
            <v>187088</v>
          </cell>
          <cell r="J37">
            <v>187088</v>
          </cell>
        </row>
        <row r="38">
          <cell r="A38" t="str">
            <v>6219771040</v>
          </cell>
          <cell r="B38">
            <v>62197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 t="str">
            <v xml:space="preserve"> </v>
          </cell>
          <cell r="I38">
            <v>0</v>
          </cell>
          <cell r="J38">
            <v>0</v>
          </cell>
        </row>
        <row r="39">
          <cell r="A39" t="str">
            <v>6219772701</v>
          </cell>
          <cell r="B39">
            <v>62197</v>
          </cell>
          <cell r="C39">
            <v>72701</v>
          </cell>
          <cell r="D39" t="str">
            <v>Utilities</v>
          </cell>
          <cell r="E39">
            <v>819.96</v>
          </cell>
          <cell r="F39">
            <v>1141.04</v>
          </cell>
          <cell r="G39">
            <v>-321.08</v>
          </cell>
          <cell r="H39" t="str">
            <v xml:space="preserve"> </v>
          </cell>
          <cell r="I39">
            <v>2224</v>
          </cell>
          <cell r="J39">
            <v>2224</v>
          </cell>
        </row>
        <row r="40">
          <cell r="A40" t="str">
            <v>6219772855</v>
          </cell>
          <cell r="B40">
            <v>62197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 t="str">
            <v xml:space="preserve"> </v>
          </cell>
          <cell r="I40">
            <v>0</v>
          </cell>
          <cell r="J40">
            <v>0</v>
          </cell>
        </row>
        <row r="41">
          <cell r="A41" t="str">
            <v>6219772870</v>
          </cell>
          <cell r="B41">
            <v>62197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 t="str">
            <v xml:space="preserve"> </v>
          </cell>
          <cell r="I41">
            <v>0</v>
          </cell>
          <cell r="J41">
            <v>0</v>
          </cell>
        </row>
        <row r="42">
          <cell r="A42" t="str">
            <v>6219776010</v>
          </cell>
          <cell r="B42">
            <v>62197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 t="str">
            <v xml:space="preserve"> </v>
          </cell>
          <cell r="I42">
            <v>2305.14</v>
          </cell>
          <cell r="J42">
            <v>2305.14</v>
          </cell>
        </row>
        <row r="43">
          <cell r="A43" t="str">
            <v>6219776040</v>
          </cell>
          <cell r="B43">
            <v>62197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 t="str">
            <v xml:space="preserve"> </v>
          </cell>
          <cell r="I43">
            <v>0</v>
          </cell>
          <cell r="J43">
            <v>0</v>
          </cell>
        </row>
        <row r="44">
          <cell r="A44" t="str">
            <v>6219776051</v>
          </cell>
          <cell r="B44">
            <v>62197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 t="str">
            <v xml:space="preserve"> </v>
          </cell>
          <cell r="I44">
            <v>0</v>
          </cell>
          <cell r="J44">
            <v>0</v>
          </cell>
        </row>
        <row r="45">
          <cell r="A45" t="str">
            <v>6219776054</v>
          </cell>
          <cell r="B45">
            <v>62197</v>
          </cell>
          <cell r="C45">
            <v>76054</v>
          </cell>
          <cell r="D45" t="str">
            <v>Bldg Maintenance &amp; Repair</v>
          </cell>
          <cell r="E45">
            <v>20186.34</v>
          </cell>
          <cell r="F45">
            <v>22146.52</v>
          </cell>
          <cell r="G45">
            <v>-1960.18</v>
          </cell>
          <cell r="H45" t="str">
            <v xml:space="preserve"> </v>
          </cell>
          <cell r="I45">
            <v>55152.24</v>
          </cell>
          <cell r="J45">
            <v>55152.24</v>
          </cell>
        </row>
        <row r="46">
          <cell r="A46" t="str">
            <v>6219776060</v>
          </cell>
          <cell r="B46">
            <v>62197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 t="str">
            <v xml:space="preserve"> </v>
          </cell>
          <cell r="I46">
            <v>0</v>
          </cell>
          <cell r="J46">
            <v>0</v>
          </cell>
        </row>
        <row r="47">
          <cell r="A47" t="str">
            <v>6219776071</v>
          </cell>
          <cell r="B47">
            <v>62197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 t="str">
            <v xml:space="preserve"> </v>
          </cell>
          <cell r="I47">
            <v>40250</v>
          </cell>
          <cell r="J47">
            <v>40250</v>
          </cell>
        </row>
        <row r="48">
          <cell r="A48" t="str">
            <v>6219776090</v>
          </cell>
          <cell r="B48">
            <v>62197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 t="str">
            <v xml:space="preserve"> </v>
          </cell>
          <cell r="I48">
            <v>0</v>
          </cell>
          <cell r="J48">
            <v>0</v>
          </cell>
        </row>
        <row r="49">
          <cell r="A49" t="str">
            <v>6219777001</v>
          </cell>
          <cell r="B49">
            <v>62197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 t="str">
            <v xml:space="preserve"> </v>
          </cell>
          <cell r="I49">
            <v>0</v>
          </cell>
          <cell r="J49">
            <v>0</v>
          </cell>
        </row>
        <row r="50">
          <cell r="A50" t="str">
            <v>6219777022</v>
          </cell>
          <cell r="B50">
            <v>62197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 t="str">
            <v xml:space="preserve"> </v>
          </cell>
          <cell r="I50">
            <v>0</v>
          </cell>
          <cell r="J50">
            <v>0</v>
          </cell>
        </row>
        <row r="51">
          <cell r="A51" t="str">
            <v>6219784200</v>
          </cell>
          <cell r="B51">
            <v>62197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 t="str">
            <v xml:space="preserve"> </v>
          </cell>
          <cell r="I51">
            <v>0</v>
          </cell>
          <cell r="J51">
            <v>0</v>
          </cell>
        </row>
        <row r="52">
          <cell r="A52" t="str">
            <v>6219784240</v>
          </cell>
          <cell r="B52">
            <v>62197</v>
          </cell>
          <cell r="C52">
            <v>84240</v>
          </cell>
          <cell r="D52" t="str">
            <v>Marketing Leasing</v>
          </cell>
          <cell r="E52">
            <v>59.340000000000103</v>
          </cell>
          <cell r="F52">
            <v>10765.64</v>
          </cell>
          <cell r="G52">
            <v>-10706.3</v>
          </cell>
          <cell r="H52" t="str">
            <v xml:space="preserve"> </v>
          </cell>
          <cell r="I52">
            <v>33706.800000000003</v>
          </cell>
          <cell r="J52">
            <v>33706.800000000003</v>
          </cell>
        </row>
        <row r="53">
          <cell r="A53" t="str">
            <v>6219784242</v>
          </cell>
          <cell r="B53">
            <v>62197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 t="str">
            <v xml:space="preserve"> </v>
          </cell>
          <cell r="I53">
            <v>0</v>
          </cell>
          <cell r="J53">
            <v>0</v>
          </cell>
        </row>
        <row r="54">
          <cell r="A54" t="str">
            <v>6219784243</v>
          </cell>
          <cell r="B54">
            <v>62197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 t="str">
            <v xml:space="preserve"> </v>
          </cell>
          <cell r="I54">
            <v>-24587.84</v>
          </cell>
          <cell r="J54">
            <v>-24587.84</v>
          </cell>
        </row>
        <row r="55">
          <cell r="A55" t="str">
            <v>6219784244</v>
          </cell>
          <cell r="B55">
            <v>62197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 t="str">
            <v xml:space="preserve"> </v>
          </cell>
          <cell r="I55">
            <v>0</v>
          </cell>
          <cell r="J55">
            <v>0</v>
          </cell>
        </row>
        <row r="56">
          <cell r="A56" t="str">
            <v>6219784265</v>
          </cell>
          <cell r="B56">
            <v>62197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 t="str">
            <v xml:space="preserve"> </v>
          </cell>
          <cell r="I56">
            <v>0</v>
          </cell>
          <cell r="J56">
            <v>0</v>
          </cell>
        </row>
        <row r="57">
          <cell r="A57" t="str">
            <v>6219788037</v>
          </cell>
          <cell r="B57">
            <v>62197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 t="str">
            <v xml:space="preserve"> </v>
          </cell>
          <cell r="I57">
            <v>0</v>
          </cell>
          <cell r="J57">
            <v>0</v>
          </cell>
        </row>
        <row r="58">
          <cell r="A58" t="str">
            <v>6219785016</v>
          </cell>
          <cell r="B58">
            <v>62197</v>
          </cell>
          <cell r="C58">
            <v>85016</v>
          </cell>
          <cell r="D58" t="str">
            <v>Prof Svc-Attorney Outside</v>
          </cell>
          <cell r="E58">
            <v>3215.65</v>
          </cell>
          <cell r="F58">
            <v>1176.19</v>
          </cell>
          <cell r="G58">
            <v>2039.46</v>
          </cell>
          <cell r="H58" t="str">
            <v xml:space="preserve"> </v>
          </cell>
          <cell r="I58">
            <v>9508.3799999999992</v>
          </cell>
          <cell r="J58">
            <v>9508.3799999999992</v>
          </cell>
        </row>
        <row r="59">
          <cell r="A59" t="str">
            <v>6219785022</v>
          </cell>
          <cell r="B59">
            <v>62197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 t="str">
            <v xml:space="preserve"> </v>
          </cell>
          <cell r="I59">
            <v>6563.01</v>
          </cell>
          <cell r="J59">
            <v>6563.01</v>
          </cell>
        </row>
        <row r="60">
          <cell r="A60" t="str">
            <v>6219785065</v>
          </cell>
          <cell r="B60">
            <v>62197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 t="str">
            <v xml:space="preserve"> </v>
          </cell>
          <cell r="I60">
            <v>0</v>
          </cell>
          <cell r="J60">
            <v>0</v>
          </cell>
        </row>
        <row r="61">
          <cell r="A61" t="str">
            <v>6219785500</v>
          </cell>
          <cell r="B61">
            <v>62197</v>
          </cell>
          <cell r="C61">
            <v>85500</v>
          </cell>
          <cell r="D61" t="str">
            <v>Consulting Services</v>
          </cell>
          <cell r="E61">
            <v>100</v>
          </cell>
          <cell r="F61">
            <v>882.87</v>
          </cell>
          <cell r="G61">
            <v>-782.87</v>
          </cell>
          <cell r="H61" t="str">
            <v xml:space="preserve"> </v>
          </cell>
          <cell r="I61">
            <v>2270.2399999999998</v>
          </cell>
          <cell r="J61">
            <v>2270.2399999999998</v>
          </cell>
        </row>
        <row r="62">
          <cell r="A62" t="str">
            <v>6219785566</v>
          </cell>
          <cell r="B62">
            <v>62197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 t="str">
            <v xml:space="preserve"> </v>
          </cell>
          <cell r="I62">
            <v>0</v>
          </cell>
          <cell r="J62">
            <v>0</v>
          </cell>
        </row>
        <row r="63">
          <cell r="A63" t="str">
            <v>6219785581</v>
          </cell>
          <cell r="B63">
            <v>62197</v>
          </cell>
          <cell r="C63">
            <v>85581</v>
          </cell>
          <cell r="D63" t="str">
            <v>Bldg Admin- Salaries</v>
          </cell>
          <cell r="E63">
            <v>11.1699999999983</v>
          </cell>
          <cell r="F63">
            <v>43779.68</v>
          </cell>
          <cell r="G63">
            <v>-43768.51</v>
          </cell>
          <cell r="H63" t="str">
            <v xml:space="preserve"> </v>
          </cell>
          <cell r="I63">
            <v>138985.70000000001</v>
          </cell>
          <cell r="J63">
            <v>138985.70000000001</v>
          </cell>
        </row>
        <row r="64">
          <cell r="A64" t="str">
            <v>6219785583</v>
          </cell>
          <cell r="B64">
            <v>62197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 t="str">
            <v xml:space="preserve"> </v>
          </cell>
          <cell r="I64">
            <v>0</v>
          </cell>
          <cell r="J64">
            <v>0</v>
          </cell>
        </row>
        <row r="65">
          <cell r="A65" t="str">
            <v>6219785530</v>
          </cell>
          <cell r="B65">
            <v>62197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 t="str">
            <v xml:space="preserve"> </v>
          </cell>
          <cell r="I65">
            <v>0</v>
          </cell>
          <cell r="J65">
            <v>0</v>
          </cell>
        </row>
        <row r="66">
          <cell r="A66" t="str">
            <v>6219786012</v>
          </cell>
          <cell r="B66">
            <v>62197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 t="str">
            <v xml:space="preserve"> </v>
          </cell>
          <cell r="I66">
            <v>0</v>
          </cell>
          <cell r="J66">
            <v>0</v>
          </cell>
        </row>
        <row r="67">
          <cell r="A67" t="str">
            <v>6219786037</v>
          </cell>
          <cell r="B67">
            <v>62197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 t="str">
            <v xml:space="preserve"> </v>
          </cell>
          <cell r="I67">
            <v>0</v>
          </cell>
          <cell r="J67">
            <v>0</v>
          </cell>
        </row>
        <row r="68">
          <cell r="A68" t="str">
            <v>6219783050</v>
          </cell>
          <cell r="B68">
            <v>62197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 t="str">
            <v xml:space="preserve"> </v>
          </cell>
          <cell r="I68">
            <v>0</v>
          </cell>
          <cell r="J68">
            <v>0</v>
          </cell>
        </row>
        <row r="69">
          <cell r="A69" t="str">
            <v>6219786510</v>
          </cell>
          <cell r="B69">
            <v>62197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 t="str">
            <v xml:space="preserve"> </v>
          </cell>
          <cell r="I69">
            <v>0</v>
          </cell>
          <cell r="J69">
            <v>0</v>
          </cell>
        </row>
        <row r="70">
          <cell r="A70" t="str">
            <v>6219786537</v>
          </cell>
          <cell r="B70">
            <v>62197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 t="str">
            <v xml:space="preserve"> </v>
          </cell>
          <cell r="I70">
            <v>0</v>
          </cell>
          <cell r="J70">
            <v>0</v>
          </cell>
        </row>
        <row r="71">
          <cell r="A71" t="str">
            <v>6219786566</v>
          </cell>
          <cell r="B71">
            <v>62197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 t="str">
            <v xml:space="preserve"> </v>
          </cell>
          <cell r="I71">
            <v>0</v>
          </cell>
          <cell r="J71">
            <v>0</v>
          </cell>
        </row>
        <row r="72">
          <cell r="A72" t="str">
            <v>6219786955</v>
          </cell>
          <cell r="B72">
            <v>62197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 t="str">
            <v xml:space="preserve"> </v>
          </cell>
          <cell r="I72">
            <v>0</v>
          </cell>
          <cell r="J72">
            <v>0</v>
          </cell>
        </row>
        <row r="73">
          <cell r="A73" t="str">
            <v>6219786985</v>
          </cell>
          <cell r="B73">
            <v>62197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 t="str">
            <v xml:space="preserve"> </v>
          </cell>
          <cell r="I73">
            <v>0</v>
          </cell>
          <cell r="J73">
            <v>0</v>
          </cell>
        </row>
        <row r="74">
          <cell r="A74" t="str">
            <v>6219786880</v>
          </cell>
          <cell r="B74">
            <v>62197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 t="str">
            <v xml:space="preserve"> </v>
          </cell>
          <cell r="I74">
            <v>0</v>
          </cell>
          <cell r="J74">
            <v>0</v>
          </cell>
        </row>
        <row r="75">
          <cell r="A75" t="str">
            <v>6219788710</v>
          </cell>
          <cell r="B75">
            <v>62197</v>
          </cell>
          <cell r="C75">
            <v>88710</v>
          </cell>
          <cell r="D75" t="str">
            <v>Losses-Bad Debts</v>
          </cell>
          <cell r="E75">
            <v>11320.04</v>
          </cell>
          <cell r="F75">
            <v>15337</v>
          </cell>
          <cell r="G75">
            <v>-4016.96</v>
          </cell>
          <cell r="H75" t="str">
            <v xml:space="preserve"> </v>
          </cell>
          <cell r="I75">
            <v>61348</v>
          </cell>
          <cell r="J75">
            <v>61348</v>
          </cell>
        </row>
        <row r="76">
          <cell r="A76" t="str">
            <v>6219788711</v>
          </cell>
          <cell r="B76">
            <v>62197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 t="str">
            <v xml:space="preserve"> </v>
          </cell>
          <cell r="I76">
            <v>0</v>
          </cell>
          <cell r="J76">
            <v>0</v>
          </cell>
        </row>
        <row r="77">
          <cell r="A77" t="str">
            <v>6219788785</v>
          </cell>
          <cell r="B77">
            <v>62197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 t="str">
            <v xml:space="preserve"> </v>
          </cell>
          <cell r="I77">
            <v>0</v>
          </cell>
          <cell r="J77">
            <v>0</v>
          </cell>
        </row>
        <row r="78">
          <cell r="A78" t="str">
            <v>6219788847</v>
          </cell>
          <cell r="B78">
            <v>62197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 t="str">
            <v xml:space="preserve"> </v>
          </cell>
          <cell r="I78">
            <v>0</v>
          </cell>
          <cell r="J78">
            <v>0</v>
          </cell>
        </row>
        <row r="79">
          <cell r="A79" t="str">
            <v>6219788866</v>
          </cell>
          <cell r="B79">
            <v>62197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 t="str">
            <v xml:space="preserve"> </v>
          </cell>
          <cell r="I79">
            <v>0</v>
          </cell>
          <cell r="J79">
            <v>0</v>
          </cell>
        </row>
        <row r="80">
          <cell r="A80" t="str">
            <v>6219788870</v>
          </cell>
          <cell r="B80">
            <v>62197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 t="str">
            <v xml:space="preserve"> </v>
          </cell>
          <cell r="I80">
            <v>0</v>
          </cell>
          <cell r="J80">
            <v>0</v>
          </cell>
        </row>
        <row r="81">
          <cell r="A81" t="str">
            <v>6219788889</v>
          </cell>
          <cell r="B81">
            <v>62197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 t="str">
            <v xml:space="preserve"> </v>
          </cell>
          <cell r="I81">
            <v>0</v>
          </cell>
          <cell r="J81">
            <v>0</v>
          </cell>
        </row>
        <row r="82">
          <cell r="A82" t="str">
            <v>6219789776</v>
          </cell>
          <cell r="B82">
            <v>62197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 t="str">
            <v xml:space="preserve"> </v>
          </cell>
          <cell r="I82">
            <v>0</v>
          </cell>
          <cell r="J82">
            <v>0</v>
          </cell>
        </row>
        <row r="83">
          <cell r="A83" t="str">
            <v>6219789787</v>
          </cell>
          <cell r="B83">
            <v>62197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 t="str">
            <v xml:space="preserve"> </v>
          </cell>
          <cell r="I83">
            <v>0</v>
          </cell>
          <cell r="J83">
            <v>0</v>
          </cell>
        </row>
        <row r="84">
          <cell r="A84" t="str">
            <v>6219789510</v>
          </cell>
          <cell r="B84">
            <v>62197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409947</v>
          </cell>
          <cell r="G84">
            <v>-409947</v>
          </cell>
          <cell r="H84" t="str">
            <v xml:space="preserve"> </v>
          </cell>
          <cell r="I84">
            <v>1200071</v>
          </cell>
          <cell r="J84">
            <v>1200071</v>
          </cell>
        </row>
        <row r="85">
          <cell r="A85" t="str">
            <v>6219789511</v>
          </cell>
          <cell r="B85">
            <v>62197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 t="str">
            <v xml:space="preserve"> </v>
          </cell>
          <cell r="I85">
            <v>0</v>
          </cell>
          <cell r="J85">
            <v>0</v>
          </cell>
        </row>
        <row r="86">
          <cell r="A86" t="str">
            <v>6219789512</v>
          </cell>
          <cell r="B86">
            <v>62197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 t="str">
            <v xml:space="preserve"> </v>
          </cell>
          <cell r="I86">
            <v>0</v>
          </cell>
          <cell r="J86">
            <v>0</v>
          </cell>
        </row>
        <row r="87">
          <cell r="A87" t="str">
            <v>6219789528</v>
          </cell>
          <cell r="B87">
            <v>62197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 t="str">
            <v xml:space="preserve"> </v>
          </cell>
          <cell r="I87">
            <v>0</v>
          </cell>
          <cell r="J87">
            <v>0</v>
          </cell>
        </row>
        <row r="88">
          <cell r="A88" t="str">
            <v>6219789529</v>
          </cell>
          <cell r="B88">
            <v>62197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9336</v>
          </cell>
          <cell r="G88">
            <v>-9336</v>
          </cell>
          <cell r="H88" t="str">
            <v xml:space="preserve"> </v>
          </cell>
          <cell r="I88">
            <v>28008</v>
          </cell>
          <cell r="J88">
            <v>28008</v>
          </cell>
        </row>
        <row r="89">
          <cell r="A89" t="str">
            <v>6219789567</v>
          </cell>
          <cell r="B89">
            <v>62197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 t="str">
            <v xml:space="preserve"> </v>
          </cell>
          <cell r="I89">
            <v>0</v>
          </cell>
          <cell r="J89">
            <v>0</v>
          </cell>
        </row>
        <row r="90">
          <cell r="A90" t="str">
            <v>6219785058</v>
          </cell>
          <cell r="B90">
            <v>62197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 t="str">
            <v xml:space="preserve"> </v>
          </cell>
          <cell r="I90">
            <v>0</v>
          </cell>
          <cell r="J90">
            <v>0</v>
          </cell>
        </row>
        <row r="91">
          <cell r="A91" t="str">
            <v>6219786513</v>
          </cell>
          <cell r="B91">
            <v>62197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537.04</v>
          </cell>
          <cell r="G91">
            <v>-537.04</v>
          </cell>
          <cell r="H91" t="str">
            <v xml:space="preserve"> </v>
          </cell>
          <cell r="I91">
            <v>6344.69</v>
          </cell>
          <cell r="J91">
            <v>6344.69</v>
          </cell>
        </row>
        <row r="92">
          <cell r="A92" t="str">
            <v>6219786519</v>
          </cell>
          <cell r="B92">
            <v>62197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 t="str">
            <v xml:space="preserve"> </v>
          </cell>
          <cell r="I92">
            <v>0</v>
          </cell>
          <cell r="J92">
            <v>0</v>
          </cell>
        </row>
        <row r="93">
          <cell r="A93" t="str">
            <v>6219788770</v>
          </cell>
          <cell r="B93">
            <v>62197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 t="str">
            <v xml:space="preserve"> </v>
          </cell>
          <cell r="I93">
            <v>0</v>
          </cell>
          <cell r="J93">
            <v>0</v>
          </cell>
        </row>
        <row r="94">
          <cell r="A94" t="str">
            <v>6219788862</v>
          </cell>
          <cell r="B94">
            <v>62197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 t="str">
            <v xml:space="preserve"> </v>
          </cell>
          <cell r="I94">
            <v>0</v>
          </cell>
          <cell r="J94">
            <v>0</v>
          </cell>
        </row>
        <row r="95">
          <cell r="A95" t="str">
            <v>6219788874</v>
          </cell>
          <cell r="B95">
            <v>62197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 t="str">
            <v xml:space="preserve"> </v>
          </cell>
          <cell r="I95">
            <v>0</v>
          </cell>
          <cell r="J95">
            <v>0</v>
          </cell>
        </row>
        <row r="96">
          <cell r="A96" t="str">
            <v>6219789910</v>
          </cell>
          <cell r="B96">
            <v>62197</v>
          </cell>
          <cell r="C96">
            <v>89910</v>
          </cell>
          <cell r="D96" t="str">
            <v>Depreciation</v>
          </cell>
          <cell r="E96">
            <v>0</v>
          </cell>
          <cell r="F96">
            <v>131515.72</v>
          </cell>
          <cell r="G96">
            <v>-131515.72</v>
          </cell>
          <cell r="H96" t="str">
            <v xml:space="preserve"> </v>
          </cell>
          <cell r="I96">
            <v>418959.38</v>
          </cell>
          <cell r="J96">
            <v>418959.38</v>
          </cell>
        </row>
        <row r="97">
          <cell r="A97" t="str">
            <v>6219789548</v>
          </cell>
          <cell r="B97">
            <v>62197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 t="str">
            <v xml:space="preserve"> </v>
          </cell>
          <cell r="I97">
            <v>0</v>
          </cell>
          <cell r="J97">
            <v>0</v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  <row r="152">
          <cell r="A152" t="str">
            <v/>
          </cell>
        </row>
        <row r="153">
          <cell r="A153" t="str">
            <v/>
          </cell>
        </row>
        <row r="154">
          <cell r="A154" t="str">
            <v/>
          </cell>
        </row>
        <row r="155">
          <cell r="A155" t="str">
            <v/>
          </cell>
        </row>
        <row r="156">
          <cell r="A156" t="str">
            <v/>
          </cell>
        </row>
        <row r="157">
          <cell r="A157" t="str">
            <v/>
          </cell>
        </row>
        <row r="158">
          <cell r="A158" t="str">
            <v/>
          </cell>
        </row>
        <row r="159">
          <cell r="A159" t="str">
            <v/>
          </cell>
        </row>
        <row r="160">
          <cell r="A160" t="str">
            <v/>
          </cell>
        </row>
        <row r="161">
          <cell r="A161" t="str">
            <v/>
          </cell>
        </row>
        <row r="162">
          <cell r="A162" t="str">
            <v/>
          </cell>
        </row>
        <row r="163">
          <cell r="A163" t="str">
            <v/>
          </cell>
        </row>
        <row r="164">
          <cell r="A164" t="str">
            <v/>
          </cell>
        </row>
        <row r="165">
          <cell r="A165" t="str">
            <v/>
          </cell>
        </row>
        <row r="166">
          <cell r="A166" t="str">
            <v/>
          </cell>
        </row>
        <row r="167">
          <cell r="A167" t="str">
            <v/>
          </cell>
        </row>
        <row r="168">
          <cell r="A168" t="str">
            <v/>
          </cell>
        </row>
        <row r="169">
          <cell r="A169" t="str">
            <v/>
          </cell>
        </row>
        <row r="170">
          <cell r="A170" t="str">
            <v/>
          </cell>
        </row>
        <row r="171">
          <cell r="A171" t="str">
            <v/>
          </cell>
        </row>
        <row r="172">
          <cell r="A172" t="str">
            <v/>
          </cell>
        </row>
        <row r="173">
          <cell r="A173" t="str">
            <v/>
          </cell>
        </row>
        <row r="174">
          <cell r="A174" t="str">
            <v/>
          </cell>
        </row>
        <row r="175">
          <cell r="A175" t="str">
            <v/>
          </cell>
        </row>
        <row r="176">
          <cell r="A176" t="str">
            <v/>
          </cell>
        </row>
        <row r="177">
          <cell r="A177" t="str">
            <v/>
          </cell>
        </row>
        <row r="178">
          <cell r="A178" t="str">
            <v/>
          </cell>
        </row>
        <row r="179">
          <cell r="A179" t="str">
            <v/>
          </cell>
        </row>
        <row r="180">
          <cell r="A180" t="str">
            <v/>
          </cell>
        </row>
        <row r="181">
          <cell r="A181" t="str">
            <v/>
          </cell>
        </row>
        <row r="182">
          <cell r="A182" t="str">
            <v/>
          </cell>
        </row>
        <row r="183">
          <cell r="A183" t="str">
            <v/>
          </cell>
        </row>
        <row r="184">
          <cell r="A184" t="str">
            <v/>
          </cell>
        </row>
        <row r="185">
          <cell r="A185" t="str">
            <v/>
          </cell>
        </row>
        <row r="186">
          <cell r="A186" t="str">
            <v/>
          </cell>
        </row>
        <row r="187">
          <cell r="A187" t="str">
            <v/>
          </cell>
        </row>
        <row r="188">
          <cell r="A188" t="str">
            <v/>
          </cell>
        </row>
        <row r="189">
          <cell r="A189" t="str">
            <v/>
          </cell>
        </row>
        <row r="190">
          <cell r="A190" t="str">
            <v/>
          </cell>
        </row>
        <row r="191">
          <cell r="A191" t="str">
            <v/>
          </cell>
        </row>
        <row r="192">
          <cell r="A192" t="str">
            <v/>
          </cell>
        </row>
        <row r="193">
          <cell r="A193" t="str">
            <v/>
          </cell>
        </row>
        <row r="194">
          <cell r="A194" t="str">
            <v/>
          </cell>
        </row>
        <row r="195">
          <cell r="A195" t="str">
            <v/>
          </cell>
        </row>
        <row r="196">
          <cell r="A196" t="str">
            <v/>
          </cell>
        </row>
        <row r="197">
          <cell r="A197" t="str">
            <v/>
          </cell>
        </row>
        <row r="198">
          <cell r="A198" t="str">
            <v/>
          </cell>
        </row>
        <row r="199">
          <cell r="A199" t="str">
            <v/>
          </cell>
        </row>
        <row r="200">
          <cell r="A200" t="str">
            <v/>
          </cell>
        </row>
        <row r="201">
          <cell r="A201" t="str">
            <v/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P1"/>
      <sheetName val="TMP2"/>
      <sheetName val="TMP3"/>
      <sheetName val="variance"/>
    </sheetNames>
    <sheetDataSet>
      <sheetData sheetId="0"/>
      <sheetData sheetId="1"/>
      <sheetData sheetId="2"/>
      <sheetData sheetId="3" refreshError="1">
        <row r="2">
          <cell r="A2" t="str">
            <v>6219741010</v>
          </cell>
          <cell r="B2">
            <v>62197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 t="str">
            <v xml:space="preserve"> </v>
          </cell>
          <cell r="I2">
            <v>0</v>
          </cell>
          <cell r="J2">
            <v>0</v>
          </cell>
        </row>
        <row r="3">
          <cell r="A3" t="str">
            <v>6219741040</v>
          </cell>
          <cell r="B3">
            <v>62197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 t="str">
            <v xml:space="preserve"> </v>
          </cell>
          <cell r="I3">
            <v>0</v>
          </cell>
          <cell r="J3">
            <v>0</v>
          </cell>
        </row>
        <row r="4">
          <cell r="A4" t="str">
            <v>6219741050</v>
          </cell>
          <cell r="B4">
            <v>62197</v>
          </cell>
          <cell r="C4">
            <v>41050</v>
          </cell>
          <cell r="D4" t="str">
            <v>Rental Income - Fixed</v>
          </cell>
          <cell r="E4">
            <v>-1060601.54</v>
          </cell>
          <cell r="F4">
            <v>-1076982.8899999999</v>
          </cell>
          <cell r="G4">
            <v>16381.3499999999</v>
          </cell>
          <cell r="H4" t="str">
            <v xml:space="preserve"> </v>
          </cell>
          <cell r="I4">
            <v>-4536471.82</v>
          </cell>
          <cell r="J4">
            <v>-4536471.82</v>
          </cell>
        </row>
        <row r="5">
          <cell r="A5" t="str">
            <v>6219741074</v>
          </cell>
          <cell r="B5">
            <v>62197</v>
          </cell>
          <cell r="C5">
            <v>41074</v>
          </cell>
          <cell r="D5" t="str">
            <v>Rental Income - Percentage</v>
          </cell>
          <cell r="E5">
            <v>-4431.6899999999996</v>
          </cell>
          <cell r="F5">
            <v>-13293</v>
          </cell>
          <cell r="G5">
            <v>8861.31</v>
          </cell>
          <cell r="H5" t="str">
            <v xml:space="preserve"> </v>
          </cell>
          <cell r="I5">
            <v>-53172</v>
          </cell>
          <cell r="J5">
            <v>-53172</v>
          </cell>
        </row>
        <row r="6">
          <cell r="A6" t="str">
            <v>6219741082</v>
          </cell>
          <cell r="B6">
            <v>62197</v>
          </cell>
          <cell r="C6">
            <v>41082</v>
          </cell>
          <cell r="D6" t="str">
            <v>Rental Income - Operating Exp</v>
          </cell>
          <cell r="E6">
            <v>-299748.63</v>
          </cell>
          <cell r="F6">
            <v>-380573.22</v>
          </cell>
          <cell r="G6">
            <v>80824.59</v>
          </cell>
          <cell r="H6" t="str">
            <v xml:space="preserve"> </v>
          </cell>
          <cell r="I6">
            <v>-1522292.88</v>
          </cell>
          <cell r="J6">
            <v>-1522292.88</v>
          </cell>
        </row>
        <row r="7">
          <cell r="A7" t="str">
            <v>6219744610</v>
          </cell>
          <cell r="B7">
            <v>62197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 t="str">
            <v xml:space="preserve"> </v>
          </cell>
          <cell r="I7">
            <v>0</v>
          </cell>
          <cell r="J7">
            <v>0</v>
          </cell>
        </row>
        <row r="8">
          <cell r="A8" t="str">
            <v>6219745071</v>
          </cell>
          <cell r="B8">
            <v>62197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 t="str">
            <v xml:space="preserve"> </v>
          </cell>
          <cell r="I8">
            <v>0</v>
          </cell>
          <cell r="J8">
            <v>0</v>
          </cell>
        </row>
        <row r="9">
          <cell r="A9" t="str">
            <v>6219745010</v>
          </cell>
          <cell r="B9">
            <v>62197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 t="str">
            <v xml:space="preserve"> </v>
          </cell>
          <cell r="I9">
            <v>0</v>
          </cell>
          <cell r="J9">
            <v>0</v>
          </cell>
        </row>
        <row r="10">
          <cell r="A10" t="str">
            <v>6219745046</v>
          </cell>
          <cell r="B10">
            <v>62197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 t="str">
            <v xml:space="preserve"> </v>
          </cell>
          <cell r="I10">
            <v>0</v>
          </cell>
          <cell r="J10">
            <v>0</v>
          </cell>
        </row>
        <row r="11">
          <cell r="A11" t="str">
            <v>6219745070</v>
          </cell>
          <cell r="B11">
            <v>62197</v>
          </cell>
          <cell r="C11">
            <v>45070</v>
          </cell>
          <cell r="D11" t="str">
            <v>Other Income</v>
          </cell>
          <cell r="E11">
            <v>-37755.57</v>
          </cell>
          <cell r="F11">
            <v>-15795.93</v>
          </cell>
          <cell r="G11">
            <v>-21959.64</v>
          </cell>
          <cell r="H11" t="str">
            <v xml:space="preserve"> </v>
          </cell>
          <cell r="I11">
            <v>-22072.07</v>
          </cell>
          <cell r="J11">
            <v>-22072.07</v>
          </cell>
        </row>
        <row r="12">
          <cell r="A12" t="str">
            <v>6219741060</v>
          </cell>
          <cell r="B12">
            <v>62197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97920</v>
          </cell>
          <cell r="G12">
            <v>-97920</v>
          </cell>
          <cell r="H12" t="str">
            <v xml:space="preserve"> </v>
          </cell>
          <cell r="I12">
            <v>391680</v>
          </cell>
          <cell r="J12">
            <v>391680</v>
          </cell>
        </row>
        <row r="13">
          <cell r="A13" t="str">
            <v>6219744870</v>
          </cell>
          <cell r="B13">
            <v>62197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 t="str">
            <v xml:space="preserve"> </v>
          </cell>
          <cell r="I13">
            <v>-750</v>
          </cell>
          <cell r="J13">
            <v>-750</v>
          </cell>
        </row>
        <row r="14">
          <cell r="A14" t="str">
            <v>6219752542</v>
          </cell>
          <cell r="B14">
            <v>62197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 t="str">
            <v xml:space="preserve"> </v>
          </cell>
          <cell r="I14">
            <v>0</v>
          </cell>
          <cell r="J14">
            <v>0</v>
          </cell>
        </row>
        <row r="15">
          <cell r="A15" t="str">
            <v>6219772710</v>
          </cell>
          <cell r="B15">
            <v>62197</v>
          </cell>
          <cell r="C15">
            <v>72710</v>
          </cell>
          <cell r="D15" t="str">
            <v>Utilities - Electricity</v>
          </cell>
          <cell r="E15">
            <v>6818.58</v>
          </cell>
          <cell r="F15">
            <v>14185.34</v>
          </cell>
          <cell r="G15">
            <v>-7366.76</v>
          </cell>
          <cell r="H15" t="str">
            <v xml:space="preserve"> </v>
          </cell>
          <cell r="I15">
            <v>61652.97</v>
          </cell>
          <cell r="J15">
            <v>61652.97</v>
          </cell>
        </row>
        <row r="16">
          <cell r="A16" t="str">
            <v>6219772740</v>
          </cell>
          <cell r="B16">
            <v>62197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 t="str">
            <v xml:space="preserve"> </v>
          </cell>
          <cell r="I16">
            <v>0</v>
          </cell>
          <cell r="J16">
            <v>0</v>
          </cell>
        </row>
        <row r="17">
          <cell r="A17" t="str">
            <v>6219772770</v>
          </cell>
          <cell r="B17">
            <v>62197</v>
          </cell>
          <cell r="C17">
            <v>72770</v>
          </cell>
          <cell r="D17" t="str">
            <v>Utilities - Water</v>
          </cell>
          <cell r="E17">
            <v>5709.46</v>
          </cell>
          <cell r="F17">
            <v>5960.97</v>
          </cell>
          <cell r="G17">
            <v>-251.51</v>
          </cell>
          <cell r="H17" t="str">
            <v xml:space="preserve"> </v>
          </cell>
          <cell r="I17">
            <v>23078.89</v>
          </cell>
          <cell r="J17">
            <v>23078.89</v>
          </cell>
        </row>
        <row r="18">
          <cell r="A18" t="str">
            <v>6219776000</v>
          </cell>
          <cell r="B18">
            <v>62197</v>
          </cell>
          <cell r="C18">
            <v>76000</v>
          </cell>
          <cell r="D18" t="str">
            <v>Bldg Maintenance &amp; Repair</v>
          </cell>
          <cell r="E18">
            <v>10710.73</v>
          </cell>
          <cell r="F18">
            <v>18805.78</v>
          </cell>
          <cell r="G18">
            <v>-8095.05</v>
          </cell>
          <cell r="H18" t="str">
            <v xml:space="preserve"> </v>
          </cell>
          <cell r="I18">
            <v>93635.76</v>
          </cell>
          <cell r="J18">
            <v>93635.76</v>
          </cell>
        </row>
        <row r="19">
          <cell r="A19" t="str">
            <v>6219776020</v>
          </cell>
          <cell r="B19">
            <v>62197</v>
          </cell>
          <cell r="C19">
            <v>76020</v>
          </cell>
          <cell r="D19" t="str">
            <v>Food Court Expense</v>
          </cell>
          <cell r="E19">
            <v>4782</v>
          </cell>
          <cell r="F19">
            <v>5553.76</v>
          </cell>
          <cell r="G19">
            <v>-771.76</v>
          </cell>
          <cell r="H19" t="str">
            <v xml:space="preserve"> </v>
          </cell>
          <cell r="I19">
            <v>20340.439999999999</v>
          </cell>
          <cell r="J19">
            <v>20340.439999999999</v>
          </cell>
        </row>
        <row r="20">
          <cell r="A20" t="str">
            <v>6219776034</v>
          </cell>
          <cell r="B20">
            <v>62197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 t="str">
            <v xml:space="preserve"> </v>
          </cell>
          <cell r="I20">
            <v>0</v>
          </cell>
          <cell r="J20">
            <v>0</v>
          </cell>
        </row>
        <row r="21">
          <cell r="A21" t="str">
            <v>6219776050</v>
          </cell>
          <cell r="B21">
            <v>62197</v>
          </cell>
          <cell r="C21">
            <v>76050</v>
          </cell>
          <cell r="D21" t="str">
            <v>Cleaning Expense</v>
          </cell>
          <cell r="E21">
            <v>27708.66</v>
          </cell>
          <cell r="F21">
            <v>28134.86</v>
          </cell>
          <cell r="G21">
            <v>-426.20000000000101</v>
          </cell>
          <cell r="H21" t="str">
            <v xml:space="preserve"> </v>
          </cell>
          <cell r="I21">
            <v>109484.91</v>
          </cell>
          <cell r="J21">
            <v>109484.91</v>
          </cell>
        </row>
        <row r="22">
          <cell r="A22" t="str">
            <v>6219776056</v>
          </cell>
          <cell r="B22">
            <v>62197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 t="str">
            <v xml:space="preserve"> </v>
          </cell>
          <cell r="I22">
            <v>0</v>
          </cell>
          <cell r="J22">
            <v>0</v>
          </cell>
        </row>
        <row r="23">
          <cell r="A23" t="str">
            <v>6219776070</v>
          </cell>
          <cell r="B23">
            <v>62197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 t="str">
            <v xml:space="preserve"> </v>
          </cell>
          <cell r="I23">
            <v>0</v>
          </cell>
          <cell r="J23">
            <v>0</v>
          </cell>
        </row>
        <row r="24">
          <cell r="A24" t="str">
            <v>6219776091</v>
          </cell>
          <cell r="B24">
            <v>62197</v>
          </cell>
          <cell r="C24">
            <v>76091</v>
          </cell>
          <cell r="D24" t="str">
            <v>Parking Maintenance</v>
          </cell>
          <cell r="E24">
            <v>15054.64</v>
          </cell>
          <cell r="F24">
            <v>14786.95</v>
          </cell>
          <cell r="G24">
            <v>267.68999999999897</v>
          </cell>
          <cell r="H24" t="str">
            <v xml:space="preserve"> </v>
          </cell>
          <cell r="I24">
            <v>57426.7</v>
          </cell>
          <cell r="J24">
            <v>57426.7</v>
          </cell>
        </row>
        <row r="25">
          <cell r="A25" t="str">
            <v>6219777000</v>
          </cell>
          <cell r="B25">
            <v>62197</v>
          </cell>
          <cell r="C25">
            <v>77000</v>
          </cell>
          <cell r="D25" t="str">
            <v>Grounds Maintenance</v>
          </cell>
          <cell r="E25">
            <v>15922.3</v>
          </cell>
          <cell r="F25">
            <v>6333.02</v>
          </cell>
          <cell r="G25">
            <v>9589.2800000000007</v>
          </cell>
          <cell r="H25" t="str">
            <v xml:space="preserve"> </v>
          </cell>
          <cell r="I25">
            <v>60496.83</v>
          </cell>
          <cell r="J25">
            <v>60496.83</v>
          </cell>
        </row>
        <row r="26">
          <cell r="A26" t="str">
            <v>6219777053</v>
          </cell>
          <cell r="B26">
            <v>62197</v>
          </cell>
          <cell r="C26">
            <v>77053</v>
          </cell>
          <cell r="D26" t="str">
            <v>Landscaping</v>
          </cell>
          <cell r="E26">
            <v>15404</v>
          </cell>
          <cell r="F26">
            <v>20515.169999999998</v>
          </cell>
          <cell r="G26">
            <v>-5111.17</v>
          </cell>
          <cell r="H26" t="str">
            <v xml:space="preserve"> </v>
          </cell>
          <cell r="I26">
            <v>122670.74</v>
          </cell>
          <cell r="J26">
            <v>122670.74</v>
          </cell>
        </row>
        <row r="27">
          <cell r="A27" t="str">
            <v>6219778020</v>
          </cell>
          <cell r="B27">
            <v>62197</v>
          </cell>
          <cell r="C27">
            <v>78020</v>
          </cell>
          <cell r="D27" t="str">
            <v>Amortized CAM Exp</v>
          </cell>
          <cell r="E27">
            <v>16250</v>
          </cell>
          <cell r="F27">
            <v>16250.01</v>
          </cell>
          <cell r="G27">
            <v>-1.00000000002183E-2</v>
          </cell>
          <cell r="H27" t="str">
            <v xml:space="preserve"> </v>
          </cell>
          <cell r="I27">
            <v>65000</v>
          </cell>
          <cell r="J27">
            <v>65000</v>
          </cell>
        </row>
        <row r="28">
          <cell r="A28" t="str">
            <v>6219784264</v>
          </cell>
          <cell r="B28">
            <v>62197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 t="str">
            <v xml:space="preserve"> </v>
          </cell>
          <cell r="I28">
            <v>0</v>
          </cell>
          <cell r="J28">
            <v>0</v>
          </cell>
        </row>
        <row r="29">
          <cell r="A29" t="str">
            <v>6219785555</v>
          </cell>
          <cell r="B29">
            <v>62197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 t="str">
            <v xml:space="preserve"> </v>
          </cell>
          <cell r="I29">
            <v>0</v>
          </cell>
          <cell r="J29">
            <v>0</v>
          </cell>
        </row>
        <row r="30">
          <cell r="A30" t="str">
            <v>6219785584</v>
          </cell>
          <cell r="B30">
            <v>62197</v>
          </cell>
          <cell r="C30">
            <v>85584</v>
          </cell>
          <cell r="D30" t="str">
            <v>Bldg Admin-Office Costs</v>
          </cell>
          <cell r="E30">
            <v>2128.6999999999998</v>
          </cell>
          <cell r="F30">
            <v>9222.75</v>
          </cell>
          <cell r="G30">
            <v>-7094.05</v>
          </cell>
          <cell r="H30" t="str">
            <v xml:space="preserve"> </v>
          </cell>
          <cell r="I30">
            <v>36891</v>
          </cell>
          <cell r="J30">
            <v>36891</v>
          </cell>
        </row>
        <row r="31">
          <cell r="A31" t="str">
            <v>6219785582</v>
          </cell>
          <cell r="B31">
            <v>62197</v>
          </cell>
          <cell r="C31">
            <v>85582</v>
          </cell>
          <cell r="D31" t="str">
            <v>Bldg Admin-Salaries</v>
          </cell>
          <cell r="E31">
            <v>44.650000000001498</v>
          </cell>
          <cell r="F31">
            <v>44171.76</v>
          </cell>
          <cell r="G31">
            <v>-44127.11</v>
          </cell>
          <cell r="H31" t="str">
            <v xml:space="preserve"> </v>
          </cell>
          <cell r="I31">
            <v>187665.2</v>
          </cell>
          <cell r="J31">
            <v>187665.2</v>
          </cell>
        </row>
        <row r="32">
          <cell r="A32" t="str">
            <v>6219786564</v>
          </cell>
          <cell r="B32">
            <v>62197</v>
          </cell>
          <cell r="C32">
            <v>86564</v>
          </cell>
          <cell r="D32" t="str">
            <v>Insurance</v>
          </cell>
          <cell r="E32">
            <v>18474</v>
          </cell>
          <cell r="F32">
            <v>18473.490000000002</v>
          </cell>
          <cell r="G32">
            <v>0.50999999999839896</v>
          </cell>
          <cell r="H32" t="str">
            <v xml:space="preserve"> </v>
          </cell>
          <cell r="I32">
            <v>73894</v>
          </cell>
          <cell r="J32">
            <v>73894</v>
          </cell>
        </row>
        <row r="33">
          <cell r="A33" t="str">
            <v>6219788846</v>
          </cell>
          <cell r="B33">
            <v>62197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 t="str">
            <v xml:space="preserve"> </v>
          </cell>
          <cell r="I33">
            <v>0</v>
          </cell>
          <cell r="J33">
            <v>0</v>
          </cell>
        </row>
        <row r="34">
          <cell r="A34" t="str">
            <v>6219788890</v>
          </cell>
          <cell r="B34">
            <v>62197</v>
          </cell>
          <cell r="C34">
            <v>88890</v>
          </cell>
          <cell r="D34" t="str">
            <v>Security/Safety</v>
          </cell>
          <cell r="E34">
            <v>12793.51</v>
          </cell>
          <cell r="F34">
            <v>12644.58</v>
          </cell>
          <cell r="G34">
            <v>148.93</v>
          </cell>
          <cell r="H34" t="str">
            <v xml:space="preserve"> </v>
          </cell>
          <cell r="I34">
            <v>53626.86</v>
          </cell>
          <cell r="J34">
            <v>53626.86</v>
          </cell>
        </row>
        <row r="35">
          <cell r="A35" t="str">
            <v>6219789775</v>
          </cell>
          <cell r="B35">
            <v>62197</v>
          </cell>
          <cell r="C35">
            <v>89775</v>
          </cell>
          <cell r="D35" t="str">
            <v>Assmt Dist Taxes- Reimb</v>
          </cell>
          <cell r="E35">
            <v>31034.76</v>
          </cell>
          <cell r="F35">
            <v>31034.76</v>
          </cell>
          <cell r="G35">
            <v>0</v>
          </cell>
          <cell r="H35" t="str">
            <v xml:space="preserve"> </v>
          </cell>
          <cell r="I35">
            <v>124139</v>
          </cell>
          <cell r="J35">
            <v>124139</v>
          </cell>
        </row>
        <row r="36">
          <cell r="A36" t="str">
            <v>6219789729</v>
          </cell>
          <cell r="B36">
            <v>62197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 t="str">
            <v xml:space="preserve"> </v>
          </cell>
          <cell r="I36">
            <v>0</v>
          </cell>
          <cell r="J36">
            <v>0</v>
          </cell>
        </row>
        <row r="37">
          <cell r="A37" t="str">
            <v>6219789786</v>
          </cell>
          <cell r="B37">
            <v>62197</v>
          </cell>
          <cell r="C37">
            <v>89786</v>
          </cell>
          <cell r="D37" t="str">
            <v>Property Tax Exp</v>
          </cell>
          <cell r="E37">
            <v>46772.01</v>
          </cell>
          <cell r="F37">
            <v>46772.01</v>
          </cell>
          <cell r="G37">
            <v>0</v>
          </cell>
          <cell r="H37" t="str">
            <v xml:space="preserve"> </v>
          </cell>
          <cell r="I37">
            <v>187088</v>
          </cell>
          <cell r="J37">
            <v>187088</v>
          </cell>
        </row>
        <row r="38">
          <cell r="A38" t="str">
            <v>6219771040</v>
          </cell>
          <cell r="B38">
            <v>62197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 t="str">
            <v xml:space="preserve"> </v>
          </cell>
          <cell r="I38">
            <v>0</v>
          </cell>
          <cell r="J38">
            <v>0</v>
          </cell>
        </row>
        <row r="39">
          <cell r="A39" t="str">
            <v>6219772701</v>
          </cell>
          <cell r="B39">
            <v>62197</v>
          </cell>
          <cell r="C39">
            <v>72701</v>
          </cell>
          <cell r="D39" t="str">
            <v>Utilities</v>
          </cell>
          <cell r="E39">
            <v>905.88</v>
          </cell>
          <cell r="F39">
            <v>919.11</v>
          </cell>
          <cell r="G39">
            <v>-13.23</v>
          </cell>
          <cell r="H39" t="str">
            <v xml:space="preserve"> </v>
          </cell>
          <cell r="I39">
            <v>2224</v>
          </cell>
          <cell r="J39">
            <v>2224</v>
          </cell>
        </row>
        <row r="40">
          <cell r="A40" t="str">
            <v>6219772855</v>
          </cell>
          <cell r="B40">
            <v>62197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 t="str">
            <v xml:space="preserve"> </v>
          </cell>
          <cell r="I40">
            <v>0</v>
          </cell>
          <cell r="J40">
            <v>0</v>
          </cell>
        </row>
        <row r="41">
          <cell r="A41" t="str">
            <v>6219772870</v>
          </cell>
          <cell r="B41">
            <v>62197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 t="str">
            <v xml:space="preserve"> </v>
          </cell>
          <cell r="I41">
            <v>0</v>
          </cell>
          <cell r="J41">
            <v>0</v>
          </cell>
        </row>
        <row r="42">
          <cell r="A42" t="str">
            <v>6219776010</v>
          </cell>
          <cell r="B42">
            <v>62197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 t="str">
            <v xml:space="preserve"> </v>
          </cell>
          <cell r="I42">
            <v>2305.14</v>
          </cell>
          <cell r="J42">
            <v>2305.14</v>
          </cell>
        </row>
        <row r="43">
          <cell r="A43" t="str">
            <v>6219776040</v>
          </cell>
          <cell r="B43">
            <v>62197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 t="str">
            <v xml:space="preserve"> </v>
          </cell>
          <cell r="I43">
            <v>0</v>
          </cell>
          <cell r="J43">
            <v>0</v>
          </cell>
        </row>
        <row r="44">
          <cell r="A44" t="str">
            <v>6219776051</v>
          </cell>
          <cell r="B44">
            <v>62197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 t="str">
            <v xml:space="preserve"> </v>
          </cell>
          <cell r="I44">
            <v>0</v>
          </cell>
          <cell r="J44">
            <v>0</v>
          </cell>
        </row>
        <row r="45">
          <cell r="A45" t="str">
            <v>6219776054</v>
          </cell>
          <cell r="B45">
            <v>62197</v>
          </cell>
          <cell r="C45">
            <v>76054</v>
          </cell>
          <cell r="D45" t="str">
            <v>Bldg Maintenance &amp; Repair</v>
          </cell>
          <cell r="E45">
            <v>15160.9</v>
          </cell>
          <cell r="F45">
            <v>16985.84</v>
          </cell>
          <cell r="G45">
            <v>-1824.94</v>
          </cell>
          <cell r="H45" t="str">
            <v xml:space="preserve"> </v>
          </cell>
          <cell r="I45">
            <v>55152.24</v>
          </cell>
          <cell r="J45">
            <v>55152.24</v>
          </cell>
        </row>
        <row r="46">
          <cell r="A46" t="str">
            <v>6219776060</v>
          </cell>
          <cell r="B46">
            <v>62197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 t="str">
            <v xml:space="preserve"> </v>
          </cell>
          <cell r="I46">
            <v>0</v>
          </cell>
          <cell r="J46">
            <v>0</v>
          </cell>
        </row>
        <row r="47">
          <cell r="A47" t="str">
            <v>6219776071</v>
          </cell>
          <cell r="B47">
            <v>62197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 t="str">
            <v xml:space="preserve"> </v>
          </cell>
          <cell r="I47">
            <v>40250</v>
          </cell>
          <cell r="J47">
            <v>40250</v>
          </cell>
        </row>
        <row r="48">
          <cell r="A48" t="str">
            <v>6219776090</v>
          </cell>
          <cell r="B48">
            <v>62197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 t="str">
            <v xml:space="preserve"> </v>
          </cell>
          <cell r="I48">
            <v>0</v>
          </cell>
          <cell r="J48">
            <v>0</v>
          </cell>
        </row>
        <row r="49">
          <cell r="A49" t="str">
            <v>6219777001</v>
          </cell>
          <cell r="B49">
            <v>62197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 t="str">
            <v xml:space="preserve"> </v>
          </cell>
          <cell r="I49">
            <v>0</v>
          </cell>
          <cell r="J49">
            <v>0</v>
          </cell>
        </row>
        <row r="50">
          <cell r="A50" t="str">
            <v>6219777022</v>
          </cell>
          <cell r="B50">
            <v>62197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 t="str">
            <v xml:space="preserve"> </v>
          </cell>
          <cell r="I50">
            <v>0</v>
          </cell>
          <cell r="J50">
            <v>0</v>
          </cell>
        </row>
        <row r="51">
          <cell r="A51" t="str">
            <v>6219784200</v>
          </cell>
          <cell r="B51">
            <v>62197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 t="str">
            <v xml:space="preserve"> </v>
          </cell>
          <cell r="I51">
            <v>0</v>
          </cell>
          <cell r="J51">
            <v>0</v>
          </cell>
        </row>
        <row r="52">
          <cell r="A52" t="str">
            <v>6219784240</v>
          </cell>
          <cell r="B52">
            <v>62197</v>
          </cell>
          <cell r="C52">
            <v>84240</v>
          </cell>
          <cell r="D52" t="str">
            <v>Marketing Leasing</v>
          </cell>
          <cell r="E52">
            <v>59.340000000000103</v>
          </cell>
          <cell r="F52">
            <v>8074.23</v>
          </cell>
          <cell r="G52">
            <v>-8014.89</v>
          </cell>
          <cell r="H52" t="str">
            <v xml:space="preserve"> </v>
          </cell>
          <cell r="I52">
            <v>33706.800000000003</v>
          </cell>
          <cell r="J52">
            <v>33706.800000000003</v>
          </cell>
        </row>
        <row r="53">
          <cell r="A53" t="str">
            <v>6219784242</v>
          </cell>
          <cell r="B53">
            <v>62197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 t="str">
            <v xml:space="preserve"> </v>
          </cell>
          <cell r="I53">
            <v>0</v>
          </cell>
          <cell r="J53">
            <v>0</v>
          </cell>
        </row>
        <row r="54">
          <cell r="A54" t="str">
            <v>6219784243</v>
          </cell>
          <cell r="B54">
            <v>62197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 t="str">
            <v xml:space="preserve"> </v>
          </cell>
          <cell r="I54">
            <v>-24587.84</v>
          </cell>
          <cell r="J54">
            <v>-24587.84</v>
          </cell>
        </row>
        <row r="55">
          <cell r="A55" t="str">
            <v>6219784244</v>
          </cell>
          <cell r="B55">
            <v>62197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 t="str">
            <v xml:space="preserve"> </v>
          </cell>
          <cell r="I55">
            <v>0</v>
          </cell>
          <cell r="J55">
            <v>0</v>
          </cell>
        </row>
        <row r="56">
          <cell r="A56" t="str">
            <v>6219784265</v>
          </cell>
          <cell r="B56">
            <v>62197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 t="str">
            <v xml:space="preserve"> </v>
          </cell>
          <cell r="I56">
            <v>0</v>
          </cell>
          <cell r="J56">
            <v>0</v>
          </cell>
        </row>
        <row r="57">
          <cell r="A57" t="str">
            <v>6219788037</v>
          </cell>
          <cell r="B57">
            <v>62197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 t="str">
            <v xml:space="preserve"> </v>
          </cell>
          <cell r="I57">
            <v>0</v>
          </cell>
          <cell r="J57">
            <v>0</v>
          </cell>
        </row>
        <row r="58">
          <cell r="A58" t="str">
            <v>6219785016</v>
          </cell>
          <cell r="B58">
            <v>62197</v>
          </cell>
          <cell r="C58">
            <v>85016</v>
          </cell>
          <cell r="D58" t="str">
            <v>Prof Svc-Attorney Outside</v>
          </cell>
          <cell r="E58">
            <v>4143.6499999999996</v>
          </cell>
          <cell r="F58">
            <v>265.23</v>
          </cell>
          <cell r="G58">
            <v>3878.42</v>
          </cell>
          <cell r="H58" t="str">
            <v xml:space="preserve"> </v>
          </cell>
          <cell r="I58">
            <v>9508.3799999999992</v>
          </cell>
          <cell r="J58">
            <v>9508.3799999999992</v>
          </cell>
        </row>
        <row r="59">
          <cell r="A59" t="str">
            <v>6219785022</v>
          </cell>
          <cell r="B59">
            <v>62197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 t="str">
            <v xml:space="preserve"> </v>
          </cell>
          <cell r="I59">
            <v>6563.01</v>
          </cell>
          <cell r="J59">
            <v>6563.01</v>
          </cell>
        </row>
        <row r="60">
          <cell r="A60" t="str">
            <v>6219785065</v>
          </cell>
          <cell r="B60">
            <v>62197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 t="str">
            <v xml:space="preserve"> </v>
          </cell>
          <cell r="I60">
            <v>0</v>
          </cell>
          <cell r="J60">
            <v>0</v>
          </cell>
        </row>
        <row r="61">
          <cell r="A61" t="str">
            <v>6219785500</v>
          </cell>
          <cell r="B61">
            <v>62197</v>
          </cell>
          <cell r="C61">
            <v>85500</v>
          </cell>
          <cell r="D61" t="str">
            <v>Consulting Services</v>
          </cell>
          <cell r="E61">
            <v>100</v>
          </cell>
          <cell r="F61">
            <v>294.29000000000002</v>
          </cell>
          <cell r="G61">
            <v>-194.29</v>
          </cell>
          <cell r="H61" t="str">
            <v xml:space="preserve"> </v>
          </cell>
          <cell r="I61">
            <v>2270.2399999999998</v>
          </cell>
          <cell r="J61">
            <v>2270.2399999999998</v>
          </cell>
        </row>
        <row r="62">
          <cell r="A62" t="str">
            <v>6219785566</v>
          </cell>
          <cell r="B62">
            <v>62197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 t="str">
            <v xml:space="preserve"> </v>
          </cell>
          <cell r="I62">
            <v>0</v>
          </cell>
          <cell r="J62">
            <v>0</v>
          </cell>
        </row>
        <row r="63">
          <cell r="A63" t="str">
            <v>6219785581</v>
          </cell>
          <cell r="B63">
            <v>62197</v>
          </cell>
          <cell r="C63">
            <v>85581</v>
          </cell>
          <cell r="D63" t="str">
            <v>Bldg Admin- Salaries</v>
          </cell>
          <cell r="E63">
            <v>11.1699999999983</v>
          </cell>
          <cell r="F63">
            <v>32837.01</v>
          </cell>
          <cell r="G63">
            <v>-32825.839999999997</v>
          </cell>
          <cell r="H63" t="str">
            <v xml:space="preserve"> </v>
          </cell>
          <cell r="I63">
            <v>138985.70000000001</v>
          </cell>
          <cell r="J63">
            <v>138985.70000000001</v>
          </cell>
        </row>
        <row r="64">
          <cell r="A64" t="str">
            <v>6219785583</v>
          </cell>
          <cell r="B64">
            <v>62197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 t="str">
            <v xml:space="preserve"> </v>
          </cell>
          <cell r="I64">
            <v>0</v>
          </cell>
          <cell r="J64">
            <v>0</v>
          </cell>
        </row>
        <row r="65">
          <cell r="A65" t="str">
            <v>6219785530</v>
          </cell>
          <cell r="B65">
            <v>62197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 t="str">
            <v xml:space="preserve"> </v>
          </cell>
          <cell r="I65">
            <v>0</v>
          </cell>
          <cell r="J65">
            <v>0</v>
          </cell>
        </row>
        <row r="66">
          <cell r="A66" t="str">
            <v>6219786012</v>
          </cell>
          <cell r="B66">
            <v>62197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 t="str">
            <v xml:space="preserve"> </v>
          </cell>
          <cell r="I66">
            <v>0</v>
          </cell>
          <cell r="J66">
            <v>0</v>
          </cell>
        </row>
        <row r="67">
          <cell r="A67" t="str">
            <v>6219786037</v>
          </cell>
          <cell r="B67">
            <v>62197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 t="str">
            <v xml:space="preserve"> </v>
          </cell>
          <cell r="I67">
            <v>0</v>
          </cell>
          <cell r="J67">
            <v>0</v>
          </cell>
        </row>
        <row r="68">
          <cell r="A68" t="str">
            <v>6219783050</v>
          </cell>
          <cell r="B68">
            <v>62197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 t="str">
            <v xml:space="preserve"> </v>
          </cell>
          <cell r="I68">
            <v>0</v>
          </cell>
          <cell r="J68">
            <v>0</v>
          </cell>
        </row>
        <row r="69">
          <cell r="A69" t="str">
            <v>6219786510</v>
          </cell>
          <cell r="B69">
            <v>62197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 t="str">
            <v xml:space="preserve"> </v>
          </cell>
          <cell r="I69">
            <v>0</v>
          </cell>
          <cell r="J69">
            <v>0</v>
          </cell>
        </row>
        <row r="70">
          <cell r="A70" t="str">
            <v>6219786537</v>
          </cell>
          <cell r="B70">
            <v>62197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 t="str">
            <v xml:space="preserve"> </v>
          </cell>
          <cell r="I70">
            <v>0</v>
          </cell>
          <cell r="J70">
            <v>0</v>
          </cell>
        </row>
        <row r="71">
          <cell r="A71" t="str">
            <v>6219786566</v>
          </cell>
          <cell r="B71">
            <v>62197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 t="str">
            <v xml:space="preserve"> </v>
          </cell>
          <cell r="I71">
            <v>0</v>
          </cell>
          <cell r="J71">
            <v>0</v>
          </cell>
        </row>
        <row r="72">
          <cell r="A72" t="str">
            <v>6219786955</v>
          </cell>
          <cell r="B72">
            <v>62197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 t="str">
            <v xml:space="preserve"> </v>
          </cell>
          <cell r="I72">
            <v>0</v>
          </cell>
          <cell r="J72">
            <v>0</v>
          </cell>
        </row>
        <row r="73">
          <cell r="A73" t="str">
            <v>6219786985</v>
          </cell>
          <cell r="B73">
            <v>62197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 t="str">
            <v xml:space="preserve"> </v>
          </cell>
          <cell r="I73">
            <v>0</v>
          </cell>
          <cell r="J73">
            <v>0</v>
          </cell>
        </row>
        <row r="74">
          <cell r="A74" t="str">
            <v>6219786880</v>
          </cell>
          <cell r="B74">
            <v>62197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 t="str">
            <v xml:space="preserve"> </v>
          </cell>
          <cell r="I74">
            <v>0</v>
          </cell>
          <cell r="J74">
            <v>0</v>
          </cell>
        </row>
        <row r="75">
          <cell r="A75" t="str">
            <v>6219788710</v>
          </cell>
          <cell r="B75">
            <v>62197</v>
          </cell>
          <cell r="C75">
            <v>88710</v>
          </cell>
          <cell r="D75" t="str">
            <v>Losses-Bad Debts</v>
          </cell>
          <cell r="E75">
            <v>11320.04</v>
          </cell>
          <cell r="F75">
            <v>15337</v>
          </cell>
          <cell r="G75">
            <v>-4016.96</v>
          </cell>
          <cell r="H75" t="str">
            <v xml:space="preserve"> </v>
          </cell>
          <cell r="I75">
            <v>61348</v>
          </cell>
          <cell r="J75">
            <v>61348</v>
          </cell>
        </row>
        <row r="76">
          <cell r="A76" t="str">
            <v>6219788711</v>
          </cell>
          <cell r="B76">
            <v>62197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 t="str">
            <v xml:space="preserve"> </v>
          </cell>
          <cell r="I76">
            <v>0</v>
          </cell>
          <cell r="J76">
            <v>0</v>
          </cell>
        </row>
        <row r="77">
          <cell r="A77" t="str">
            <v>6219788785</v>
          </cell>
          <cell r="B77">
            <v>62197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 t="str">
            <v xml:space="preserve"> </v>
          </cell>
          <cell r="I77">
            <v>0</v>
          </cell>
          <cell r="J77">
            <v>0</v>
          </cell>
        </row>
        <row r="78">
          <cell r="A78" t="str">
            <v>6219788847</v>
          </cell>
          <cell r="B78">
            <v>62197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 t="str">
            <v xml:space="preserve"> </v>
          </cell>
          <cell r="I78">
            <v>0</v>
          </cell>
          <cell r="J78">
            <v>0</v>
          </cell>
        </row>
        <row r="79">
          <cell r="A79" t="str">
            <v>6219788866</v>
          </cell>
          <cell r="B79">
            <v>62197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 t="str">
            <v xml:space="preserve"> </v>
          </cell>
          <cell r="I79">
            <v>0</v>
          </cell>
          <cell r="J79">
            <v>0</v>
          </cell>
        </row>
        <row r="80">
          <cell r="A80" t="str">
            <v>6219788870</v>
          </cell>
          <cell r="B80">
            <v>62197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 t="str">
            <v xml:space="preserve"> </v>
          </cell>
          <cell r="I80">
            <v>0</v>
          </cell>
          <cell r="J80">
            <v>0</v>
          </cell>
        </row>
        <row r="81">
          <cell r="A81" t="str">
            <v>6219788889</v>
          </cell>
          <cell r="B81">
            <v>62197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 t="str">
            <v xml:space="preserve"> </v>
          </cell>
          <cell r="I81">
            <v>0</v>
          </cell>
          <cell r="J81">
            <v>0</v>
          </cell>
        </row>
        <row r="82">
          <cell r="A82" t="str">
            <v>6219789776</v>
          </cell>
          <cell r="B82">
            <v>62197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 t="str">
            <v xml:space="preserve"> </v>
          </cell>
          <cell r="I82">
            <v>0</v>
          </cell>
          <cell r="J82">
            <v>0</v>
          </cell>
        </row>
        <row r="83">
          <cell r="A83" t="str">
            <v>6219789787</v>
          </cell>
          <cell r="B83">
            <v>62197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 t="str">
            <v xml:space="preserve"> </v>
          </cell>
          <cell r="I83">
            <v>0</v>
          </cell>
          <cell r="J83">
            <v>0</v>
          </cell>
        </row>
        <row r="84">
          <cell r="A84" t="str">
            <v>6219789510</v>
          </cell>
          <cell r="B84">
            <v>62197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307195</v>
          </cell>
          <cell r="G84">
            <v>-307195</v>
          </cell>
          <cell r="H84" t="str">
            <v xml:space="preserve"> </v>
          </cell>
          <cell r="I84">
            <v>1200071</v>
          </cell>
          <cell r="J84">
            <v>1200071</v>
          </cell>
        </row>
        <row r="85">
          <cell r="A85" t="str">
            <v>6219789511</v>
          </cell>
          <cell r="B85">
            <v>62197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 t="str">
            <v xml:space="preserve"> </v>
          </cell>
          <cell r="I85">
            <v>0</v>
          </cell>
          <cell r="J85">
            <v>0</v>
          </cell>
        </row>
        <row r="86">
          <cell r="A86" t="str">
            <v>6219789512</v>
          </cell>
          <cell r="B86">
            <v>62197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 t="str">
            <v xml:space="preserve"> </v>
          </cell>
          <cell r="I86">
            <v>0</v>
          </cell>
          <cell r="J86">
            <v>0</v>
          </cell>
        </row>
        <row r="87">
          <cell r="A87" t="str">
            <v>6219789528</v>
          </cell>
          <cell r="B87">
            <v>62197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 t="str">
            <v xml:space="preserve"> </v>
          </cell>
          <cell r="I87">
            <v>0</v>
          </cell>
          <cell r="J87">
            <v>0</v>
          </cell>
        </row>
        <row r="88">
          <cell r="A88" t="str">
            <v>6219789529</v>
          </cell>
          <cell r="B88">
            <v>62197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7002</v>
          </cell>
          <cell r="G88">
            <v>-7002</v>
          </cell>
          <cell r="H88" t="str">
            <v xml:space="preserve"> </v>
          </cell>
          <cell r="I88">
            <v>28008</v>
          </cell>
          <cell r="J88">
            <v>28008</v>
          </cell>
        </row>
        <row r="89">
          <cell r="A89" t="str">
            <v>6219789567</v>
          </cell>
          <cell r="B89">
            <v>62197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 t="str">
            <v xml:space="preserve"> </v>
          </cell>
          <cell r="I89">
            <v>0</v>
          </cell>
          <cell r="J89">
            <v>0</v>
          </cell>
        </row>
        <row r="90">
          <cell r="A90" t="str">
            <v>6219785058</v>
          </cell>
          <cell r="B90">
            <v>62197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 t="str">
            <v xml:space="preserve"> </v>
          </cell>
          <cell r="I90">
            <v>0</v>
          </cell>
          <cell r="J90">
            <v>0</v>
          </cell>
        </row>
        <row r="91">
          <cell r="A91" t="str">
            <v>6219786513</v>
          </cell>
          <cell r="B91">
            <v>62197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268.52</v>
          </cell>
          <cell r="G91">
            <v>-268.52</v>
          </cell>
          <cell r="H91" t="str">
            <v xml:space="preserve"> </v>
          </cell>
          <cell r="I91">
            <v>6344.69</v>
          </cell>
          <cell r="J91">
            <v>6344.69</v>
          </cell>
        </row>
        <row r="92">
          <cell r="A92" t="str">
            <v>6219786519</v>
          </cell>
          <cell r="B92">
            <v>62197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 t="str">
            <v xml:space="preserve"> </v>
          </cell>
          <cell r="I92">
            <v>0</v>
          </cell>
          <cell r="J92">
            <v>0</v>
          </cell>
        </row>
        <row r="93">
          <cell r="A93" t="str">
            <v>6219788770</v>
          </cell>
          <cell r="B93">
            <v>62197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 t="str">
            <v xml:space="preserve"> </v>
          </cell>
          <cell r="I93">
            <v>0</v>
          </cell>
          <cell r="J93">
            <v>0</v>
          </cell>
        </row>
        <row r="94">
          <cell r="A94" t="str">
            <v>6219788862</v>
          </cell>
          <cell r="B94">
            <v>62197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 t="str">
            <v xml:space="preserve"> </v>
          </cell>
          <cell r="I94">
            <v>0</v>
          </cell>
          <cell r="J94">
            <v>0</v>
          </cell>
        </row>
        <row r="95">
          <cell r="A95" t="str">
            <v>6219788874</v>
          </cell>
          <cell r="B95">
            <v>62197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 t="str">
            <v xml:space="preserve"> </v>
          </cell>
          <cell r="I95">
            <v>0</v>
          </cell>
          <cell r="J95">
            <v>0</v>
          </cell>
        </row>
        <row r="96">
          <cell r="A96" t="str">
            <v>6219789910</v>
          </cell>
          <cell r="B96">
            <v>62197</v>
          </cell>
          <cell r="C96">
            <v>89910</v>
          </cell>
          <cell r="D96" t="str">
            <v>Depreciation</v>
          </cell>
          <cell r="E96">
            <v>0</v>
          </cell>
          <cell r="F96">
            <v>98136.75</v>
          </cell>
          <cell r="G96">
            <v>-98136.75</v>
          </cell>
          <cell r="H96" t="str">
            <v xml:space="preserve"> </v>
          </cell>
          <cell r="I96">
            <v>418959.38</v>
          </cell>
          <cell r="J96">
            <v>418959.38</v>
          </cell>
        </row>
        <row r="97">
          <cell r="A97" t="str">
            <v>6219789548</v>
          </cell>
          <cell r="B97">
            <v>62197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 t="str">
            <v xml:space="preserve"> </v>
          </cell>
          <cell r="I97">
            <v>0</v>
          </cell>
          <cell r="J97">
            <v>0</v>
          </cell>
        </row>
        <row r="98">
          <cell r="A98" t="str">
            <v/>
          </cell>
          <cell r="B98">
            <v>62245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/>
          </cell>
          <cell r="B99">
            <v>62245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/>
          </cell>
          <cell r="B100">
            <v>62245</v>
          </cell>
          <cell r="C100">
            <v>41050</v>
          </cell>
          <cell r="D100" t="str">
            <v>Rental Income - Fixed</v>
          </cell>
          <cell r="E100">
            <v>-636948.39</v>
          </cell>
          <cell r="F100">
            <v>-636948.01</v>
          </cell>
          <cell r="G100">
            <v>-0.380000000004657</v>
          </cell>
          <cell r="H100">
            <v>-7764769.8399999999</v>
          </cell>
          <cell r="I100">
            <v>-7764769.8399999999</v>
          </cell>
          <cell r="J100">
            <v>0</v>
          </cell>
        </row>
        <row r="101">
          <cell r="A101" t="str">
            <v/>
          </cell>
          <cell r="B101">
            <v>62245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-19958.330000000002</v>
          </cell>
          <cell r="G101">
            <v>19958.330000000002</v>
          </cell>
          <cell r="H101">
            <v>-239500</v>
          </cell>
          <cell r="I101">
            <v>-239500</v>
          </cell>
          <cell r="J101">
            <v>0</v>
          </cell>
        </row>
        <row r="102">
          <cell r="A102" t="str">
            <v/>
          </cell>
          <cell r="B102">
            <v>62245</v>
          </cell>
          <cell r="C102">
            <v>41082</v>
          </cell>
          <cell r="D102" t="str">
            <v>Rental Income - Operating Exp</v>
          </cell>
          <cell r="E102">
            <v>-116182.08</v>
          </cell>
          <cell r="F102">
            <v>-172079.29</v>
          </cell>
          <cell r="G102">
            <v>55897.21</v>
          </cell>
          <cell r="H102">
            <v>-1573662.97</v>
          </cell>
          <cell r="I102">
            <v>-1573662.97</v>
          </cell>
          <cell r="J102">
            <v>0</v>
          </cell>
        </row>
        <row r="103">
          <cell r="A103" t="str">
            <v/>
          </cell>
          <cell r="B103">
            <v>62245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/>
          </cell>
          <cell r="B104">
            <v>62245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/>
          </cell>
          <cell r="B105">
            <v>62245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/>
          </cell>
          <cell r="B106">
            <v>62245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/>
          </cell>
          <cell r="B107">
            <v>62245</v>
          </cell>
          <cell r="C107">
            <v>45070</v>
          </cell>
          <cell r="D107" t="str">
            <v>Other Income</v>
          </cell>
          <cell r="E107">
            <v>-0.66</v>
          </cell>
          <cell r="F107">
            <v>-100</v>
          </cell>
          <cell r="G107">
            <v>99.34</v>
          </cell>
          <cell r="H107">
            <v>-1200</v>
          </cell>
          <cell r="I107">
            <v>-1200</v>
          </cell>
          <cell r="J107">
            <v>0</v>
          </cell>
        </row>
        <row r="108">
          <cell r="A108" t="str">
            <v/>
          </cell>
          <cell r="B108">
            <v>62245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6470.58</v>
          </cell>
          <cell r="G108">
            <v>-6470.58</v>
          </cell>
          <cell r="H108">
            <v>77647</v>
          </cell>
          <cell r="I108">
            <v>77647</v>
          </cell>
          <cell r="J108">
            <v>0</v>
          </cell>
        </row>
        <row r="109">
          <cell r="A109" t="str">
            <v/>
          </cell>
          <cell r="B109">
            <v>62245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/>
          </cell>
          <cell r="B110">
            <v>62245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/>
          </cell>
          <cell r="B111">
            <v>62245</v>
          </cell>
          <cell r="C111">
            <v>72710</v>
          </cell>
          <cell r="D111" t="str">
            <v>Utilities - Electricity</v>
          </cell>
          <cell r="E111">
            <v>7821.81</v>
          </cell>
          <cell r="F111">
            <v>6053.19</v>
          </cell>
          <cell r="G111">
            <v>1768.62</v>
          </cell>
          <cell r="H111">
            <v>106381.11</v>
          </cell>
          <cell r="I111">
            <v>106381.11</v>
          </cell>
          <cell r="J111">
            <v>0</v>
          </cell>
        </row>
        <row r="112">
          <cell r="A112" t="str">
            <v/>
          </cell>
          <cell r="B112">
            <v>62245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/>
          </cell>
          <cell r="B113">
            <v>62245</v>
          </cell>
          <cell r="C113">
            <v>72770</v>
          </cell>
          <cell r="D113" t="str">
            <v>Utilities - Water</v>
          </cell>
          <cell r="E113">
            <v>2316.42</v>
          </cell>
          <cell r="F113">
            <v>2381.25</v>
          </cell>
          <cell r="G113">
            <v>-64.829999999999899</v>
          </cell>
          <cell r="H113">
            <v>28575</v>
          </cell>
          <cell r="I113">
            <v>28575</v>
          </cell>
          <cell r="J113">
            <v>0</v>
          </cell>
        </row>
        <row r="114">
          <cell r="A114" t="str">
            <v/>
          </cell>
          <cell r="B114">
            <v>62245</v>
          </cell>
          <cell r="C114">
            <v>76000</v>
          </cell>
          <cell r="D114" t="str">
            <v>Bldg Maintenance &amp; Repair</v>
          </cell>
          <cell r="E114">
            <v>1600.67</v>
          </cell>
          <cell r="F114">
            <v>1792.91</v>
          </cell>
          <cell r="G114">
            <v>-192.24</v>
          </cell>
          <cell r="H114">
            <v>26575</v>
          </cell>
          <cell r="I114">
            <v>26575</v>
          </cell>
          <cell r="J114">
            <v>0</v>
          </cell>
        </row>
        <row r="115">
          <cell r="A115" t="str">
            <v/>
          </cell>
          <cell r="B115">
            <v>62245</v>
          </cell>
          <cell r="C115">
            <v>76020</v>
          </cell>
          <cell r="D115" t="str">
            <v>Food Court Expense</v>
          </cell>
          <cell r="E115">
            <v>1003.7</v>
          </cell>
          <cell r="F115">
            <v>1004</v>
          </cell>
          <cell r="G115">
            <v>-0.29999999999995502</v>
          </cell>
          <cell r="H115">
            <v>12048</v>
          </cell>
          <cell r="I115">
            <v>12048</v>
          </cell>
          <cell r="J115">
            <v>0</v>
          </cell>
        </row>
        <row r="116">
          <cell r="A116" t="str">
            <v/>
          </cell>
          <cell r="B116">
            <v>62245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/>
          </cell>
          <cell r="B117">
            <v>62245</v>
          </cell>
          <cell r="C117">
            <v>76050</v>
          </cell>
          <cell r="D117" t="str">
            <v>Cleaning Expense</v>
          </cell>
          <cell r="E117">
            <v>9234.7800000000007</v>
          </cell>
          <cell r="F117">
            <v>9377.58</v>
          </cell>
          <cell r="G117">
            <v>-142.79999999999899</v>
          </cell>
          <cell r="H117">
            <v>112531</v>
          </cell>
          <cell r="I117">
            <v>112531</v>
          </cell>
          <cell r="J117">
            <v>0</v>
          </cell>
        </row>
        <row r="118">
          <cell r="A118" t="str">
            <v/>
          </cell>
          <cell r="B118">
            <v>62245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/>
          </cell>
          <cell r="B119">
            <v>62245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/>
          </cell>
          <cell r="B120">
            <v>62245</v>
          </cell>
          <cell r="C120">
            <v>76091</v>
          </cell>
          <cell r="D120" t="str">
            <v>Parking Maintenance</v>
          </cell>
          <cell r="E120">
            <v>3295</v>
          </cell>
          <cell r="F120">
            <v>3350</v>
          </cell>
          <cell r="G120">
            <v>-55</v>
          </cell>
          <cell r="H120">
            <v>42600</v>
          </cell>
          <cell r="I120">
            <v>42600</v>
          </cell>
          <cell r="J120">
            <v>0</v>
          </cell>
        </row>
        <row r="121">
          <cell r="A121" t="str">
            <v/>
          </cell>
          <cell r="B121">
            <v>62245</v>
          </cell>
          <cell r="C121">
            <v>77000</v>
          </cell>
          <cell r="D121" t="str">
            <v>Grounds Maintenance</v>
          </cell>
          <cell r="E121">
            <v>2894.21</v>
          </cell>
          <cell r="F121">
            <v>5876.74</v>
          </cell>
          <cell r="G121">
            <v>-2982.53</v>
          </cell>
          <cell r="H121">
            <v>89690.08</v>
          </cell>
          <cell r="I121">
            <v>89690.08</v>
          </cell>
          <cell r="J121">
            <v>0</v>
          </cell>
        </row>
        <row r="122">
          <cell r="A122" t="str">
            <v/>
          </cell>
          <cell r="B122">
            <v>62245</v>
          </cell>
          <cell r="C122">
            <v>77053</v>
          </cell>
          <cell r="D122" t="str">
            <v>Landscaping</v>
          </cell>
          <cell r="E122">
            <v>5500</v>
          </cell>
          <cell r="F122">
            <v>7260</v>
          </cell>
          <cell r="G122">
            <v>-1760</v>
          </cell>
          <cell r="H122">
            <v>123240</v>
          </cell>
          <cell r="I122">
            <v>123240</v>
          </cell>
          <cell r="J122">
            <v>0</v>
          </cell>
        </row>
        <row r="123">
          <cell r="A123" t="str">
            <v/>
          </cell>
          <cell r="B123">
            <v>62245</v>
          </cell>
          <cell r="C123">
            <v>78020</v>
          </cell>
          <cell r="D123" t="str">
            <v>Amortized CAM Exp</v>
          </cell>
          <cell r="E123">
            <v>4167</v>
          </cell>
          <cell r="F123">
            <v>4166.67</v>
          </cell>
          <cell r="G123">
            <v>0.32999999999992702</v>
          </cell>
          <cell r="H123">
            <v>50000</v>
          </cell>
          <cell r="I123">
            <v>50000</v>
          </cell>
          <cell r="J123">
            <v>0</v>
          </cell>
        </row>
        <row r="124">
          <cell r="A124" t="str">
            <v/>
          </cell>
          <cell r="B124">
            <v>62245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/>
          </cell>
          <cell r="B125">
            <v>62245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/>
          </cell>
          <cell r="B126">
            <v>62245</v>
          </cell>
          <cell r="C126">
            <v>85584</v>
          </cell>
          <cell r="D126" t="str">
            <v>Bldg Admin-Office Costs</v>
          </cell>
          <cell r="E126">
            <v>4946.45</v>
          </cell>
          <cell r="F126">
            <v>4867.76</v>
          </cell>
          <cell r="G126">
            <v>78.6899999999996</v>
          </cell>
          <cell r="H126">
            <v>66613</v>
          </cell>
          <cell r="I126">
            <v>66613</v>
          </cell>
          <cell r="J126">
            <v>0</v>
          </cell>
        </row>
        <row r="127">
          <cell r="A127" t="str">
            <v/>
          </cell>
          <cell r="B127">
            <v>62245</v>
          </cell>
          <cell r="C127">
            <v>85582</v>
          </cell>
          <cell r="D127" t="str">
            <v>Bldg Admin-Salaries</v>
          </cell>
          <cell r="E127">
            <v>4191.46</v>
          </cell>
          <cell r="F127">
            <v>4190.34</v>
          </cell>
          <cell r="G127">
            <v>1.11999999999989</v>
          </cell>
          <cell r="H127">
            <v>57384</v>
          </cell>
          <cell r="I127">
            <v>57384</v>
          </cell>
          <cell r="J127">
            <v>0</v>
          </cell>
        </row>
        <row r="128">
          <cell r="A128" t="str">
            <v/>
          </cell>
          <cell r="B128">
            <v>62245</v>
          </cell>
          <cell r="C128">
            <v>86564</v>
          </cell>
          <cell r="D128" t="str">
            <v>Insurance</v>
          </cell>
          <cell r="E128">
            <v>11253</v>
          </cell>
          <cell r="F128">
            <v>11253</v>
          </cell>
          <cell r="G128">
            <v>0</v>
          </cell>
          <cell r="H128">
            <v>135036</v>
          </cell>
          <cell r="I128">
            <v>135036</v>
          </cell>
          <cell r="J128">
            <v>0</v>
          </cell>
        </row>
        <row r="129">
          <cell r="A129" t="str">
            <v/>
          </cell>
          <cell r="B129">
            <v>62245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/>
          </cell>
          <cell r="B130">
            <v>62245</v>
          </cell>
          <cell r="C130">
            <v>88890</v>
          </cell>
          <cell r="D130" t="str">
            <v>Security/Safety</v>
          </cell>
          <cell r="E130">
            <v>10032.32</v>
          </cell>
          <cell r="F130">
            <v>11500</v>
          </cell>
          <cell r="G130">
            <v>-1467.68</v>
          </cell>
          <cell r="H130">
            <v>138000</v>
          </cell>
          <cell r="I130">
            <v>138000</v>
          </cell>
          <cell r="J130">
            <v>0</v>
          </cell>
        </row>
        <row r="131">
          <cell r="A131" t="str">
            <v/>
          </cell>
          <cell r="B131">
            <v>62245</v>
          </cell>
          <cell r="C131">
            <v>89775</v>
          </cell>
          <cell r="D131" t="str">
            <v>Assmt Dist Taxes- Reimb</v>
          </cell>
          <cell r="E131">
            <v>11703</v>
          </cell>
          <cell r="F131">
            <v>11703.42</v>
          </cell>
          <cell r="G131">
            <v>-0.42000000000007298</v>
          </cell>
          <cell r="H131">
            <v>140441</v>
          </cell>
          <cell r="I131">
            <v>140441</v>
          </cell>
          <cell r="J131">
            <v>0</v>
          </cell>
        </row>
        <row r="132">
          <cell r="A132" t="str">
            <v/>
          </cell>
          <cell r="B132">
            <v>62245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/>
          </cell>
          <cell r="B133">
            <v>62245</v>
          </cell>
          <cell r="C133">
            <v>89786</v>
          </cell>
          <cell r="D133" t="str">
            <v>Property Tax Exp</v>
          </cell>
          <cell r="E133">
            <v>32079</v>
          </cell>
          <cell r="F133">
            <v>32078.92</v>
          </cell>
          <cell r="G133">
            <v>8.0000000001746202E-2</v>
          </cell>
          <cell r="H133">
            <v>384947</v>
          </cell>
          <cell r="I133">
            <v>384947</v>
          </cell>
          <cell r="J133">
            <v>0</v>
          </cell>
        </row>
        <row r="134">
          <cell r="A134" t="str">
            <v/>
          </cell>
          <cell r="B134">
            <v>62245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/>
          </cell>
          <cell r="B135">
            <v>62245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 t="str">
            <v/>
          </cell>
          <cell r="B136">
            <v>62245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/>
          </cell>
          <cell r="B137">
            <v>62245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/>
          </cell>
          <cell r="B138">
            <v>62245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/>
          </cell>
          <cell r="B139">
            <v>62245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/>
          </cell>
          <cell r="B140">
            <v>62245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/>
          </cell>
          <cell r="B141">
            <v>62245</v>
          </cell>
          <cell r="C141">
            <v>76054</v>
          </cell>
          <cell r="D141" t="str">
            <v>Bldg Maintenance &amp; Repair</v>
          </cell>
          <cell r="E141">
            <v>6.15</v>
          </cell>
          <cell r="F141">
            <v>140.33000000000001</v>
          </cell>
          <cell r="G141">
            <v>-134.18</v>
          </cell>
          <cell r="H141">
            <v>1684</v>
          </cell>
          <cell r="I141">
            <v>1684</v>
          </cell>
          <cell r="J141">
            <v>0</v>
          </cell>
        </row>
        <row r="142">
          <cell r="A142" t="str">
            <v/>
          </cell>
          <cell r="B142">
            <v>62245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/>
          </cell>
          <cell r="B143">
            <v>62245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/>
          </cell>
          <cell r="B144">
            <v>62245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/>
          </cell>
          <cell r="B145">
            <v>62245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/>
          </cell>
          <cell r="B146">
            <v>62245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/>
          </cell>
          <cell r="B147">
            <v>62245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/>
          </cell>
          <cell r="B148">
            <v>62245</v>
          </cell>
          <cell r="C148">
            <v>84240</v>
          </cell>
          <cell r="D148" t="str">
            <v>Marketing Leasing</v>
          </cell>
          <cell r="E148">
            <v>23.9</v>
          </cell>
          <cell r="F148">
            <v>0</v>
          </cell>
          <cell r="G148">
            <v>23.9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/>
          </cell>
          <cell r="B149">
            <v>62245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/>
          </cell>
          <cell r="B150">
            <v>62245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/>
          </cell>
          <cell r="B151">
            <v>62245</v>
          </cell>
          <cell r="C151">
            <v>84244</v>
          </cell>
          <cell r="D151" t="str">
            <v>Marketing-Net Required</v>
          </cell>
          <cell r="E151">
            <v>1901</v>
          </cell>
          <cell r="F151">
            <v>1901.33</v>
          </cell>
          <cell r="G151">
            <v>-0.32999999999992702</v>
          </cell>
          <cell r="H151">
            <v>22816</v>
          </cell>
          <cell r="I151">
            <v>22816</v>
          </cell>
          <cell r="J151">
            <v>0</v>
          </cell>
        </row>
        <row r="152">
          <cell r="A152" t="str">
            <v/>
          </cell>
          <cell r="B152">
            <v>62245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/>
          </cell>
          <cell r="B153">
            <v>62245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/>
          </cell>
          <cell r="B154">
            <v>62245</v>
          </cell>
          <cell r="C154">
            <v>85016</v>
          </cell>
          <cell r="D154" t="str">
            <v>Prof Svc-Attorney Outside</v>
          </cell>
          <cell r="E154">
            <v>0</v>
          </cell>
          <cell r="F154">
            <v>200</v>
          </cell>
          <cell r="G154">
            <v>-200</v>
          </cell>
          <cell r="H154">
            <v>2400</v>
          </cell>
          <cell r="I154">
            <v>2400</v>
          </cell>
          <cell r="J154">
            <v>0</v>
          </cell>
        </row>
        <row r="155">
          <cell r="A155" t="str">
            <v/>
          </cell>
          <cell r="B155">
            <v>62245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-0.08</v>
          </cell>
          <cell r="H155">
            <v>4121</v>
          </cell>
          <cell r="I155">
            <v>4121</v>
          </cell>
          <cell r="J155">
            <v>0</v>
          </cell>
        </row>
        <row r="156">
          <cell r="A156" t="str">
            <v/>
          </cell>
          <cell r="B156">
            <v>62245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/>
          </cell>
          <cell r="B157">
            <v>62245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/>
          </cell>
          <cell r="B158">
            <v>62245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/>
          </cell>
          <cell r="B159">
            <v>62245</v>
          </cell>
          <cell r="C159">
            <v>85581</v>
          </cell>
          <cell r="D159" t="str">
            <v>Bldg Admin- Salaries</v>
          </cell>
          <cell r="E159">
            <v>5649</v>
          </cell>
          <cell r="F159">
            <v>5649</v>
          </cell>
          <cell r="G159">
            <v>0</v>
          </cell>
          <cell r="H159">
            <v>67700</v>
          </cell>
          <cell r="I159">
            <v>67700</v>
          </cell>
          <cell r="J159">
            <v>0</v>
          </cell>
        </row>
        <row r="160">
          <cell r="A160" t="str">
            <v/>
          </cell>
          <cell r="B160">
            <v>62245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133.33000000000001</v>
          </cell>
          <cell r="G160">
            <v>-133.33000000000001</v>
          </cell>
          <cell r="H160">
            <v>3100</v>
          </cell>
          <cell r="I160">
            <v>3100</v>
          </cell>
          <cell r="J160">
            <v>0</v>
          </cell>
        </row>
        <row r="161">
          <cell r="A161" t="str">
            <v/>
          </cell>
          <cell r="B161">
            <v>62245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133.33000000000001</v>
          </cell>
          <cell r="G161">
            <v>-133.33000000000001</v>
          </cell>
          <cell r="H161">
            <v>3100</v>
          </cell>
          <cell r="I161">
            <v>3100</v>
          </cell>
          <cell r="J161">
            <v>0</v>
          </cell>
        </row>
        <row r="162">
          <cell r="A162" t="str">
            <v/>
          </cell>
          <cell r="B162">
            <v>62245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/>
          </cell>
          <cell r="B163">
            <v>62245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/>
          </cell>
          <cell r="B164">
            <v>62245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/>
          </cell>
          <cell r="B165">
            <v>62245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/>
          </cell>
          <cell r="B166">
            <v>62245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/>
          </cell>
          <cell r="B167">
            <v>62245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/>
          </cell>
          <cell r="B168">
            <v>62245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/>
          </cell>
          <cell r="B169">
            <v>62245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/>
          </cell>
          <cell r="B170">
            <v>62245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/>
          </cell>
          <cell r="B171">
            <v>62245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</v>
          </cell>
          <cell r="G171">
            <v>0</v>
          </cell>
          <cell r="H171">
            <v>95015</v>
          </cell>
          <cell r="I171">
            <v>95015</v>
          </cell>
          <cell r="J171">
            <v>0</v>
          </cell>
        </row>
        <row r="172">
          <cell r="A172" t="str">
            <v/>
          </cell>
          <cell r="B172">
            <v>62245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/>
          </cell>
          <cell r="B173">
            <v>62245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/>
          </cell>
          <cell r="B174">
            <v>62245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/>
          </cell>
          <cell r="B175">
            <v>62245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/>
          </cell>
          <cell r="B176">
            <v>62245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/>
          </cell>
          <cell r="B177">
            <v>62245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/>
          </cell>
          <cell r="B178">
            <v>62245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/>
          </cell>
          <cell r="B179">
            <v>62245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/>
          </cell>
          <cell r="B180">
            <v>62245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180149</v>
          </cell>
          <cell r="G180">
            <v>-180149</v>
          </cell>
          <cell r="H180">
            <v>2135395</v>
          </cell>
          <cell r="I180">
            <v>2135395</v>
          </cell>
          <cell r="J180">
            <v>0</v>
          </cell>
        </row>
        <row r="181">
          <cell r="A181" t="str">
            <v/>
          </cell>
          <cell r="B181">
            <v>62245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/>
          </cell>
          <cell r="B182">
            <v>62245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/>
          </cell>
          <cell r="B183">
            <v>62245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/>
          </cell>
          <cell r="B184">
            <v>62245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1054</v>
          </cell>
          <cell r="G184">
            <v>-1054</v>
          </cell>
          <cell r="H184">
            <v>12648</v>
          </cell>
          <cell r="I184">
            <v>12648</v>
          </cell>
          <cell r="J184">
            <v>0</v>
          </cell>
        </row>
        <row r="185">
          <cell r="A185" t="str">
            <v/>
          </cell>
          <cell r="B185">
            <v>62245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/>
          </cell>
          <cell r="B186">
            <v>62245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/>
          </cell>
          <cell r="B187">
            <v>62245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/>
          </cell>
          <cell r="B188">
            <v>62245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/>
          </cell>
          <cell r="B189">
            <v>62245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/>
          </cell>
          <cell r="B190">
            <v>62245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/>
          </cell>
          <cell r="B191">
            <v>62245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/>
          </cell>
          <cell r="B192">
            <v>62245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109434.92</v>
          </cell>
          <cell r="G192">
            <v>-109434.92</v>
          </cell>
          <cell r="H192">
            <v>1291369.56</v>
          </cell>
          <cell r="I192">
            <v>1291369.56</v>
          </cell>
          <cell r="J192">
            <v>0</v>
          </cell>
        </row>
        <row r="193">
          <cell r="A193" t="str">
            <v/>
          </cell>
          <cell r="B193">
            <v>62245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/>
          </cell>
          <cell r="B194">
            <v>62246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/>
          </cell>
          <cell r="B195">
            <v>62246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/>
          </cell>
          <cell r="B196">
            <v>62246</v>
          </cell>
          <cell r="C196">
            <v>41050</v>
          </cell>
          <cell r="D196" t="str">
            <v>Rental Income - Fixed</v>
          </cell>
          <cell r="E196">
            <v>-456131.49</v>
          </cell>
          <cell r="F196">
            <v>-469500.75</v>
          </cell>
          <cell r="G196">
            <v>13369.26</v>
          </cell>
          <cell r="H196">
            <v>-5669692.2999999998</v>
          </cell>
          <cell r="I196">
            <v>-5669692.2999999998</v>
          </cell>
          <cell r="J196">
            <v>0</v>
          </cell>
        </row>
        <row r="197">
          <cell r="A197" t="str">
            <v/>
          </cell>
          <cell r="B197">
            <v>62246</v>
          </cell>
          <cell r="C197">
            <v>41074</v>
          </cell>
          <cell r="D197" t="str">
            <v>Rental Income - Percentage</v>
          </cell>
          <cell r="E197">
            <v>0</v>
          </cell>
          <cell r="F197">
            <v>-14166.67</v>
          </cell>
          <cell r="G197">
            <v>14166.67</v>
          </cell>
          <cell r="H197">
            <v>-170000</v>
          </cell>
          <cell r="I197">
            <v>-170000</v>
          </cell>
          <cell r="J197">
            <v>0</v>
          </cell>
        </row>
        <row r="198">
          <cell r="A198" t="str">
            <v/>
          </cell>
          <cell r="B198">
            <v>62246</v>
          </cell>
          <cell r="C198">
            <v>41082</v>
          </cell>
          <cell r="D198" t="str">
            <v>Rental Income - Operating Exp</v>
          </cell>
          <cell r="E198">
            <v>-95011.01</v>
          </cell>
          <cell r="F198">
            <v>-131652.68</v>
          </cell>
          <cell r="G198">
            <v>36641.67</v>
          </cell>
          <cell r="H198">
            <v>-1443760.81</v>
          </cell>
          <cell r="I198">
            <v>-1443760.81</v>
          </cell>
          <cell r="J198">
            <v>0</v>
          </cell>
        </row>
        <row r="199">
          <cell r="A199" t="str">
            <v/>
          </cell>
          <cell r="B199">
            <v>62246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/>
          </cell>
          <cell r="B200">
            <v>62246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/>
          </cell>
          <cell r="B201">
            <v>62246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/>
          </cell>
          <cell r="B202">
            <v>62246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/>
          </cell>
          <cell r="B203">
            <v>62246</v>
          </cell>
          <cell r="C203">
            <v>45070</v>
          </cell>
          <cell r="D203" t="str">
            <v>Other Income</v>
          </cell>
          <cell r="E203">
            <v>0</v>
          </cell>
          <cell r="F203">
            <v>-41.67</v>
          </cell>
          <cell r="G203">
            <v>41.67</v>
          </cell>
          <cell r="H203">
            <v>-500</v>
          </cell>
          <cell r="I203">
            <v>-500</v>
          </cell>
          <cell r="J203">
            <v>0</v>
          </cell>
        </row>
        <row r="204">
          <cell r="A204" t="str">
            <v/>
          </cell>
          <cell r="B204">
            <v>62246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4636.92</v>
          </cell>
          <cell r="G204">
            <v>-4636.92</v>
          </cell>
          <cell r="H204">
            <v>55643</v>
          </cell>
          <cell r="I204">
            <v>55643</v>
          </cell>
          <cell r="J204">
            <v>0</v>
          </cell>
        </row>
        <row r="205">
          <cell r="A205" t="str">
            <v/>
          </cell>
          <cell r="B205">
            <v>62246</v>
          </cell>
          <cell r="C205">
            <v>44870</v>
          </cell>
          <cell r="D205" t="str">
            <v>Late Fees</v>
          </cell>
          <cell r="E205">
            <v>0</v>
          </cell>
          <cell r="F205">
            <v>-100</v>
          </cell>
          <cell r="G205">
            <v>100</v>
          </cell>
          <cell r="H205">
            <v>-1200</v>
          </cell>
          <cell r="I205">
            <v>-1200</v>
          </cell>
          <cell r="J205">
            <v>0</v>
          </cell>
        </row>
        <row r="206">
          <cell r="A206" t="str">
            <v/>
          </cell>
          <cell r="B206">
            <v>62246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/>
          </cell>
          <cell r="B207">
            <v>62246</v>
          </cell>
          <cell r="C207">
            <v>72710</v>
          </cell>
          <cell r="D207" t="str">
            <v>Utilities - Electricity</v>
          </cell>
          <cell r="E207">
            <v>9369.2099999999991</v>
          </cell>
          <cell r="F207">
            <v>12656.58</v>
          </cell>
          <cell r="G207">
            <v>-3287.37</v>
          </cell>
          <cell r="H207">
            <v>151879</v>
          </cell>
          <cell r="I207">
            <v>151879</v>
          </cell>
          <cell r="J207">
            <v>0</v>
          </cell>
        </row>
        <row r="208">
          <cell r="A208" t="str">
            <v/>
          </cell>
          <cell r="B208">
            <v>62246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/>
          </cell>
          <cell r="B209">
            <v>62246</v>
          </cell>
          <cell r="C209">
            <v>72770</v>
          </cell>
          <cell r="D209" t="str">
            <v>Utilities - Water</v>
          </cell>
          <cell r="E209">
            <v>2105.11</v>
          </cell>
          <cell r="F209">
            <v>3319.29</v>
          </cell>
          <cell r="G209">
            <v>-1214.18</v>
          </cell>
          <cell r="H209">
            <v>44788.02</v>
          </cell>
          <cell r="I209">
            <v>44788.02</v>
          </cell>
          <cell r="J209">
            <v>0</v>
          </cell>
        </row>
        <row r="210">
          <cell r="A210" t="str">
            <v/>
          </cell>
          <cell r="B210">
            <v>62246</v>
          </cell>
          <cell r="C210">
            <v>76000</v>
          </cell>
          <cell r="D210" t="str">
            <v>Bldg Maintenance &amp; Repair</v>
          </cell>
          <cell r="E210">
            <v>945</v>
          </cell>
          <cell r="F210">
            <v>2375.0700000000002</v>
          </cell>
          <cell r="G210">
            <v>-1430.07</v>
          </cell>
          <cell r="H210">
            <v>33376.550000000003</v>
          </cell>
          <cell r="I210">
            <v>33376.550000000003</v>
          </cell>
          <cell r="J210">
            <v>0</v>
          </cell>
        </row>
        <row r="211">
          <cell r="A211" t="str">
            <v/>
          </cell>
          <cell r="B211">
            <v>62246</v>
          </cell>
          <cell r="C211">
            <v>76020</v>
          </cell>
          <cell r="D211" t="str">
            <v>Food Court Expense</v>
          </cell>
          <cell r="E211">
            <v>2341.8000000000002</v>
          </cell>
          <cell r="F211">
            <v>2341.83</v>
          </cell>
          <cell r="G211">
            <v>-2.99999999997453E-2</v>
          </cell>
          <cell r="H211">
            <v>28102</v>
          </cell>
          <cell r="I211">
            <v>28102</v>
          </cell>
          <cell r="J211">
            <v>0</v>
          </cell>
        </row>
        <row r="212">
          <cell r="A212" t="str">
            <v/>
          </cell>
          <cell r="B212">
            <v>62246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/>
          </cell>
          <cell r="B213">
            <v>62246</v>
          </cell>
          <cell r="C213">
            <v>76050</v>
          </cell>
          <cell r="D213" t="str">
            <v>Cleaning Expense</v>
          </cell>
          <cell r="E213">
            <v>13531.94</v>
          </cell>
          <cell r="F213">
            <v>13976.67</v>
          </cell>
          <cell r="G213">
            <v>-444.73</v>
          </cell>
          <cell r="H213">
            <v>167720</v>
          </cell>
          <cell r="I213">
            <v>167720</v>
          </cell>
          <cell r="J213">
            <v>0</v>
          </cell>
        </row>
        <row r="214">
          <cell r="A214" t="str">
            <v/>
          </cell>
          <cell r="B214">
            <v>62246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/>
          </cell>
          <cell r="B215">
            <v>62246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/>
          </cell>
          <cell r="B216">
            <v>62246</v>
          </cell>
          <cell r="C216">
            <v>76091</v>
          </cell>
          <cell r="D216" t="str">
            <v>Parking Maintenance</v>
          </cell>
          <cell r="E216">
            <v>4224</v>
          </cell>
          <cell r="F216">
            <v>3430.83</v>
          </cell>
          <cell r="G216">
            <v>793.17</v>
          </cell>
          <cell r="H216">
            <v>43170</v>
          </cell>
          <cell r="I216">
            <v>43170</v>
          </cell>
          <cell r="J216">
            <v>0</v>
          </cell>
        </row>
        <row r="217">
          <cell r="A217" t="str">
            <v/>
          </cell>
          <cell r="B217">
            <v>62246</v>
          </cell>
          <cell r="C217">
            <v>77000</v>
          </cell>
          <cell r="D217" t="str">
            <v>Grounds Maintenance</v>
          </cell>
          <cell r="E217">
            <v>3333.06</v>
          </cell>
          <cell r="F217">
            <v>5697.26</v>
          </cell>
          <cell r="G217">
            <v>-2364.1999999999998</v>
          </cell>
          <cell r="H217">
            <v>111103</v>
          </cell>
          <cell r="I217">
            <v>111103</v>
          </cell>
          <cell r="J217">
            <v>0</v>
          </cell>
        </row>
        <row r="218">
          <cell r="A218" t="str">
            <v/>
          </cell>
          <cell r="B218">
            <v>62246</v>
          </cell>
          <cell r="C218">
            <v>77053</v>
          </cell>
          <cell r="D218" t="str">
            <v>Landscaping</v>
          </cell>
          <cell r="E218">
            <v>5826</v>
          </cell>
          <cell r="F218">
            <v>7862.75</v>
          </cell>
          <cell r="G218">
            <v>-2036.75</v>
          </cell>
          <cell r="H218">
            <v>133633</v>
          </cell>
          <cell r="I218">
            <v>133633</v>
          </cell>
          <cell r="J218">
            <v>0</v>
          </cell>
        </row>
        <row r="219">
          <cell r="A219" t="str">
            <v/>
          </cell>
          <cell r="B219">
            <v>62246</v>
          </cell>
          <cell r="C219">
            <v>78020</v>
          </cell>
          <cell r="D219" t="str">
            <v>Amortized CAM Exp</v>
          </cell>
          <cell r="E219">
            <v>0</v>
          </cell>
          <cell r="F219">
            <v>0</v>
          </cell>
          <cell r="G219">
            <v>0</v>
          </cell>
          <cell r="H219">
            <v>30000</v>
          </cell>
          <cell r="I219">
            <v>30000</v>
          </cell>
          <cell r="J219">
            <v>0</v>
          </cell>
        </row>
        <row r="220">
          <cell r="A220" t="str">
            <v/>
          </cell>
          <cell r="B220">
            <v>62246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/>
          </cell>
          <cell r="B221">
            <v>62246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/>
          </cell>
          <cell r="B222">
            <v>62246</v>
          </cell>
          <cell r="C222">
            <v>85584</v>
          </cell>
          <cell r="D222" t="str">
            <v>Bldg Admin-Office Costs</v>
          </cell>
          <cell r="E222">
            <v>4946.5</v>
          </cell>
          <cell r="F222">
            <v>4903.66</v>
          </cell>
          <cell r="G222">
            <v>42.840000000000103</v>
          </cell>
          <cell r="H222">
            <v>66344</v>
          </cell>
          <cell r="I222">
            <v>66344</v>
          </cell>
          <cell r="J222">
            <v>0</v>
          </cell>
        </row>
        <row r="223">
          <cell r="A223" t="str">
            <v/>
          </cell>
          <cell r="B223">
            <v>62246</v>
          </cell>
          <cell r="C223">
            <v>85582</v>
          </cell>
          <cell r="D223" t="str">
            <v>Bldg Admin-Salaries</v>
          </cell>
          <cell r="E223">
            <v>4186.46</v>
          </cell>
          <cell r="F223">
            <v>4185.51</v>
          </cell>
          <cell r="G223">
            <v>0.94999999999981799</v>
          </cell>
          <cell r="H223">
            <v>57326</v>
          </cell>
          <cell r="I223">
            <v>57326</v>
          </cell>
          <cell r="J223">
            <v>0</v>
          </cell>
        </row>
        <row r="224">
          <cell r="A224" t="str">
            <v/>
          </cell>
          <cell r="B224">
            <v>62246</v>
          </cell>
          <cell r="C224">
            <v>86564</v>
          </cell>
          <cell r="D224" t="str">
            <v>Insurance</v>
          </cell>
          <cell r="E224">
            <v>6883</v>
          </cell>
          <cell r="F224">
            <v>6883.58</v>
          </cell>
          <cell r="G224">
            <v>-0.57999999999992702</v>
          </cell>
          <cell r="H224">
            <v>82603</v>
          </cell>
          <cell r="I224">
            <v>82603</v>
          </cell>
          <cell r="J224">
            <v>0</v>
          </cell>
        </row>
        <row r="225">
          <cell r="A225" t="str">
            <v/>
          </cell>
          <cell r="B225">
            <v>62246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/>
          </cell>
          <cell r="B226">
            <v>62246</v>
          </cell>
          <cell r="C226">
            <v>88890</v>
          </cell>
          <cell r="D226" t="str">
            <v>Security/Safety</v>
          </cell>
          <cell r="E226">
            <v>10032.32</v>
          </cell>
          <cell r="F226">
            <v>11500</v>
          </cell>
          <cell r="G226">
            <v>-1467.68</v>
          </cell>
          <cell r="H226">
            <v>138000</v>
          </cell>
          <cell r="I226">
            <v>138000</v>
          </cell>
          <cell r="J226">
            <v>0</v>
          </cell>
        </row>
        <row r="227">
          <cell r="A227" t="str">
            <v/>
          </cell>
          <cell r="B227">
            <v>62246</v>
          </cell>
          <cell r="C227">
            <v>89775</v>
          </cell>
          <cell r="D227" t="str">
            <v>Assmt Dist Taxes- Reimb</v>
          </cell>
          <cell r="E227">
            <v>8166</v>
          </cell>
          <cell r="F227">
            <v>8165.58</v>
          </cell>
          <cell r="G227">
            <v>0.42000000000007298</v>
          </cell>
          <cell r="H227">
            <v>97987</v>
          </cell>
          <cell r="I227">
            <v>97987</v>
          </cell>
          <cell r="J227">
            <v>0</v>
          </cell>
        </row>
        <row r="228">
          <cell r="A228" t="str">
            <v/>
          </cell>
          <cell r="B228">
            <v>62246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/>
          </cell>
          <cell r="B229">
            <v>62246</v>
          </cell>
          <cell r="C229">
            <v>89786</v>
          </cell>
          <cell r="D229" t="str">
            <v>Property Tax Exp</v>
          </cell>
          <cell r="E229">
            <v>12482</v>
          </cell>
          <cell r="F229">
            <v>12482.16</v>
          </cell>
          <cell r="G229">
            <v>-0.15999999999985401</v>
          </cell>
          <cell r="H229">
            <v>149786</v>
          </cell>
          <cell r="I229">
            <v>149786</v>
          </cell>
          <cell r="J229">
            <v>0</v>
          </cell>
        </row>
        <row r="230">
          <cell r="A230" t="str">
            <v/>
          </cell>
          <cell r="B230">
            <v>62246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/>
          </cell>
          <cell r="B231">
            <v>62246</v>
          </cell>
          <cell r="C231">
            <v>72701</v>
          </cell>
          <cell r="D231" t="str">
            <v>Utilities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</row>
        <row r="232">
          <cell r="A232" t="str">
            <v/>
          </cell>
          <cell r="B232">
            <v>62246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/>
          </cell>
          <cell r="B233">
            <v>62246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/>
          </cell>
          <cell r="B234">
            <v>62246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/>
          </cell>
          <cell r="B235">
            <v>62246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/>
          </cell>
          <cell r="B236">
            <v>62246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/>
          </cell>
          <cell r="B237">
            <v>62246</v>
          </cell>
          <cell r="C237">
            <v>76054</v>
          </cell>
          <cell r="D237" t="str">
            <v>Bldg Maintenance &amp; Repair</v>
          </cell>
          <cell r="E237">
            <v>6.15</v>
          </cell>
          <cell r="F237">
            <v>241.75</v>
          </cell>
          <cell r="G237">
            <v>-235.6</v>
          </cell>
          <cell r="H237">
            <v>2901</v>
          </cell>
          <cell r="I237">
            <v>2901</v>
          </cell>
          <cell r="J237">
            <v>0</v>
          </cell>
        </row>
        <row r="238">
          <cell r="A238" t="str">
            <v/>
          </cell>
          <cell r="B238">
            <v>62246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/>
          </cell>
          <cell r="B239">
            <v>62246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/>
          </cell>
          <cell r="B240">
            <v>62246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/>
          </cell>
          <cell r="B241">
            <v>62246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/>
          </cell>
          <cell r="B242">
            <v>62246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/>
          </cell>
          <cell r="B243">
            <v>62246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/>
          </cell>
          <cell r="B244">
            <v>62246</v>
          </cell>
          <cell r="C244">
            <v>84240</v>
          </cell>
          <cell r="D244" t="str">
            <v>Marketing Leasing</v>
          </cell>
          <cell r="E244">
            <v>23.91</v>
          </cell>
          <cell r="F244">
            <v>0</v>
          </cell>
          <cell r="G244">
            <v>23.91</v>
          </cell>
          <cell r="H244">
            <v>0</v>
          </cell>
          <cell r="I244">
            <v>0</v>
          </cell>
          <cell r="J244">
            <v>0</v>
          </cell>
        </row>
        <row r="245">
          <cell r="A245" t="str">
            <v/>
          </cell>
          <cell r="B245">
            <v>62246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/>
          </cell>
          <cell r="B246">
            <v>62246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/>
          </cell>
          <cell r="B247">
            <v>62246</v>
          </cell>
          <cell r="C247">
            <v>84244</v>
          </cell>
          <cell r="D247" t="str">
            <v>Marketing-Net Required</v>
          </cell>
          <cell r="E247">
            <v>3475</v>
          </cell>
          <cell r="F247">
            <v>3474.67</v>
          </cell>
          <cell r="G247">
            <v>0.32999999999992702</v>
          </cell>
          <cell r="H247">
            <v>41696</v>
          </cell>
          <cell r="I247">
            <v>41696</v>
          </cell>
          <cell r="J247">
            <v>0</v>
          </cell>
        </row>
        <row r="248">
          <cell r="A248" t="str">
            <v/>
          </cell>
          <cell r="B248">
            <v>62246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/>
          </cell>
          <cell r="B249">
            <v>62246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/>
          </cell>
          <cell r="B250">
            <v>62246</v>
          </cell>
          <cell r="C250">
            <v>85016</v>
          </cell>
          <cell r="D250" t="str">
            <v>Prof Svc-Attorney Outside</v>
          </cell>
          <cell r="E250">
            <v>-701.75</v>
          </cell>
          <cell r="F250">
            <v>200</v>
          </cell>
          <cell r="G250">
            <v>-901.75</v>
          </cell>
          <cell r="H250">
            <v>2400</v>
          </cell>
          <cell r="I250">
            <v>2400</v>
          </cell>
          <cell r="J250">
            <v>0</v>
          </cell>
        </row>
        <row r="251">
          <cell r="A251" t="str">
            <v/>
          </cell>
          <cell r="B251">
            <v>62246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0</v>
          </cell>
          <cell r="G251">
            <v>0</v>
          </cell>
          <cell r="H251">
            <v>2400</v>
          </cell>
          <cell r="I251">
            <v>2400</v>
          </cell>
          <cell r="J251">
            <v>0</v>
          </cell>
        </row>
        <row r="252">
          <cell r="A252" t="str">
            <v/>
          </cell>
          <cell r="B252">
            <v>62246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/>
          </cell>
          <cell r="B253">
            <v>62246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</row>
        <row r="254">
          <cell r="A254" t="str">
            <v/>
          </cell>
          <cell r="B254">
            <v>62246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/>
          </cell>
          <cell r="B255">
            <v>62246</v>
          </cell>
          <cell r="C255">
            <v>85581</v>
          </cell>
          <cell r="D255" t="str">
            <v>Bldg Admin- Salaries</v>
          </cell>
          <cell r="E255">
            <v>4370</v>
          </cell>
          <cell r="F255">
            <v>4370</v>
          </cell>
          <cell r="G255">
            <v>0</v>
          </cell>
          <cell r="H255">
            <v>52374</v>
          </cell>
          <cell r="I255">
            <v>52374</v>
          </cell>
          <cell r="J255">
            <v>0</v>
          </cell>
        </row>
        <row r="256">
          <cell r="A256" t="str">
            <v/>
          </cell>
          <cell r="B256">
            <v>62246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133.33000000000001</v>
          </cell>
          <cell r="G256">
            <v>-133.33000000000001</v>
          </cell>
          <cell r="H256">
            <v>3600</v>
          </cell>
          <cell r="I256">
            <v>3600</v>
          </cell>
          <cell r="J256">
            <v>0</v>
          </cell>
        </row>
        <row r="257">
          <cell r="A257" t="str">
            <v/>
          </cell>
          <cell r="B257">
            <v>62246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133.33000000000001</v>
          </cell>
          <cell r="G257">
            <v>-133.33000000000001</v>
          </cell>
          <cell r="H257">
            <v>3600</v>
          </cell>
          <cell r="I257">
            <v>3600</v>
          </cell>
          <cell r="J257">
            <v>0</v>
          </cell>
        </row>
        <row r="258">
          <cell r="A258" t="str">
            <v/>
          </cell>
          <cell r="B258">
            <v>62246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/>
          </cell>
          <cell r="B259">
            <v>62246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/>
          </cell>
          <cell r="B260">
            <v>62246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/>
          </cell>
          <cell r="B261">
            <v>62246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/>
          </cell>
          <cell r="B262">
            <v>62246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/>
          </cell>
          <cell r="B263">
            <v>62246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/>
          </cell>
          <cell r="B264">
            <v>62246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/>
          </cell>
          <cell r="B265">
            <v>62246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/>
          </cell>
          <cell r="B266">
            <v>62246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/>
          </cell>
          <cell r="B267">
            <v>62246</v>
          </cell>
          <cell r="C267">
            <v>88710</v>
          </cell>
          <cell r="D267" t="str">
            <v>Losses-Bad Debts</v>
          </cell>
          <cell r="E267">
            <v>0</v>
          </cell>
          <cell r="F267">
            <v>0</v>
          </cell>
          <cell r="G267">
            <v>0</v>
          </cell>
          <cell r="H267">
            <v>72373</v>
          </cell>
          <cell r="I267">
            <v>72373</v>
          </cell>
          <cell r="J267">
            <v>0</v>
          </cell>
        </row>
        <row r="268">
          <cell r="A268" t="str">
            <v/>
          </cell>
          <cell r="B268">
            <v>62246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/>
          </cell>
          <cell r="B269">
            <v>62246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/>
          </cell>
          <cell r="B270">
            <v>62246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/>
          </cell>
          <cell r="B271">
            <v>62246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/>
          </cell>
          <cell r="B272">
            <v>62246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/>
          </cell>
          <cell r="B273">
            <v>62246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/>
          </cell>
          <cell r="B274">
            <v>62246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/>
          </cell>
          <cell r="B275">
            <v>62246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/>
          </cell>
          <cell r="B276">
            <v>62246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/>
          </cell>
          <cell r="B277">
            <v>62246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/>
          </cell>
          <cell r="B278">
            <v>62246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/>
          </cell>
          <cell r="B279">
            <v>62246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/>
          </cell>
          <cell r="B280">
            <v>62246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 t="str">
            <v/>
          </cell>
          <cell r="B281">
            <v>62246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/>
          </cell>
          <cell r="B282">
            <v>62246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/>
          </cell>
          <cell r="B283">
            <v>62246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0</v>
          </cell>
          <cell r="G283">
            <v>0</v>
          </cell>
          <cell r="H283">
            <v>5678.98</v>
          </cell>
          <cell r="I283">
            <v>5678.98</v>
          </cell>
          <cell r="J283">
            <v>0</v>
          </cell>
        </row>
        <row r="284">
          <cell r="A284" t="str">
            <v/>
          </cell>
          <cell r="B284">
            <v>62246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/>
          </cell>
          <cell r="B285">
            <v>62246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/>
          </cell>
          <cell r="B286">
            <v>62246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/>
          </cell>
          <cell r="B287">
            <v>62246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/>
          </cell>
          <cell r="B288">
            <v>62246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61697.62</v>
          </cell>
          <cell r="G288">
            <v>-61697.62</v>
          </cell>
          <cell r="H288">
            <v>739135.99</v>
          </cell>
          <cell r="I288">
            <v>739135.99</v>
          </cell>
          <cell r="J288">
            <v>0</v>
          </cell>
        </row>
        <row r="289">
          <cell r="A289" t="str">
            <v/>
          </cell>
          <cell r="B289">
            <v>62246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MP1"/>
      <sheetName val="TMP2"/>
      <sheetName val="TMP3"/>
      <sheetName val="varianc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vard Pl"/>
      <sheetName val="Harvard PL Auto"/>
      <sheetName val="Westpark"/>
      <sheetName val="Crossroads"/>
      <sheetName val="variance"/>
      <sheetName val="Trabuco"/>
      <sheetName val="Northpark"/>
      <sheetName val="Alton"/>
      <sheetName val="Irvine HC"/>
    </sheetNames>
    <sheetDataSet>
      <sheetData sheetId="0"/>
      <sheetData sheetId="1"/>
      <sheetData sheetId="2"/>
      <sheetData sheetId="3"/>
      <sheetData sheetId="4" refreshError="1">
        <row r="2">
          <cell r="A2" t="str">
            <v>ENTITYIDACCTNUM</v>
          </cell>
          <cell r="B2" t="str">
            <v>ENTITYID</v>
          </cell>
          <cell r="C2" t="str">
            <v>ACCTNUM</v>
          </cell>
          <cell r="D2" t="str">
            <v>ACCTNAME</v>
          </cell>
          <cell r="E2" t="str">
            <v>ACTUAL</v>
          </cell>
          <cell r="F2" t="str">
            <v>FORECAST</v>
          </cell>
          <cell r="G2" t="str">
            <v>VARIANCE</v>
          </cell>
          <cell r="H2" t="str">
            <v>BUDGET</v>
          </cell>
          <cell r="I2" t="str">
            <v>FORECAST</v>
          </cell>
          <cell r="J2" t="str">
            <v>VARIANCE</v>
          </cell>
        </row>
        <row r="3">
          <cell r="A3" t="str">
            <v>6219741010</v>
          </cell>
          <cell r="B3">
            <v>62197</v>
          </cell>
          <cell r="C3">
            <v>41010</v>
          </cell>
          <cell r="D3" t="str">
            <v>Parking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6219741040</v>
          </cell>
          <cell r="B4">
            <v>62197</v>
          </cell>
          <cell r="C4">
            <v>41040</v>
          </cell>
          <cell r="D4" t="str">
            <v>Rental Income FAS 13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 t="str">
            <v>6219741050</v>
          </cell>
          <cell r="B5">
            <v>62197</v>
          </cell>
          <cell r="C5">
            <v>41050</v>
          </cell>
          <cell r="D5" t="str">
            <v>Rental Income - Fixed</v>
          </cell>
          <cell r="E5">
            <v>-726012.67</v>
          </cell>
          <cell r="F5">
            <v>-709084.25</v>
          </cell>
          <cell r="G5">
            <v>-16928.419999999998</v>
          </cell>
          <cell r="H5">
            <v>-4536471.82</v>
          </cell>
          <cell r="I5">
            <v>-4536471.82</v>
          </cell>
          <cell r="J5">
            <v>0</v>
          </cell>
        </row>
        <row r="6">
          <cell r="A6" t="str">
            <v>6219741074</v>
          </cell>
          <cell r="B6">
            <v>62197</v>
          </cell>
          <cell r="C6">
            <v>41074</v>
          </cell>
          <cell r="D6" t="str">
            <v>Rental Income - Percentage</v>
          </cell>
          <cell r="E6">
            <v>-4431.6899999999996</v>
          </cell>
          <cell r="F6">
            <v>-8862</v>
          </cell>
          <cell r="G6">
            <v>4430.3100000000004</v>
          </cell>
          <cell r="H6">
            <v>-53172</v>
          </cell>
          <cell r="I6">
            <v>-53172</v>
          </cell>
          <cell r="J6">
            <v>0</v>
          </cell>
        </row>
        <row r="7">
          <cell r="A7" t="str">
            <v>6219741082</v>
          </cell>
          <cell r="B7">
            <v>62197</v>
          </cell>
          <cell r="C7">
            <v>41082</v>
          </cell>
          <cell r="D7" t="str">
            <v>Rental Income - Operating Exp</v>
          </cell>
          <cell r="E7">
            <v>-211328.77</v>
          </cell>
          <cell r="F7">
            <v>-253715.48</v>
          </cell>
          <cell r="G7">
            <v>42386.71</v>
          </cell>
          <cell r="H7">
            <v>-1522292.88</v>
          </cell>
          <cell r="I7">
            <v>-1522292.88</v>
          </cell>
          <cell r="J7">
            <v>0</v>
          </cell>
        </row>
        <row r="8">
          <cell r="A8" t="str">
            <v>6219744610</v>
          </cell>
          <cell r="B8">
            <v>62197</v>
          </cell>
          <cell r="C8">
            <v>44610</v>
          </cell>
          <cell r="D8" t="str">
            <v>Marketing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6219745071</v>
          </cell>
          <cell r="B9">
            <v>62197</v>
          </cell>
          <cell r="C9">
            <v>45071</v>
          </cell>
          <cell r="D9" t="str">
            <v>Termination Fee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6219745010</v>
          </cell>
          <cell r="B10">
            <v>62197</v>
          </cell>
          <cell r="C10">
            <v>45010</v>
          </cell>
          <cell r="D10" t="str">
            <v>Bad Debt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6219745046</v>
          </cell>
          <cell r="B11">
            <v>62197</v>
          </cell>
          <cell r="C11">
            <v>45046</v>
          </cell>
          <cell r="D11" t="str">
            <v>Mgmt/Consult Fee Income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6219745070</v>
          </cell>
          <cell r="B12">
            <v>62197</v>
          </cell>
          <cell r="C12">
            <v>45070</v>
          </cell>
          <cell r="D12" t="str">
            <v>Other Income</v>
          </cell>
          <cell r="E12">
            <v>-8443.61</v>
          </cell>
          <cell r="F12">
            <v>-12666.08</v>
          </cell>
          <cell r="G12">
            <v>4222.47</v>
          </cell>
          <cell r="H12">
            <v>-22072.07</v>
          </cell>
          <cell r="I12">
            <v>-22072.07</v>
          </cell>
          <cell r="J12">
            <v>0</v>
          </cell>
        </row>
        <row r="13">
          <cell r="A13" t="str">
            <v>6219741060</v>
          </cell>
          <cell r="B13">
            <v>62197</v>
          </cell>
          <cell r="C13">
            <v>41060</v>
          </cell>
          <cell r="D13" t="str">
            <v>Rental Income - Vacancy</v>
          </cell>
          <cell r="E13">
            <v>0</v>
          </cell>
          <cell r="F13">
            <v>65280</v>
          </cell>
          <cell r="G13">
            <v>-65280</v>
          </cell>
          <cell r="H13">
            <v>391680</v>
          </cell>
          <cell r="I13">
            <v>391680</v>
          </cell>
          <cell r="J13">
            <v>0</v>
          </cell>
        </row>
        <row r="14">
          <cell r="A14" t="str">
            <v>6219744870</v>
          </cell>
          <cell r="B14">
            <v>62197</v>
          </cell>
          <cell r="C14">
            <v>44870</v>
          </cell>
          <cell r="D14" t="str">
            <v>Late Fees</v>
          </cell>
          <cell r="E14">
            <v>0</v>
          </cell>
          <cell r="F14">
            <v>0</v>
          </cell>
          <cell r="G14">
            <v>0</v>
          </cell>
          <cell r="H14">
            <v>-750</v>
          </cell>
          <cell r="I14">
            <v>-750</v>
          </cell>
          <cell r="J14">
            <v>0</v>
          </cell>
        </row>
        <row r="15">
          <cell r="A15" t="str">
            <v>6219752542</v>
          </cell>
          <cell r="B15">
            <v>62197</v>
          </cell>
          <cell r="C15">
            <v>52542</v>
          </cell>
          <cell r="D15" t="str">
            <v>Cost of Tenant Services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6219772710</v>
          </cell>
          <cell r="B16">
            <v>62197</v>
          </cell>
          <cell r="C16">
            <v>72710</v>
          </cell>
          <cell r="D16" t="str">
            <v>Utilities - Electricity</v>
          </cell>
          <cell r="E16">
            <v>4325.5200000000004</v>
          </cell>
          <cell r="F16">
            <v>8234.85</v>
          </cell>
          <cell r="G16">
            <v>-3909.33</v>
          </cell>
          <cell r="H16">
            <v>61652.97</v>
          </cell>
          <cell r="I16">
            <v>61652.97</v>
          </cell>
          <cell r="J16">
            <v>0</v>
          </cell>
        </row>
        <row r="17">
          <cell r="A17" t="str">
            <v>6219772740</v>
          </cell>
          <cell r="B17">
            <v>62197</v>
          </cell>
          <cell r="C17">
            <v>72740</v>
          </cell>
          <cell r="D17" t="str">
            <v>Utilities - Gas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6219772770</v>
          </cell>
          <cell r="B18">
            <v>62197</v>
          </cell>
          <cell r="C18">
            <v>72770</v>
          </cell>
          <cell r="D18" t="str">
            <v>Utilities - Water</v>
          </cell>
          <cell r="E18">
            <v>3895.58</v>
          </cell>
          <cell r="F18">
            <v>3964.72</v>
          </cell>
          <cell r="G18">
            <v>-69.139999999999901</v>
          </cell>
          <cell r="H18">
            <v>23078.89</v>
          </cell>
          <cell r="I18">
            <v>23078.89</v>
          </cell>
          <cell r="J18">
            <v>0</v>
          </cell>
        </row>
        <row r="19">
          <cell r="A19" t="str">
            <v>6219776000</v>
          </cell>
          <cell r="B19">
            <v>62197</v>
          </cell>
          <cell r="C19">
            <v>76000</v>
          </cell>
          <cell r="D19" t="str">
            <v>Bldg Maintenance &amp; Repair</v>
          </cell>
          <cell r="E19">
            <v>7503.49</v>
          </cell>
          <cell r="F19">
            <v>1462.48</v>
          </cell>
          <cell r="G19">
            <v>6041.01</v>
          </cell>
          <cell r="H19">
            <v>93635.76</v>
          </cell>
          <cell r="I19">
            <v>93635.76</v>
          </cell>
          <cell r="J19">
            <v>0</v>
          </cell>
        </row>
        <row r="20">
          <cell r="A20" t="str">
            <v>6219776020</v>
          </cell>
          <cell r="B20">
            <v>62197</v>
          </cell>
          <cell r="C20">
            <v>76020</v>
          </cell>
          <cell r="D20" t="str">
            <v>Food Court Expense</v>
          </cell>
          <cell r="E20">
            <v>4752</v>
          </cell>
          <cell r="F20">
            <v>3201.24</v>
          </cell>
          <cell r="G20">
            <v>1550.76</v>
          </cell>
          <cell r="H20">
            <v>20340.439999999999</v>
          </cell>
          <cell r="I20">
            <v>20340.439999999999</v>
          </cell>
          <cell r="J20">
            <v>0</v>
          </cell>
        </row>
        <row r="21">
          <cell r="A21" t="str">
            <v>6219776034</v>
          </cell>
          <cell r="B21">
            <v>62197</v>
          </cell>
          <cell r="C21">
            <v>76034</v>
          </cell>
          <cell r="D21" t="str">
            <v>Bldg. - General Repair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6219776050</v>
          </cell>
          <cell r="B22">
            <v>62197</v>
          </cell>
          <cell r="C22">
            <v>76050</v>
          </cell>
          <cell r="D22" t="str">
            <v>Cleaning Expense</v>
          </cell>
          <cell r="E22">
            <v>18613.66</v>
          </cell>
          <cell r="F22">
            <v>17275.7</v>
          </cell>
          <cell r="G22">
            <v>1337.96</v>
          </cell>
          <cell r="H22">
            <v>109484.91</v>
          </cell>
          <cell r="I22">
            <v>109484.91</v>
          </cell>
          <cell r="J22">
            <v>0</v>
          </cell>
        </row>
        <row r="23">
          <cell r="A23" t="str">
            <v>6219776056</v>
          </cell>
          <cell r="B23">
            <v>62197</v>
          </cell>
          <cell r="C23">
            <v>76056</v>
          </cell>
          <cell r="D23" t="str">
            <v>Maintenance - Reimb 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6219776071</v>
          </cell>
          <cell r="B24">
            <v>62197</v>
          </cell>
          <cell r="C24">
            <v>76071</v>
          </cell>
          <cell r="D24" t="str">
            <v>Reimaging</v>
          </cell>
          <cell r="E24">
            <v>0</v>
          </cell>
          <cell r="F24">
            <v>0</v>
          </cell>
          <cell r="G24">
            <v>0</v>
          </cell>
          <cell r="H24">
            <v>40250</v>
          </cell>
          <cell r="I24">
            <v>40250</v>
          </cell>
          <cell r="J24">
            <v>0</v>
          </cell>
        </row>
        <row r="25">
          <cell r="A25" t="str">
            <v>6219776091</v>
          </cell>
          <cell r="B25">
            <v>62197</v>
          </cell>
          <cell r="C25">
            <v>76091</v>
          </cell>
          <cell r="D25" t="str">
            <v>Parking Maintenance</v>
          </cell>
          <cell r="E25">
            <v>9905</v>
          </cell>
          <cell r="F25">
            <v>7536.38</v>
          </cell>
          <cell r="G25">
            <v>2368.62</v>
          </cell>
          <cell r="H25">
            <v>57426.7</v>
          </cell>
          <cell r="I25">
            <v>57426.7</v>
          </cell>
          <cell r="J25">
            <v>0</v>
          </cell>
        </row>
        <row r="26">
          <cell r="A26" t="str">
            <v>6219777000</v>
          </cell>
          <cell r="B26">
            <v>62197</v>
          </cell>
          <cell r="C26">
            <v>77000</v>
          </cell>
          <cell r="D26" t="str">
            <v>Grounds Maintenance</v>
          </cell>
          <cell r="E26">
            <v>4776.2700000000004</v>
          </cell>
          <cell r="F26">
            <v>3441.89</v>
          </cell>
          <cell r="G26">
            <v>1334.38</v>
          </cell>
          <cell r="H26">
            <v>60496.83</v>
          </cell>
          <cell r="I26">
            <v>60496.83</v>
          </cell>
          <cell r="J26">
            <v>0</v>
          </cell>
        </row>
        <row r="27">
          <cell r="A27" t="str">
            <v>6219777053</v>
          </cell>
          <cell r="B27">
            <v>62197</v>
          </cell>
          <cell r="C27">
            <v>77053</v>
          </cell>
          <cell r="D27" t="str">
            <v>Landscaping</v>
          </cell>
          <cell r="E27">
            <v>10118</v>
          </cell>
          <cell r="F27">
            <v>10411.280000000001</v>
          </cell>
          <cell r="G27">
            <v>-293.280000000001</v>
          </cell>
          <cell r="H27">
            <v>122670.74</v>
          </cell>
          <cell r="I27">
            <v>122670.74</v>
          </cell>
          <cell r="J27">
            <v>0</v>
          </cell>
        </row>
        <row r="28">
          <cell r="A28" t="str">
            <v>6219778020</v>
          </cell>
          <cell r="B28">
            <v>62197</v>
          </cell>
          <cell r="C28">
            <v>78020</v>
          </cell>
          <cell r="D28" t="str">
            <v>Amortized CAM Exp</v>
          </cell>
          <cell r="E28">
            <v>10834</v>
          </cell>
          <cell r="F28">
            <v>10833.34</v>
          </cell>
          <cell r="G28">
            <v>0.65999999999985404</v>
          </cell>
          <cell r="H28">
            <v>65000</v>
          </cell>
          <cell r="I28">
            <v>65000</v>
          </cell>
          <cell r="J28">
            <v>0</v>
          </cell>
        </row>
        <row r="29">
          <cell r="A29" t="str">
            <v>6219784264</v>
          </cell>
          <cell r="B29">
            <v>62197</v>
          </cell>
          <cell r="C29">
            <v>84264</v>
          </cell>
          <cell r="D29" t="str">
            <v>Mktg-Tenant Relations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6219785555</v>
          </cell>
          <cell r="B30">
            <v>62197</v>
          </cell>
          <cell r="C30">
            <v>85555</v>
          </cell>
          <cell r="D30" t="str">
            <v>Management Fee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6219785584</v>
          </cell>
          <cell r="B31">
            <v>62197</v>
          </cell>
          <cell r="C31">
            <v>85584</v>
          </cell>
          <cell r="D31" t="str">
            <v>Bldg Admin-Office Costs</v>
          </cell>
          <cell r="E31">
            <v>6148.42</v>
          </cell>
          <cell r="F31">
            <v>6148.5</v>
          </cell>
          <cell r="G31">
            <v>-7.9999999999927199E-2</v>
          </cell>
          <cell r="H31">
            <v>36891</v>
          </cell>
          <cell r="I31">
            <v>36891</v>
          </cell>
          <cell r="J31">
            <v>0</v>
          </cell>
        </row>
        <row r="32">
          <cell r="A32" t="str">
            <v>6219785582</v>
          </cell>
          <cell r="B32">
            <v>62197</v>
          </cell>
          <cell r="C32">
            <v>85582</v>
          </cell>
          <cell r="D32" t="str">
            <v>Bldg Admin-Salaries</v>
          </cell>
          <cell r="E32">
            <v>29447.65</v>
          </cell>
          <cell r="F32">
            <v>29447.84</v>
          </cell>
          <cell r="G32">
            <v>-0.18999999999868999</v>
          </cell>
          <cell r="H32">
            <v>187665.2</v>
          </cell>
          <cell r="I32">
            <v>187665.2</v>
          </cell>
          <cell r="J32">
            <v>0</v>
          </cell>
        </row>
        <row r="33">
          <cell r="A33" t="str">
            <v>6219786564</v>
          </cell>
          <cell r="B33">
            <v>62197</v>
          </cell>
          <cell r="C33">
            <v>86564</v>
          </cell>
          <cell r="D33" t="str">
            <v>Insurance</v>
          </cell>
          <cell r="E33">
            <v>12316</v>
          </cell>
          <cell r="F33">
            <v>12315.66</v>
          </cell>
          <cell r="G33">
            <v>0.34000000000014602</v>
          </cell>
          <cell r="H33">
            <v>73894</v>
          </cell>
          <cell r="I33">
            <v>73894</v>
          </cell>
          <cell r="J33">
            <v>0</v>
          </cell>
        </row>
        <row r="34">
          <cell r="A34" t="str">
            <v>6219788846</v>
          </cell>
          <cell r="B34">
            <v>62197</v>
          </cell>
          <cell r="C34">
            <v>88846</v>
          </cell>
          <cell r="D34" t="str">
            <v>Expenses -Other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6219788890</v>
          </cell>
          <cell r="B35">
            <v>62197</v>
          </cell>
          <cell r="C35">
            <v>88890</v>
          </cell>
          <cell r="D35" t="str">
            <v>Security/Safety</v>
          </cell>
          <cell r="E35">
            <v>8779.36</v>
          </cell>
          <cell r="F35">
            <v>7226.04</v>
          </cell>
          <cell r="G35">
            <v>1553.32</v>
          </cell>
          <cell r="H35">
            <v>53626.86</v>
          </cell>
          <cell r="I35">
            <v>53626.86</v>
          </cell>
          <cell r="J35">
            <v>0</v>
          </cell>
        </row>
        <row r="36">
          <cell r="A36" t="str">
            <v>6219789775</v>
          </cell>
          <cell r="B36">
            <v>62197</v>
          </cell>
          <cell r="C36">
            <v>89775</v>
          </cell>
          <cell r="D36" t="str">
            <v>Assmt Dist Taxes- Reimb</v>
          </cell>
          <cell r="E36">
            <v>20689.84</v>
          </cell>
          <cell r="F36">
            <v>20689.84</v>
          </cell>
          <cell r="G36">
            <v>0</v>
          </cell>
          <cell r="H36">
            <v>124139</v>
          </cell>
          <cell r="I36">
            <v>124139</v>
          </cell>
          <cell r="J36">
            <v>0</v>
          </cell>
        </row>
        <row r="37">
          <cell r="A37" t="str">
            <v>6219789729</v>
          </cell>
          <cell r="B37">
            <v>62197</v>
          </cell>
          <cell r="C37">
            <v>89729</v>
          </cell>
          <cell r="D37" t="str">
            <v>Taxes - Miscellaneous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6219789786</v>
          </cell>
          <cell r="B38">
            <v>62197</v>
          </cell>
          <cell r="C38">
            <v>89786</v>
          </cell>
          <cell r="D38" t="str">
            <v>Property Tax Exp</v>
          </cell>
          <cell r="E38">
            <v>31181.34</v>
          </cell>
          <cell r="F38">
            <v>31181.34</v>
          </cell>
          <cell r="G38">
            <v>0</v>
          </cell>
          <cell r="H38">
            <v>187088</v>
          </cell>
          <cell r="I38">
            <v>187088</v>
          </cell>
          <cell r="J38">
            <v>0</v>
          </cell>
        </row>
        <row r="39">
          <cell r="A39" t="str">
            <v>6219771040</v>
          </cell>
          <cell r="B39">
            <v>62197</v>
          </cell>
          <cell r="C39">
            <v>71040</v>
          </cell>
          <cell r="D39" t="str">
            <v>Office Supplies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 t="str">
            <v>6219772701</v>
          </cell>
          <cell r="B40">
            <v>62197</v>
          </cell>
          <cell r="C40">
            <v>72701</v>
          </cell>
          <cell r="D40" t="str">
            <v>Utilities</v>
          </cell>
          <cell r="E40">
            <v>525.87</v>
          </cell>
          <cell r="F40">
            <v>621.41999999999996</v>
          </cell>
          <cell r="G40">
            <v>-95.55</v>
          </cell>
          <cell r="H40">
            <v>2224</v>
          </cell>
          <cell r="I40">
            <v>2224</v>
          </cell>
          <cell r="J40">
            <v>0</v>
          </cell>
        </row>
        <row r="41">
          <cell r="A41" t="str">
            <v>6219772855</v>
          </cell>
          <cell r="B41">
            <v>62197</v>
          </cell>
          <cell r="C41">
            <v>72855</v>
          </cell>
          <cell r="D41" t="str">
            <v>Rent Expense-Ground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6219772870</v>
          </cell>
          <cell r="B42">
            <v>62197</v>
          </cell>
          <cell r="C42">
            <v>72870</v>
          </cell>
          <cell r="D42" t="str">
            <v>Office Rent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6219776010</v>
          </cell>
          <cell r="B43">
            <v>62197</v>
          </cell>
          <cell r="C43">
            <v>76010</v>
          </cell>
          <cell r="D43" t="str">
            <v>Tenant Alterations</v>
          </cell>
          <cell r="E43">
            <v>0</v>
          </cell>
          <cell r="F43">
            <v>-103</v>
          </cell>
          <cell r="G43">
            <v>103</v>
          </cell>
          <cell r="H43">
            <v>2305.14</v>
          </cell>
          <cell r="I43">
            <v>2305.14</v>
          </cell>
          <cell r="J43">
            <v>0</v>
          </cell>
        </row>
        <row r="44">
          <cell r="A44" t="str">
            <v>6219776040</v>
          </cell>
          <cell r="B44">
            <v>62197</v>
          </cell>
          <cell r="C44">
            <v>76040</v>
          </cell>
          <cell r="D44" t="str">
            <v>HVAC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6219776051</v>
          </cell>
          <cell r="B45">
            <v>62197</v>
          </cell>
          <cell r="C45">
            <v>76051</v>
          </cell>
          <cell r="D45" t="str">
            <v>Cleaning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A46" t="str">
            <v>6219776054</v>
          </cell>
          <cell r="B46">
            <v>62197</v>
          </cell>
          <cell r="C46">
            <v>76054</v>
          </cell>
          <cell r="D46" t="str">
            <v>Bldg Maintenance &amp; Repair</v>
          </cell>
          <cell r="E46">
            <v>9342.64</v>
          </cell>
          <cell r="F46">
            <v>10000</v>
          </cell>
          <cell r="G46">
            <v>-657.36000000000104</v>
          </cell>
          <cell r="H46">
            <v>55152.24</v>
          </cell>
          <cell r="I46">
            <v>55152.24</v>
          </cell>
          <cell r="J46">
            <v>0</v>
          </cell>
        </row>
        <row r="47">
          <cell r="A47" t="str">
            <v>6219776060</v>
          </cell>
          <cell r="B47">
            <v>62197</v>
          </cell>
          <cell r="C47">
            <v>76060</v>
          </cell>
          <cell r="D47" t="str">
            <v>Asbestos Abatement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6219776071</v>
          </cell>
          <cell r="B48">
            <v>62197</v>
          </cell>
          <cell r="C48">
            <v>76071</v>
          </cell>
          <cell r="D48" t="str">
            <v>Reimaging Maintenance</v>
          </cell>
          <cell r="E48">
            <v>0</v>
          </cell>
          <cell r="F48">
            <v>0</v>
          </cell>
          <cell r="G48">
            <v>0</v>
          </cell>
          <cell r="H48">
            <v>40250</v>
          </cell>
          <cell r="I48">
            <v>40250</v>
          </cell>
          <cell r="J48">
            <v>0</v>
          </cell>
        </row>
        <row r="49">
          <cell r="A49" t="str">
            <v>6219776090</v>
          </cell>
          <cell r="B49">
            <v>62197</v>
          </cell>
          <cell r="C49">
            <v>76090</v>
          </cell>
          <cell r="D49" t="str">
            <v>Parking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6219777001</v>
          </cell>
          <cell r="B50">
            <v>62197</v>
          </cell>
          <cell r="C50">
            <v>77001</v>
          </cell>
          <cell r="D50" t="str">
            <v>Grounds Maintenance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6219777022</v>
          </cell>
          <cell r="B51">
            <v>62197</v>
          </cell>
          <cell r="C51">
            <v>77022</v>
          </cell>
          <cell r="D51" t="str">
            <v>Landscaping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6219784200</v>
          </cell>
          <cell r="B52">
            <v>62197</v>
          </cell>
          <cell r="C52">
            <v>84200</v>
          </cell>
          <cell r="D52" t="str">
            <v>Marketing-Other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A53" t="str">
            <v>6219784240</v>
          </cell>
          <cell r="B53">
            <v>62197</v>
          </cell>
          <cell r="C53">
            <v>84240</v>
          </cell>
          <cell r="D53" t="str">
            <v>Marketing Leasing</v>
          </cell>
          <cell r="E53">
            <v>5382.34</v>
          </cell>
          <cell r="F53">
            <v>5382.82</v>
          </cell>
          <cell r="G53">
            <v>-0.479999999999563</v>
          </cell>
          <cell r="H53">
            <v>33706.800000000003</v>
          </cell>
          <cell r="I53">
            <v>33706.800000000003</v>
          </cell>
          <cell r="J53">
            <v>0</v>
          </cell>
        </row>
        <row r="54">
          <cell r="A54" t="str">
            <v>6219784242</v>
          </cell>
          <cell r="B54">
            <v>62197</v>
          </cell>
          <cell r="C54">
            <v>84242</v>
          </cell>
          <cell r="D54" t="str">
            <v>Marketing-Subsidy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6219784243</v>
          </cell>
          <cell r="B55">
            <v>62197</v>
          </cell>
          <cell r="C55">
            <v>84243</v>
          </cell>
          <cell r="D55" t="str">
            <v>Marketing Coordination</v>
          </cell>
          <cell r="E55">
            <v>0</v>
          </cell>
          <cell r="F55">
            <v>0</v>
          </cell>
          <cell r="G55">
            <v>0</v>
          </cell>
          <cell r="H55">
            <v>-24587.84</v>
          </cell>
          <cell r="I55">
            <v>-24587.84</v>
          </cell>
          <cell r="J55">
            <v>0</v>
          </cell>
        </row>
        <row r="56">
          <cell r="A56" t="str">
            <v>6219784244</v>
          </cell>
          <cell r="B56">
            <v>62197</v>
          </cell>
          <cell r="C56">
            <v>84244</v>
          </cell>
          <cell r="D56" t="str">
            <v>Marketing-Net Required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6219784265</v>
          </cell>
          <cell r="B57">
            <v>62197</v>
          </cell>
          <cell r="C57">
            <v>84265</v>
          </cell>
          <cell r="D57" t="str">
            <v>Marketing -TR-Non-Reimb.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6219788037</v>
          </cell>
          <cell r="B58">
            <v>62197</v>
          </cell>
          <cell r="C58">
            <v>88037</v>
          </cell>
          <cell r="D58" t="str">
            <v>Marketing - Leasing Office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</row>
        <row r="59">
          <cell r="A59" t="str">
            <v>6219785016</v>
          </cell>
          <cell r="B59">
            <v>62197</v>
          </cell>
          <cell r="C59">
            <v>85016</v>
          </cell>
          <cell r="D59" t="str">
            <v>Prof Svc-Attorney Outside</v>
          </cell>
          <cell r="E59">
            <v>2579.0500000000002</v>
          </cell>
          <cell r="F59">
            <v>0</v>
          </cell>
          <cell r="G59">
            <v>2579.0500000000002</v>
          </cell>
          <cell r="H59">
            <v>9508.3799999999992</v>
          </cell>
          <cell r="I59">
            <v>9508.3799999999992</v>
          </cell>
          <cell r="J59">
            <v>0</v>
          </cell>
        </row>
        <row r="60">
          <cell r="A60" t="str">
            <v>6219785022</v>
          </cell>
          <cell r="B60">
            <v>62197</v>
          </cell>
          <cell r="C60">
            <v>85022</v>
          </cell>
          <cell r="D60" t="str">
            <v>Prof Svc-Audit/Acctng</v>
          </cell>
          <cell r="E60">
            <v>0</v>
          </cell>
          <cell r="F60">
            <v>0</v>
          </cell>
          <cell r="G60">
            <v>0</v>
          </cell>
          <cell r="H60">
            <v>6563.01</v>
          </cell>
          <cell r="I60">
            <v>6563.01</v>
          </cell>
          <cell r="J60">
            <v>0</v>
          </cell>
        </row>
        <row r="61">
          <cell r="A61" t="str">
            <v>6219785065</v>
          </cell>
          <cell r="B61">
            <v>62197</v>
          </cell>
          <cell r="C61">
            <v>85065</v>
          </cell>
          <cell r="D61" t="str">
            <v>Professional Services Other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A62" t="str">
            <v>6219785500</v>
          </cell>
          <cell r="B62">
            <v>62197</v>
          </cell>
          <cell r="C62">
            <v>85500</v>
          </cell>
          <cell r="D62" t="str">
            <v>Consulting Services</v>
          </cell>
          <cell r="E62">
            <v>-500</v>
          </cell>
          <cell r="F62">
            <v>0</v>
          </cell>
          <cell r="G62">
            <v>-500</v>
          </cell>
          <cell r="H62">
            <v>2270.2399999999998</v>
          </cell>
          <cell r="I62">
            <v>2270.2399999999998</v>
          </cell>
          <cell r="J62">
            <v>0</v>
          </cell>
        </row>
        <row r="63">
          <cell r="A63" t="str">
            <v>6219785566</v>
          </cell>
          <cell r="B63">
            <v>62197</v>
          </cell>
          <cell r="C63">
            <v>85566</v>
          </cell>
          <cell r="D63" t="str">
            <v>Management Fee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</row>
        <row r="64">
          <cell r="A64" t="str">
            <v>6219785581</v>
          </cell>
          <cell r="B64">
            <v>62197</v>
          </cell>
          <cell r="C64">
            <v>85581</v>
          </cell>
          <cell r="D64" t="str">
            <v>Bldg Admin- Salaries</v>
          </cell>
          <cell r="E64">
            <v>21894.17</v>
          </cell>
          <cell r="F64">
            <v>21894.34</v>
          </cell>
          <cell r="G64">
            <v>-0.170000000001892</v>
          </cell>
          <cell r="H64">
            <v>138985.70000000001</v>
          </cell>
          <cell r="I64">
            <v>138985.70000000001</v>
          </cell>
          <cell r="J64">
            <v>0</v>
          </cell>
        </row>
        <row r="65">
          <cell r="A65" t="str">
            <v>6219785583</v>
          </cell>
          <cell r="B65">
            <v>62197</v>
          </cell>
          <cell r="C65">
            <v>85583</v>
          </cell>
          <cell r="D65" t="str">
            <v>Bldg Admin-Office Exp.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6219785530</v>
          </cell>
          <cell r="B66">
            <v>62197</v>
          </cell>
          <cell r="C66">
            <v>85530</v>
          </cell>
          <cell r="D66" t="str">
            <v>Bldg Admin - Office Exp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6219786012</v>
          </cell>
          <cell r="B67">
            <v>62197</v>
          </cell>
          <cell r="C67">
            <v>86012</v>
          </cell>
          <cell r="D67" t="str">
            <v>Regional Employee Parking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6219786037</v>
          </cell>
          <cell r="B68">
            <v>62197</v>
          </cell>
          <cell r="C68">
            <v>86037</v>
          </cell>
          <cell r="D68" t="str">
            <v>Travel &amp; Entertainment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6219783050</v>
          </cell>
          <cell r="B69">
            <v>62197</v>
          </cell>
          <cell r="C69">
            <v>83050</v>
          </cell>
          <cell r="D69" t="str">
            <v>Regional Employee Travel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6219786510</v>
          </cell>
          <cell r="B70">
            <v>62197</v>
          </cell>
          <cell r="C70">
            <v>86510</v>
          </cell>
          <cell r="D70" t="str">
            <v>Leasing Admin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6219786537</v>
          </cell>
          <cell r="B71">
            <v>62197</v>
          </cell>
          <cell r="C71">
            <v>86537</v>
          </cell>
          <cell r="D71" t="str">
            <v>Fees-Credit Reports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6219786566</v>
          </cell>
          <cell r="B72">
            <v>62197</v>
          </cell>
          <cell r="C72">
            <v>86566</v>
          </cell>
          <cell r="D72" t="str">
            <v>Insurance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6219786955</v>
          </cell>
          <cell r="B73">
            <v>62197</v>
          </cell>
          <cell r="C73">
            <v>86955</v>
          </cell>
          <cell r="D73" t="str">
            <v>Regional Temporary Labor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6219786985</v>
          </cell>
          <cell r="B74">
            <v>62197</v>
          </cell>
          <cell r="C74">
            <v>86985</v>
          </cell>
          <cell r="D74" t="str">
            <v>Purchased Svcs _ Other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6219786880</v>
          </cell>
          <cell r="B75">
            <v>62197</v>
          </cell>
          <cell r="C75">
            <v>86880</v>
          </cell>
          <cell r="D75" t="str">
            <v>Telephone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</row>
        <row r="76">
          <cell r="A76" t="str">
            <v>6219788710</v>
          </cell>
          <cell r="B76">
            <v>62197</v>
          </cell>
          <cell r="C76">
            <v>88710</v>
          </cell>
          <cell r="D76" t="str">
            <v>Losses-Bad Debts</v>
          </cell>
          <cell r="E76">
            <v>0</v>
          </cell>
          <cell r="F76">
            <v>0</v>
          </cell>
          <cell r="G76">
            <v>0</v>
          </cell>
          <cell r="H76">
            <v>61348</v>
          </cell>
          <cell r="I76">
            <v>61348</v>
          </cell>
          <cell r="J76">
            <v>0</v>
          </cell>
        </row>
        <row r="77">
          <cell r="A77" t="str">
            <v>6219788711</v>
          </cell>
          <cell r="B77">
            <v>62197</v>
          </cell>
          <cell r="C77">
            <v>88711</v>
          </cell>
          <cell r="D77" t="str">
            <v>Losses-Bad Debts- FASB 13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6219788785</v>
          </cell>
          <cell r="B78">
            <v>62197</v>
          </cell>
          <cell r="C78">
            <v>88785</v>
          </cell>
          <cell r="D78" t="str">
            <v>Losses-Uninsured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6219788847</v>
          </cell>
          <cell r="B79">
            <v>62197</v>
          </cell>
          <cell r="C79">
            <v>88847</v>
          </cell>
          <cell r="D79" t="str">
            <v>Expenses - Other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6219788866</v>
          </cell>
          <cell r="B80">
            <v>62197</v>
          </cell>
          <cell r="C80">
            <v>88866</v>
          </cell>
          <cell r="D80" t="str">
            <v>Legal Settlements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6219788870</v>
          </cell>
          <cell r="B81">
            <v>62197</v>
          </cell>
          <cell r="C81">
            <v>88870</v>
          </cell>
          <cell r="D81" t="str">
            <v>Backside Dist-O/S Partner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6219788889</v>
          </cell>
          <cell r="B82">
            <v>62197</v>
          </cell>
          <cell r="C82">
            <v>88889</v>
          </cell>
          <cell r="D82" t="str">
            <v>Security/Safety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6219789776</v>
          </cell>
          <cell r="B83">
            <v>62197</v>
          </cell>
          <cell r="C83">
            <v>89776</v>
          </cell>
          <cell r="D83" t="str">
            <v>Assmt Dist Taxes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6219789787</v>
          </cell>
          <cell r="B84">
            <v>62197</v>
          </cell>
          <cell r="C84">
            <v>89787</v>
          </cell>
          <cell r="D84" t="str">
            <v>Property Tax Exp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6219789510</v>
          </cell>
          <cell r="B85">
            <v>62197</v>
          </cell>
          <cell r="C85">
            <v>89510</v>
          </cell>
          <cell r="D85" t="str">
            <v>Interest Expense - General</v>
          </cell>
          <cell r="E85">
            <v>0</v>
          </cell>
          <cell r="F85">
            <v>207381</v>
          </cell>
          <cell r="G85">
            <v>-207381</v>
          </cell>
          <cell r="H85">
            <v>1200071</v>
          </cell>
          <cell r="I85">
            <v>1200071</v>
          </cell>
          <cell r="J85">
            <v>0</v>
          </cell>
        </row>
        <row r="86">
          <cell r="A86" t="str">
            <v>6219789511</v>
          </cell>
          <cell r="B86">
            <v>62197</v>
          </cell>
          <cell r="C86">
            <v>89511</v>
          </cell>
          <cell r="D86" t="str">
            <v>Interest Expense - Swap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6219789512</v>
          </cell>
          <cell r="B87">
            <v>62197</v>
          </cell>
          <cell r="C87">
            <v>89512</v>
          </cell>
          <cell r="D87" t="str">
            <v>Interest Expense - Accrual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6219789528</v>
          </cell>
          <cell r="B88">
            <v>62197</v>
          </cell>
          <cell r="C88">
            <v>89528</v>
          </cell>
          <cell r="D88" t="str">
            <v>Interest Expense - Loan Fees-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6219789529</v>
          </cell>
          <cell r="B89">
            <v>62197</v>
          </cell>
          <cell r="C89">
            <v>89529</v>
          </cell>
          <cell r="D89" t="str">
            <v>Interest Expense - Loan Fee A</v>
          </cell>
          <cell r="E89">
            <v>0</v>
          </cell>
          <cell r="F89">
            <v>4668</v>
          </cell>
          <cell r="G89">
            <v>-4668</v>
          </cell>
          <cell r="H89">
            <v>28008</v>
          </cell>
          <cell r="I89">
            <v>28008</v>
          </cell>
          <cell r="J89">
            <v>0</v>
          </cell>
        </row>
        <row r="90">
          <cell r="A90" t="str">
            <v>6219789567</v>
          </cell>
          <cell r="B90">
            <v>62197</v>
          </cell>
          <cell r="C90">
            <v>89567</v>
          </cell>
          <cell r="D90" t="str">
            <v>Interest Expense - TIC/Partne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6219785058</v>
          </cell>
          <cell r="B91">
            <v>62197</v>
          </cell>
          <cell r="C91">
            <v>85058</v>
          </cell>
          <cell r="D91" t="str">
            <v>Legal Fee Amort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6219786513</v>
          </cell>
          <cell r="B92">
            <v>62197</v>
          </cell>
          <cell r="C92">
            <v>86513</v>
          </cell>
          <cell r="D92" t="str">
            <v>Leasing Commission Amort</v>
          </cell>
          <cell r="E92">
            <v>0</v>
          </cell>
          <cell r="F92">
            <v>0</v>
          </cell>
          <cell r="G92">
            <v>0</v>
          </cell>
          <cell r="H92">
            <v>6344.69</v>
          </cell>
          <cell r="I92">
            <v>6344.69</v>
          </cell>
          <cell r="J92">
            <v>0</v>
          </cell>
        </row>
        <row r="93">
          <cell r="A93" t="str">
            <v>6219786519</v>
          </cell>
          <cell r="B93">
            <v>62197</v>
          </cell>
          <cell r="C93">
            <v>86519</v>
          </cell>
          <cell r="D93" t="str">
            <v>Fees-Appraisal Amort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6219788770</v>
          </cell>
          <cell r="B94">
            <v>62197</v>
          </cell>
          <cell r="C94">
            <v>88770</v>
          </cell>
          <cell r="D94" t="str">
            <v>Losses-Prop Abandon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6219788862</v>
          </cell>
          <cell r="B95">
            <v>62197</v>
          </cell>
          <cell r="C95">
            <v>88862</v>
          </cell>
          <cell r="D95" t="str">
            <v>Lease Buy-Out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6219788874</v>
          </cell>
          <cell r="B96">
            <v>62197</v>
          </cell>
          <cell r="C96">
            <v>88874</v>
          </cell>
          <cell r="D96" t="str">
            <v>Organization Cost Amort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</row>
        <row r="97">
          <cell r="A97" t="str">
            <v>6219789910</v>
          </cell>
          <cell r="B97">
            <v>62197</v>
          </cell>
          <cell r="C97">
            <v>89910</v>
          </cell>
          <cell r="D97" t="str">
            <v>Depreciation</v>
          </cell>
          <cell r="E97">
            <v>0</v>
          </cell>
          <cell r="F97">
            <v>64757.85</v>
          </cell>
          <cell r="G97">
            <v>-64757.85</v>
          </cell>
          <cell r="H97">
            <v>418959.38</v>
          </cell>
          <cell r="I97">
            <v>418959.38</v>
          </cell>
          <cell r="J97">
            <v>0</v>
          </cell>
        </row>
        <row r="98">
          <cell r="A98" t="str">
            <v>6219789548</v>
          </cell>
          <cell r="B98">
            <v>62197</v>
          </cell>
          <cell r="C98">
            <v>89548</v>
          </cell>
          <cell r="D98" t="str">
            <v>Other Amortized Cost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6226041010</v>
          </cell>
          <cell r="B99">
            <v>62260</v>
          </cell>
          <cell r="C99">
            <v>41010</v>
          </cell>
          <cell r="D99" t="str">
            <v>Parking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6226041040</v>
          </cell>
          <cell r="B100">
            <v>62260</v>
          </cell>
          <cell r="C100">
            <v>41040</v>
          </cell>
          <cell r="D100" t="str">
            <v>Rental Income FAS 13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</row>
        <row r="101">
          <cell r="A101" t="str">
            <v>6226041050</v>
          </cell>
          <cell r="B101">
            <v>62260</v>
          </cell>
          <cell r="C101">
            <v>41050</v>
          </cell>
          <cell r="D101" t="str">
            <v>Rental Income - Fixed</v>
          </cell>
          <cell r="E101">
            <v>-450953.12</v>
          </cell>
          <cell r="F101">
            <v>-450921.44</v>
          </cell>
          <cell r="G101">
            <v>-31.679999999993001</v>
          </cell>
          <cell r="H101">
            <v>-2732224.88</v>
          </cell>
          <cell r="I101">
            <v>-2732224.88</v>
          </cell>
          <cell r="J101">
            <v>0</v>
          </cell>
        </row>
        <row r="102">
          <cell r="A102" t="str">
            <v>6226041074</v>
          </cell>
          <cell r="B102">
            <v>62260</v>
          </cell>
          <cell r="C102">
            <v>41074</v>
          </cell>
          <cell r="D102" t="str">
            <v>Rental Income - Percentage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A103" t="str">
            <v>6226041082</v>
          </cell>
          <cell r="B103">
            <v>62260</v>
          </cell>
          <cell r="C103">
            <v>41082</v>
          </cell>
          <cell r="D103" t="str">
            <v>Rental Income - Operating Exp</v>
          </cell>
          <cell r="E103">
            <v>-99737.46</v>
          </cell>
          <cell r="F103">
            <v>-124779.8</v>
          </cell>
          <cell r="G103">
            <v>25042.34</v>
          </cell>
          <cell r="H103">
            <v>-748678.8</v>
          </cell>
          <cell r="I103">
            <v>-748678.8</v>
          </cell>
          <cell r="J103">
            <v>0</v>
          </cell>
        </row>
        <row r="104">
          <cell r="A104" t="str">
            <v>6226044610</v>
          </cell>
          <cell r="B104">
            <v>62260</v>
          </cell>
          <cell r="C104">
            <v>44610</v>
          </cell>
          <cell r="D104" t="str">
            <v>Marketing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6226045071</v>
          </cell>
          <cell r="B105">
            <v>62260</v>
          </cell>
          <cell r="C105">
            <v>45071</v>
          </cell>
          <cell r="D105" t="str">
            <v>Termination Fee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6226045010</v>
          </cell>
          <cell r="B106">
            <v>62260</v>
          </cell>
          <cell r="C106">
            <v>45010</v>
          </cell>
          <cell r="D106" t="str">
            <v>Bad Debt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6226045046</v>
          </cell>
          <cell r="B107">
            <v>62260</v>
          </cell>
          <cell r="C107">
            <v>45046</v>
          </cell>
          <cell r="D107" t="str">
            <v>Mgmt/Consult Fee Income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08">
          <cell r="A108" t="str">
            <v>6226045070</v>
          </cell>
          <cell r="B108">
            <v>62260</v>
          </cell>
          <cell r="C108">
            <v>45070</v>
          </cell>
          <cell r="D108" t="str">
            <v>Other Income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</row>
        <row r="109">
          <cell r="A109" t="str">
            <v>6226041060</v>
          </cell>
          <cell r="B109">
            <v>62260</v>
          </cell>
          <cell r="C109">
            <v>41060</v>
          </cell>
          <cell r="D109" t="str">
            <v>Rental Income - Vacancy</v>
          </cell>
          <cell r="E109">
            <v>0</v>
          </cell>
          <cell r="F109">
            <v>5801.16</v>
          </cell>
          <cell r="G109">
            <v>-5801.16</v>
          </cell>
          <cell r="H109">
            <v>34807</v>
          </cell>
          <cell r="I109">
            <v>34807</v>
          </cell>
          <cell r="J109">
            <v>0</v>
          </cell>
        </row>
        <row r="110">
          <cell r="A110" t="str">
            <v>6226044870</v>
          </cell>
          <cell r="B110">
            <v>62260</v>
          </cell>
          <cell r="C110">
            <v>44870</v>
          </cell>
          <cell r="D110" t="str">
            <v>Late Fees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6226052542</v>
          </cell>
          <cell r="B111">
            <v>62260</v>
          </cell>
          <cell r="C111">
            <v>52542</v>
          </cell>
          <cell r="D111" t="str">
            <v>Cost of Tenant Services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</row>
        <row r="112">
          <cell r="A112" t="str">
            <v>6226072710</v>
          </cell>
          <cell r="B112">
            <v>62260</v>
          </cell>
          <cell r="C112">
            <v>72710</v>
          </cell>
          <cell r="D112" t="str">
            <v>Utilities - Electricity</v>
          </cell>
          <cell r="E112">
            <v>2996.79</v>
          </cell>
          <cell r="F112">
            <v>4010.15</v>
          </cell>
          <cell r="G112">
            <v>-1013.36</v>
          </cell>
          <cell r="H112">
            <v>24494.6</v>
          </cell>
          <cell r="I112">
            <v>24494.6</v>
          </cell>
          <cell r="J112">
            <v>0</v>
          </cell>
        </row>
        <row r="113">
          <cell r="A113" t="str">
            <v>6226072740</v>
          </cell>
          <cell r="B113">
            <v>62260</v>
          </cell>
          <cell r="C113">
            <v>72740</v>
          </cell>
          <cell r="D113" t="str">
            <v>Utilities - Gas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</row>
        <row r="114">
          <cell r="A114" t="str">
            <v>6226072770</v>
          </cell>
          <cell r="B114">
            <v>62260</v>
          </cell>
          <cell r="C114">
            <v>72770</v>
          </cell>
          <cell r="D114" t="str">
            <v>Utilities - Water</v>
          </cell>
          <cell r="E114">
            <v>1683.91</v>
          </cell>
          <cell r="F114">
            <v>1895.61</v>
          </cell>
          <cell r="G114">
            <v>-211.7</v>
          </cell>
          <cell r="H114">
            <v>14244.5</v>
          </cell>
          <cell r="I114">
            <v>14244.5</v>
          </cell>
          <cell r="J114">
            <v>0</v>
          </cell>
        </row>
        <row r="115">
          <cell r="A115" t="str">
            <v>6226076000</v>
          </cell>
          <cell r="B115">
            <v>62260</v>
          </cell>
          <cell r="C115">
            <v>76000</v>
          </cell>
          <cell r="D115" t="str">
            <v>Bldg Maintenance &amp; Repair</v>
          </cell>
          <cell r="E115">
            <v>2822.84</v>
          </cell>
          <cell r="F115">
            <v>8119.54</v>
          </cell>
          <cell r="G115">
            <v>-5296.7</v>
          </cell>
          <cell r="H115">
            <v>51753.04</v>
          </cell>
          <cell r="I115">
            <v>51753.04</v>
          </cell>
          <cell r="J115">
            <v>0</v>
          </cell>
        </row>
        <row r="116">
          <cell r="A116" t="str">
            <v>6226076020</v>
          </cell>
          <cell r="B116">
            <v>62260</v>
          </cell>
          <cell r="C116">
            <v>76020</v>
          </cell>
          <cell r="D116" t="str">
            <v>Food Court Expense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6226076034</v>
          </cell>
          <cell r="B117">
            <v>62260</v>
          </cell>
          <cell r="C117">
            <v>76034</v>
          </cell>
          <cell r="D117" t="str">
            <v>Bldg. - General Repair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</row>
        <row r="118">
          <cell r="A118" t="str">
            <v>6226076050</v>
          </cell>
          <cell r="B118">
            <v>62260</v>
          </cell>
          <cell r="C118">
            <v>76050</v>
          </cell>
          <cell r="D118" t="str">
            <v>Cleaning Expense</v>
          </cell>
          <cell r="E118">
            <v>16160.96</v>
          </cell>
          <cell r="F118">
            <v>16250.14</v>
          </cell>
          <cell r="G118">
            <v>-89.180000000000305</v>
          </cell>
          <cell r="H118">
            <v>98091.58</v>
          </cell>
          <cell r="I118">
            <v>98091.58</v>
          </cell>
          <cell r="J118">
            <v>0</v>
          </cell>
        </row>
        <row r="119">
          <cell r="A119" t="str">
            <v>6226076056</v>
          </cell>
          <cell r="B119">
            <v>62260</v>
          </cell>
          <cell r="C119">
            <v>76056</v>
          </cell>
          <cell r="D119" t="str">
            <v>Maintenance - Reimb 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6226076070</v>
          </cell>
          <cell r="B120">
            <v>62260</v>
          </cell>
          <cell r="C120">
            <v>76070</v>
          </cell>
          <cell r="D120" t="str">
            <v>Reimaging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</row>
        <row r="121">
          <cell r="A121" t="str">
            <v>6226076091</v>
          </cell>
          <cell r="B121">
            <v>62260</v>
          </cell>
          <cell r="C121">
            <v>76091</v>
          </cell>
          <cell r="D121" t="str">
            <v>Parking Maintenance</v>
          </cell>
          <cell r="E121">
            <v>8885</v>
          </cell>
          <cell r="F121">
            <v>8008.25</v>
          </cell>
          <cell r="G121">
            <v>876.75</v>
          </cell>
          <cell r="H121">
            <v>56086.86</v>
          </cell>
          <cell r="I121">
            <v>56086.86</v>
          </cell>
          <cell r="J121">
            <v>0</v>
          </cell>
        </row>
        <row r="122">
          <cell r="A122" t="str">
            <v>6226077000</v>
          </cell>
          <cell r="B122">
            <v>62260</v>
          </cell>
          <cell r="C122">
            <v>77000</v>
          </cell>
          <cell r="D122" t="str">
            <v>Grounds Maintenance</v>
          </cell>
          <cell r="E122">
            <v>2718.69</v>
          </cell>
          <cell r="F122">
            <v>18371.68</v>
          </cell>
          <cell r="G122">
            <v>-15652.99</v>
          </cell>
          <cell r="H122">
            <v>56614.26</v>
          </cell>
          <cell r="I122">
            <v>56614.26</v>
          </cell>
          <cell r="J122">
            <v>0</v>
          </cell>
        </row>
        <row r="123">
          <cell r="A123" t="str">
            <v>6226077053</v>
          </cell>
          <cell r="B123">
            <v>62260</v>
          </cell>
          <cell r="C123">
            <v>77053</v>
          </cell>
          <cell r="D123" t="str">
            <v>Landscaping</v>
          </cell>
          <cell r="E123">
            <v>5257</v>
          </cell>
          <cell r="F123">
            <v>6218.63</v>
          </cell>
          <cell r="G123">
            <v>-961.63</v>
          </cell>
          <cell r="H123">
            <v>59158.53</v>
          </cell>
          <cell r="I123">
            <v>59158.53</v>
          </cell>
          <cell r="J123">
            <v>0</v>
          </cell>
        </row>
        <row r="124">
          <cell r="A124" t="str">
            <v>6226078020</v>
          </cell>
          <cell r="B124">
            <v>62260</v>
          </cell>
          <cell r="C124">
            <v>78020</v>
          </cell>
          <cell r="D124" t="str">
            <v>Amortized CAM Exp</v>
          </cell>
          <cell r="E124">
            <v>5277.84</v>
          </cell>
          <cell r="F124">
            <v>8402.84</v>
          </cell>
          <cell r="G124">
            <v>-3125</v>
          </cell>
          <cell r="H124">
            <v>50417</v>
          </cell>
          <cell r="I124">
            <v>50417</v>
          </cell>
          <cell r="J124">
            <v>0</v>
          </cell>
        </row>
        <row r="125">
          <cell r="A125" t="str">
            <v>6226084264</v>
          </cell>
          <cell r="B125">
            <v>62260</v>
          </cell>
          <cell r="C125">
            <v>84264</v>
          </cell>
          <cell r="D125" t="str">
            <v>Mktg-Tenant Relations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6226085555</v>
          </cell>
          <cell r="B126">
            <v>62260</v>
          </cell>
          <cell r="C126">
            <v>85555</v>
          </cell>
          <cell r="D126" t="str">
            <v>Management Fee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</row>
        <row r="127">
          <cell r="A127" t="str">
            <v>6226085584</v>
          </cell>
          <cell r="B127">
            <v>62260</v>
          </cell>
          <cell r="C127">
            <v>85584</v>
          </cell>
          <cell r="D127" t="str">
            <v>Bldg Admin-Office Costs</v>
          </cell>
          <cell r="E127">
            <v>1866.28</v>
          </cell>
          <cell r="F127">
            <v>1866.34</v>
          </cell>
          <cell r="G127">
            <v>-5.9999999999945403E-2</v>
          </cell>
          <cell r="H127">
            <v>11198</v>
          </cell>
          <cell r="I127">
            <v>11198</v>
          </cell>
          <cell r="J127">
            <v>0</v>
          </cell>
        </row>
        <row r="128">
          <cell r="A128" t="str">
            <v>6226085582</v>
          </cell>
          <cell r="B128">
            <v>62260</v>
          </cell>
          <cell r="C128">
            <v>85582</v>
          </cell>
          <cell r="D128" t="str">
            <v>Bldg Admin-Salaries</v>
          </cell>
          <cell r="E128">
            <v>9398.93</v>
          </cell>
          <cell r="F128">
            <v>9398.5</v>
          </cell>
          <cell r="G128">
            <v>0.43000000000029098</v>
          </cell>
          <cell r="H128">
            <v>60039.5</v>
          </cell>
          <cell r="I128">
            <v>60039.5</v>
          </cell>
          <cell r="J128">
            <v>0</v>
          </cell>
        </row>
        <row r="129">
          <cell r="A129" t="str">
            <v>6226086564</v>
          </cell>
          <cell r="B129">
            <v>62260</v>
          </cell>
          <cell r="C129">
            <v>86564</v>
          </cell>
          <cell r="D129" t="str">
            <v>Insurance</v>
          </cell>
          <cell r="E129">
            <v>6564</v>
          </cell>
          <cell r="F129">
            <v>6563.66</v>
          </cell>
          <cell r="G129">
            <v>0.34000000000014602</v>
          </cell>
          <cell r="H129">
            <v>39382</v>
          </cell>
          <cell r="I129">
            <v>39382</v>
          </cell>
          <cell r="J129">
            <v>0</v>
          </cell>
        </row>
        <row r="130">
          <cell r="A130" t="str">
            <v>6226088846</v>
          </cell>
          <cell r="B130">
            <v>62260</v>
          </cell>
          <cell r="C130">
            <v>88846</v>
          </cell>
          <cell r="D130" t="str">
            <v>Expenses -Other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</row>
        <row r="131">
          <cell r="A131" t="str">
            <v>6226088890</v>
          </cell>
          <cell r="B131">
            <v>62260</v>
          </cell>
          <cell r="C131">
            <v>88890</v>
          </cell>
          <cell r="D131" t="str">
            <v>Security/Safety</v>
          </cell>
          <cell r="E131">
            <v>2457</v>
          </cell>
          <cell r="F131">
            <v>2304</v>
          </cell>
          <cell r="G131">
            <v>153</v>
          </cell>
          <cell r="H131">
            <v>16543.77</v>
          </cell>
          <cell r="I131">
            <v>16543.77</v>
          </cell>
          <cell r="J131">
            <v>0</v>
          </cell>
        </row>
        <row r="132">
          <cell r="A132" t="str">
            <v>6226089775</v>
          </cell>
          <cell r="B132">
            <v>62260</v>
          </cell>
          <cell r="C132">
            <v>89775</v>
          </cell>
          <cell r="D132" t="str">
            <v>Assmt Dist Taxes- Reimb</v>
          </cell>
          <cell r="E132">
            <v>8221.84</v>
          </cell>
          <cell r="F132">
            <v>8221.84</v>
          </cell>
          <cell r="G132">
            <v>0</v>
          </cell>
          <cell r="H132">
            <v>49331</v>
          </cell>
          <cell r="I132">
            <v>49331</v>
          </cell>
          <cell r="J132">
            <v>0</v>
          </cell>
        </row>
        <row r="133">
          <cell r="A133" t="str">
            <v>6226089729</v>
          </cell>
          <cell r="B133">
            <v>62260</v>
          </cell>
          <cell r="C133">
            <v>89729</v>
          </cell>
          <cell r="D133" t="str">
            <v>Taxes - Miscellaneous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</row>
        <row r="134">
          <cell r="A134" t="str">
            <v>6226089786</v>
          </cell>
          <cell r="B134">
            <v>62260</v>
          </cell>
          <cell r="C134">
            <v>89786</v>
          </cell>
          <cell r="D134" t="str">
            <v>Property Tax Exp</v>
          </cell>
          <cell r="E134">
            <v>19602.68</v>
          </cell>
          <cell r="F134">
            <v>19602.68</v>
          </cell>
          <cell r="G134">
            <v>0</v>
          </cell>
          <cell r="H134">
            <v>117616</v>
          </cell>
          <cell r="I134">
            <v>117616</v>
          </cell>
          <cell r="J134">
            <v>0</v>
          </cell>
        </row>
        <row r="135">
          <cell r="A135" t="str">
            <v>6226071040</v>
          </cell>
          <cell r="B135">
            <v>62260</v>
          </cell>
          <cell r="C135">
            <v>71040</v>
          </cell>
          <cell r="D135" t="str">
            <v>Office Supplies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 t="str">
            <v>6226072701</v>
          </cell>
          <cell r="B136">
            <v>62260</v>
          </cell>
          <cell r="C136">
            <v>72701</v>
          </cell>
          <cell r="D136" t="str">
            <v>Utilities</v>
          </cell>
          <cell r="E136">
            <v>0</v>
          </cell>
          <cell r="F136">
            <v>0</v>
          </cell>
          <cell r="G136">
            <v>0</v>
          </cell>
          <cell r="H136">
            <v>123.6</v>
          </cell>
          <cell r="I136">
            <v>123.6</v>
          </cell>
          <cell r="J136">
            <v>0</v>
          </cell>
        </row>
        <row r="137">
          <cell r="A137" t="str">
            <v>6226072855</v>
          </cell>
          <cell r="B137">
            <v>62260</v>
          </cell>
          <cell r="C137">
            <v>72855</v>
          </cell>
          <cell r="D137" t="str">
            <v>Rent Expense-Ground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6226072870</v>
          </cell>
          <cell r="B138">
            <v>62260</v>
          </cell>
          <cell r="C138">
            <v>72870</v>
          </cell>
          <cell r="D138" t="str">
            <v>Office Rent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6226076010</v>
          </cell>
          <cell r="B139">
            <v>62260</v>
          </cell>
          <cell r="C139">
            <v>76010</v>
          </cell>
          <cell r="D139" t="str">
            <v>Tenant Alterations</v>
          </cell>
          <cell r="E139">
            <v>101.29</v>
          </cell>
          <cell r="F139">
            <v>0</v>
          </cell>
          <cell r="G139">
            <v>101.29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6226076040</v>
          </cell>
          <cell r="B140">
            <v>62260</v>
          </cell>
          <cell r="C140">
            <v>76040</v>
          </cell>
          <cell r="D140" t="str">
            <v>HVAC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6226076051</v>
          </cell>
          <cell r="B141">
            <v>62260</v>
          </cell>
          <cell r="C141">
            <v>76051</v>
          </cell>
          <cell r="D141" t="str">
            <v>Cleaning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6226076054</v>
          </cell>
          <cell r="B142">
            <v>62260</v>
          </cell>
          <cell r="C142">
            <v>76054</v>
          </cell>
          <cell r="D142" t="str">
            <v>Bldg Maintenance &amp; Repair</v>
          </cell>
          <cell r="E142">
            <v>1510.81</v>
          </cell>
          <cell r="F142">
            <v>2600.4299999999998</v>
          </cell>
          <cell r="G142">
            <v>-1089.6199999999999</v>
          </cell>
          <cell r="H142">
            <v>10497.31</v>
          </cell>
          <cell r="I142">
            <v>10497.31</v>
          </cell>
          <cell r="J142">
            <v>0</v>
          </cell>
        </row>
        <row r="143">
          <cell r="A143" t="str">
            <v>6226076060</v>
          </cell>
          <cell r="B143">
            <v>62260</v>
          </cell>
          <cell r="C143">
            <v>76060</v>
          </cell>
          <cell r="D143" t="str">
            <v>Asbestos Abatement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6226076071</v>
          </cell>
          <cell r="B144">
            <v>62260</v>
          </cell>
          <cell r="C144">
            <v>76071</v>
          </cell>
          <cell r="D144" t="str">
            <v>Reimaging Maintenance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6226076090</v>
          </cell>
          <cell r="B145">
            <v>62260</v>
          </cell>
          <cell r="C145">
            <v>76090</v>
          </cell>
          <cell r="D145" t="str">
            <v>Parking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6226077001</v>
          </cell>
          <cell r="B146">
            <v>62260</v>
          </cell>
          <cell r="C146">
            <v>77001</v>
          </cell>
          <cell r="D146" t="str">
            <v>Grounds Maintenance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6226077022</v>
          </cell>
          <cell r="B147">
            <v>62260</v>
          </cell>
          <cell r="C147">
            <v>77022</v>
          </cell>
          <cell r="D147" t="str">
            <v>Landscaping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6226084200</v>
          </cell>
          <cell r="B148">
            <v>62260</v>
          </cell>
          <cell r="C148">
            <v>84200</v>
          </cell>
          <cell r="D148" t="str">
            <v>Marketing-Other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>6226084240</v>
          </cell>
          <cell r="B149">
            <v>62260</v>
          </cell>
          <cell r="C149">
            <v>84240</v>
          </cell>
          <cell r="D149" t="str">
            <v>Marketing Leasing</v>
          </cell>
          <cell r="E149">
            <v>18.100000000000001</v>
          </cell>
          <cell r="F149">
            <v>445.16</v>
          </cell>
          <cell r="G149">
            <v>-427.06</v>
          </cell>
          <cell r="H149">
            <v>2671</v>
          </cell>
          <cell r="I149">
            <v>2671</v>
          </cell>
          <cell r="J149">
            <v>0</v>
          </cell>
        </row>
        <row r="150">
          <cell r="A150" t="str">
            <v>6226084242</v>
          </cell>
          <cell r="B150">
            <v>62260</v>
          </cell>
          <cell r="C150">
            <v>84242</v>
          </cell>
          <cell r="D150" t="str">
            <v>Marketing-Subsidy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6226084243</v>
          </cell>
          <cell r="B151">
            <v>62260</v>
          </cell>
          <cell r="C151">
            <v>84243</v>
          </cell>
          <cell r="D151" t="str">
            <v>Marketing Coordination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6226084244</v>
          </cell>
          <cell r="B152">
            <v>62260</v>
          </cell>
          <cell r="C152">
            <v>84244</v>
          </cell>
          <cell r="D152" t="str">
            <v>Marketing-Net Required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6226084265</v>
          </cell>
          <cell r="B153">
            <v>62260</v>
          </cell>
          <cell r="C153">
            <v>84265</v>
          </cell>
          <cell r="D153" t="str">
            <v>Marketing -TR-Non-Reimb.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6226088037</v>
          </cell>
          <cell r="B154">
            <v>62260</v>
          </cell>
          <cell r="C154">
            <v>88037</v>
          </cell>
          <cell r="D154" t="str">
            <v>Marketing - Leasing Office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A155" t="str">
            <v>6226085016</v>
          </cell>
          <cell r="B155">
            <v>62260</v>
          </cell>
          <cell r="C155">
            <v>85016</v>
          </cell>
          <cell r="D155" t="str">
            <v>Prof Svc-Attorney Outside</v>
          </cell>
          <cell r="E155">
            <v>0</v>
          </cell>
          <cell r="F155">
            <v>0</v>
          </cell>
          <cell r="G155">
            <v>0</v>
          </cell>
          <cell r="H155">
            <v>2121.8000000000002</v>
          </cell>
          <cell r="I155">
            <v>2121.8000000000002</v>
          </cell>
          <cell r="J155">
            <v>0</v>
          </cell>
        </row>
        <row r="156">
          <cell r="A156" t="str">
            <v>6226085022</v>
          </cell>
          <cell r="B156">
            <v>62260</v>
          </cell>
          <cell r="C156">
            <v>85022</v>
          </cell>
          <cell r="D156" t="str">
            <v>Prof Svc-Audit/Acctng</v>
          </cell>
          <cell r="E156">
            <v>0</v>
          </cell>
          <cell r="F156">
            <v>0</v>
          </cell>
          <cell r="G156">
            <v>0</v>
          </cell>
          <cell r="H156">
            <v>1675.14</v>
          </cell>
          <cell r="I156">
            <v>1675.14</v>
          </cell>
          <cell r="J156">
            <v>0</v>
          </cell>
        </row>
        <row r="157">
          <cell r="A157" t="str">
            <v>6226085065</v>
          </cell>
          <cell r="B157">
            <v>62260</v>
          </cell>
          <cell r="C157">
            <v>85065</v>
          </cell>
          <cell r="D157" t="str">
            <v>Professional Services Other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>6226085500</v>
          </cell>
          <cell r="B158">
            <v>62260</v>
          </cell>
          <cell r="C158">
            <v>85500</v>
          </cell>
          <cell r="D158" t="str">
            <v>Consulting Services</v>
          </cell>
          <cell r="E158">
            <v>0</v>
          </cell>
          <cell r="F158">
            <v>1691.26</v>
          </cell>
          <cell r="G158">
            <v>-1691.26</v>
          </cell>
          <cell r="H158">
            <v>3802.76</v>
          </cell>
          <cell r="I158">
            <v>3802.76</v>
          </cell>
          <cell r="J158">
            <v>0</v>
          </cell>
        </row>
        <row r="159">
          <cell r="A159" t="str">
            <v>6226085566</v>
          </cell>
          <cell r="B159">
            <v>62260</v>
          </cell>
          <cell r="C159">
            <v>85566</v>
          </cell>
          <cell r="D159" t="str">
            <v>Management Fee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</row>
        <row r="160">
          <cell r="A160" t="str">
            <v>6226085581</v>
          </cell>
          <cell r="B160">
            <v>62260</v>
          </cell>
          <cell r="C160">
            <v>85581</v>
          </cell>
          <cell r="D160" t="str">
            <v>Bldg Admin- Salaries</v>
          </cell>
          <cell r="E160">
            <v>9267.39</v>
          </cell>
          <cell r="F160">
            <v>9267.5</v>
          </cell>
          <cell r="G160">
            <v>-0.11000000000058199</v>
          </cell>
          <cell r="H160">
            <v>58005.5</v>
          </cell>
          <cell r="I160">
            <v>58005.5</v>
          </cell>
          <cell r="J160">
            <v>0</v>
          </cell>
        </row>
        <row r="161">
          <cell r="A161" t="str">
            <v>6226085583</v>
          </cell>
          <cell r="B161">
            <v>62260</v>
          </cell>
          <cell r="C161">
            <v>85583</v>
          </cell>
          <cell r="D161" t="str">
            <v>Bldg Admin-Office Exp.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6226085530</v>
          </cell>
          <cell r="B162">
            <v>62260</v>
          </cell>
          <cell r="C162">
            <v>85530</v>
          </cell>
          <cell r="D162" t="str">
            <v>Bldg Admin - Office Exp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6226086012</v>
          </cell>
          <cell r="B163">
            <v>62260</v>
          </cell>
          <cell r="C163">
            <v>86012</v>
          </cell>
          <cell r="D163" t="str">
            <v>Regional Employee Parking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6226086037</v>
          </cell>
          <cell r="B164">
            <v>62260</v>
          </cell>
          <cell r="C164">
            <v>86037</v>
          </cell>
          <cell r="D164" t="str">
            <v>Travel &amp; Entertainment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6226083050</v>
          </cell>
          <cell r="B165">
            <v>62260</v>
          </cell>
          <cell r="C165">
            <v>83050</v>
          </cell>
          <cell r="D165" t="str">
            <v>Regional Employee Travel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6226086510</v>
          </cell>
          <cell r="B166">
            <v>62260</v>
          </cell>
          <cell r="C166">
            <v>86510</v>
          </cell>
          <cell r="D166" t="str">
            <v>Leasing Admin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6226086537</v>
          </cell>
          <cell r="B167">
            <v>62260</v>
          </cell>
          <cell r="C167">
            <v>86537</v>
          </cell>
          <cell r="D167" t="str">
            <v>Fees-Credit Reports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6226086566</v>
          </cell>
          <cell r="B168">
            <v>62260</v>
          </cell>
          <cell r="C168">
            <v>86566</v>
          </cell>
          <cell r="D168" t="str">
            <v>Insurance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6226086955</v>
          </cell>
          <cell r="B169">
            <v>62260</v>
          </cell>
          <cell r="C169">
            <v>86955</v>
          </cell>
          <cell r="D169" t="str">
            <v>Regional Temporary Labor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6226086985</v>
          </cell>
          <cell r="B170">
            <v>62260</v>
          </cell>
          <cell r="C170">
            <v>86985</v>
          </cell>
          <cell r="D170" t="str">
            <v>Purchased Svcs _ Other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6226086880</v>
          </cell>
          <cell r="B171">
            <v>62260</v>
          </cell>
          <cell r="C171">
            <v>86880</v>
          </cell>
          <cell r="D171" t="str">
            <v>Telephone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A172" t="str">
            <v>6226088710</v>
          </cell>
          <cell r="B172">
            <v>62260</v>
          </cell>
          <cell r="C172">
            <v>88710</v>
          </cell>
          <cell r="D172" t="str">
            <v>Losses-Bad Debts</v>
          </cell>
          <cell r="E172">
            <v>0</v>
          </cell>
          <cell r="F172">
            <v>0.16</v>
          </cell>
          <cell r="G172">
            <v>-0.16</v>
          </cell>
          <cell r="H172">
            <v>34808.639999999999</v>
          </cell>
          <cell r="I172">
            <v>34808.639999999999</v>
          </cell>
          <cell r="J172">
            <v>0</v>
          </cell>
        </row>
        <row r="173">
          <cell r="A173" t="str">
            <v>6226088711</v>
          </cell>
          <cell r="B173">
            <v>62260</v>
          </cell>
          <cell r="C173">
            <v>88711</v>
          </cell>
          <cell r="D173" t="str">
            <v>Losses-Bad Debts- FASB 13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6226088785</v>
          </cell>
          <cell r="B174">
            <v>62260</v>
          </cell>
          <cell r="C174">
            <v>88785</v>
          </cell>
          <cell r="D174" t="str">
            <v>Losses-Uninsured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6226088847</v>
          </cell>
          <cell r="B175">
            <v>62260</v>
          </cell>
          <cell r="C175">
            <v>88847</v>
          </cell>
          <cell r="D175" t="str">
            <v>Expenses - Other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6226088866</v>
          </cell>
          <cell r="B176">
            <v>62260</v>
          </cell>
          <cell r="C176">
            <v>88866</v>
          </cell>
          <cell r="D176" t="str">
            <v>Legal Settlements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6226088870</v>
          </cell>
          <cell r="B177">
            <v>62260</v>
          </cell>
          <cell r="C177">
            <v>88870</v>
          </cell>
          <cell r="D177" t="str">
            <v>Backside Dist-O/S Partner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6226088889</v>
          </cell>
          <cell r="B178">
            <v>62260</v>
          </cell>
          <cell r="C178">
            <v>88889</v>
          </cell>
          <cell r="D178" t="str">
            <v>Security/Safety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6226089776</v>
          </cell>
          <cell r="B179">
            <v>62260</v>
          </cell>
          <cell r="C179">
            <v>89776</v>
          </cell>
          <cell r="D179" t="str">
            <v>Assmt Dist Taxes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6226089787</v>
          </cell>
          <cell r="B180">
            <v>62260</v>
          </cell>
          <cell r="C180">
            <v>89787</v>
          </cell>
          <cell r="D180" t="str">
            <v>Property Tax Exp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6226089510</v>
          </cell>
          <cell r="B181">
            <v>62260</v>
          </cell>
          <cell r="C181">
            <v>89510</v>
          </cell>
          <cell r="D181" t="str">
            <v>Interest Expense - General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6226089511</v>
          </cell>
          <cell r="B182">
            <v>62260</v>
          </cell>
          <cell r="C182">
            <v>89511</v>
          </cell>
          <cell r="D182" t="str">
            <v>Interest Expense - Swap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6226089512</v>
          </cell>
          <cell r="B183">
            <v>62260</v>
          </cell>
          <cell r="C183">
            <v>89512</v>
          </cell>
          <cell r="D183" t="str">
            <v>Interest Expense - Accrual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6226089528</v>
          </cell>
          <cell r="B184">
            <v>62260</v>
          </cell>
          <cell r="C184">
            <v>89528</v>
          </cell>
          <cell r="D184" t="str">
            <v>Interest Expense - Loan Fees-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6226089529</v>
          </cell>
          <cell r="B185">
            <v>62260</v>
          </cell>
          <cell r="C185">
            <v>89529</v>
          </cell>
          <cell r="D185" t="str">
            <v>Interest Expense - Loan Fee A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6226089567</v>
          </cell>
          <cell r="B186">
            <v>62260</v>
          </cell>
          <cell r="C186">
            <v>89567</v>
          </cell>
          <cell r="D186" t="str">
            <v>Interest Expense - TIC/Partne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6226085058</v>
          </cell>
          <cell r="B187">
            <v>62260</v>
          </cell>
          <cell r="C187">
            <v>85058</v>
          </cell>
          <cell r="D187" t="str">
            <v>Legal Fee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6226086513</v>
          </cell>
          <cell r="B188">
            <v>62260</v>
          </cell>
          <cell r="C188">
            <v>86513</v>
          </cell>
          <cell r="D188" t="str">
            <v>Leasing Commission Amort</v>
          </cell>
          <cell r="E188">
            <v>0</v>
          </cell>
          <cell r="F188">
            <v>46.38</v>
          </cell>
          <cell r="G188">
            <v>-46.38</v>
          </cell>
          <cell r="H188">
            <v>292.10000000000002</v>
          </cell>
          <cell r="I188">
            <v>292.10000000000002</v>
          </cell>
          <cell r="J188">
            <v>0</v>
          </cell>
        </row>
        <row r="189">
          <cell r="A189" t="str">
            <v>6226086519</v>
          </cell>
          <cell r="B189">
            <v>62260</v>
          </cell>
          <cell r="C189">
            <v>86519</v>
          </cell>
          <cell r="D189" t="str">
            <v>Fees-Appraisal Amort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6226088770</v>
          </cell>
          <cell r="B190">
            <v>62260</v>
          </cell>
          <cell r="C190">
            <v>88770</v>
          </cell>
          <cell r="D190" t="str">
            <v>Losses-Prop Abandon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6226088862</v>
          </cell>
          <cell r="B191">
            <v>62260</v>
          </cell>
          <cell r="C191">
            <v>88862</v>
          </cell>
          <cell r="D191" t="str">
            <v>Lease Buy-Out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6226088874</v>
          </cell>
          <cell r="B192">
            <v>62260</v>
          </cell>
          <cell r="C192">
            <v>88874</v>
          </cell>
          <cell r="D192" t="str">
            <v>Organization Cost Amort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</row>
        <row r="193">
          <cell r="A193" t="str">
            <v>6226089910</v>
          </cell>
          <cell r="B193">
            <v>62260</v>
          </cell>
          <cell r="C193">
            <v>89910</v>
          </cell>
          <cell r="D193" t="str">
            <v>Depreciation</v>
          </cell>
          <cell r="E193">
            <v>0</v>
          </cell>
          <cell r="F193">
            <v>47200.49</v>
          </cell>
          <cell r="G193">
            <v>-47200.49</v>
          </cell>
          <cell r="H193">
            <v>283546.27</v>
          </cell>
          <cell r="I193">
            <v>283546.27</v>
          </cell>
          <cell r="J193">
            <v>0</v>
          </cell>
        </row>
        <row r="194">
          <cell r="A194" t="str">
            <v>6226089548</v>
          </cell>
          <cell r="B194">
            <v>62260</v>
          </cell>
          <cell r="C194">
            <v>89548</v>
          </cell>
          <cell r="D194" t="str">
            <v>Other Amortized Cost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6226141010</v>
          </cell>
          <cell r="B195">
            <v>62261</v>
          </cell>
          <cell r="C195">
            <v>41010</v>
          </cell>
          <cell r="D195" t="str">
            <v>Parking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6226141040</v>
          </cell>
          <cell r="B196">
            <v>62261</v>
          </cell>
          <cell r="C196">
            <v>41040</v>
          </cell>
          <cell r="D196" t="str">
            <v>Rental Income FAS 13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</row>
        <row r="197">
          <cell r="A197" t="str">
            <v>6226141050</v>
          </cell>
          <cell r="B197">
            <v>62261</v>
          </cell>
          <cell r="C197">
            <v>41050</v>
          </cell>
          <cell r="D197" t="str">
            <v>Rental Income - Fixed</v>
          </cell>
          <cell r="E197">
            <v>-87094.38</v>
          </cell>
          <cell r="F197">
            <v>-87094.38</v>
          </cell>
          <cell r="G197">
            <v>0</v>
          </cell>
          <cell r="H197">
            <v>-522566.28</v>
          </cell>
          <cell r="I197">
            <v>-522566.28</v>
          </cell>
          <cell r="J197">
            <v>0</v>
          </cell>
        </row>
        <row r="198">
          <cell r="A198" t="str">
            <v>6226141074</v>
          </cell>
          <cell r="B198">
            <v>62261</v>
          </cell>
          <cell r="C198">
            <v>41074</v>
          </cell>
          <cell r="D198" t="str">
            <v>Rental Income - Percentage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A199" t="str">
            <v>6226141082</v>
          </cell>
          <cell r="B199">
            <v>62261</v>
          </cell>
          <cell r="C199">
            <v>41082</v>
          </cell>
          <cell r="D199" t="str">
            <v>Rental Income - Operating Exp</v>
          </cell>
          <cell r="E199">
            <v>-19832.12</v>
          </cell>
          <cell r="F199">
            <v>-26435.34</v>
          </cell>
          <cell r="G199">
            <v>6603.22</v>
          </cell>
          <cell r="H199">
            <v>-158612.04</v>
          </cell>
          <cell r="I199">
            <v>-158612.04</v>
          </cell>
          <cell r="J199">
            <v>0</v>
          </cell>
        </row>
        <row r="200">
          <cell r="A200" t="str">
            <v>6226144610</v>
          </cell>
          <cell r="B200">
            <v>62261</v>
          </cell>
          <cell r="C200">
            <v>44610</v>
          </cell>
          <cell r="D200" t="str">
            <v>Marketing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6226145071</v>
          </cell>
          <cell r="B201">
            <v>62261</v>
          </cell>
          <cell r="C201">
            <v>45071</v>
          </cell>
          <cell r="D201" t="str">
            <v>Termination Fee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6226145010</v>
          </cell>
          <cell r="B202">
            <v>62261</v>
          </cell>
          <cell r="C202">
            <v>45010</v>
          </cell>
          <cell r="D202" t="str">
            <v>Bad Debt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6226145046</v>
          </cell>
          <cell r="B203">
            <v>62261</v>
          </cell>
          <cell r="C203">
            <v>45046</v>
          </cell>
          <cell r="D203" t="str">
            <v>Mgmt/Consult Fee Income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</row>
        <row r="204">
          <cell r="A204" t="str">
            <v>6226145070</v>
          </cell>
          <cell r="B204">
            <v>62261</v>
          </cell>
          <cell r="C204">
            <v>45070</v>
          </cell>
          <cell r="D204" t="str">
            <v>Other Income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</row>
        <row r="205">
          <cell r="A205" t="str">
            <v>6226141060</v>
          </cell>
          <cell r="B205">
            <v>62261</v>
          </cell>
          <cell r="C205">
            <v>41060</v>
          </cell>
          <cell r="D205" t="str">
            <v>Rental Income - Vacancy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6226144870</v>
          </cell>
          <cell r="B206">
            <v>62261</v>
          </cell>
          <cell r="C206">
            <v>44870</v>
          </cell>
          <cell r="D206" t="str">
            <v>Late Fees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6226152542</v>
          </cell>
          <cell r="B207">
            <v>62261</v>
          </cell>
          <cell r="C207">
            <v>52542</v>
          </cell>
          <cell r="D207" t="str">
            <v>Cost of Tenant Services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</row>
        <row r="208">
          <cell r="A208" t="str">
            <v>6226172710</v>
          </cell>
          <cell r="B208">
            <v>62261</v>
          </cell>
          <cell r="C208">
            <v>72710</v>
          </cell>
          <cell r="D208" t="str">
            <v>Utilities - Electricity</v>
          </cell>
          <cell r="E208">
            <v>291.77</v>
          </cell>
          <cell r="F208">
            <v>464.72</v>
          </cell>
          <cell r="G208">
            <v>-172.95</v>
          </cell>
          <cell r="H208">
            <v>2592</v>
          </cell>
          <cell r="I208">
            <v>2592</v>
          </cell>
          <cell r="J208">
            <v>0</v>
          </cell>
        </row>
        <row r="209">
          <cell r="A209" t="str">
            <v>6226172740</v>
          </cell>
          <cell r="B209">
            <v>62261</v>
          </cell>
          <cell r="C209">
            <v>72740</v>
          </cell>
          <cell r="D209" t="str">
            <v>Utilities - Gas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</row>
        <row r="210">
          <cell r="A210" t="str">
            <v>6226172770</v>
          </cell>
          <cell r="B210">
            <v>62261</v>
          </cell>
          <cell r="C210">
            <v>72770</v>
          </cell>
          <cell r="D210" t="str">
            <v>Utilities - Water</v>
          </cell>
          <cell r="E210">
            <v>380.08</v>
          </cell>
          <cell r="F210">
            <v>0</v>
          </cell>
          <cell r="G210">
            <v>380.08</v>
          </cell>
          <cell r="H210">
            <v>1865.29</v>
          </cell>
          <cell r="I210">
            <v>1865.29</v>
          </cell>
          <cell r="J210">
            <v>0</v>
          </cell>
        </row>
        <row r="211">
          <cell r="A211" t="str">
            <v>6226176000</v>
          </cell>
          <cell r="B211">
            <v>62261</v>
          </cell>
          <cell r="C211">
            <v>76000</v>
          </cell>
          <cell r="D211" t="str">
            <v>Bldg Maintenance &amp; Repair</v>
          </cell>
          <cell r="E211">
            <v>1.21</v>
          </cell>
          <cell r="F211">
            <v>0</v>
          </cell>
          <cell r="G211">
            <v>1.21</v>
          </cell>
          <cell r="H211">
            <v>2413.15</v>
          </cell>
          <cell r="I211">
            <v>2413.15</v>
          </cell>
          <cell r="J211">
            <v>0</v>
          </cell>
        </row>
        <row r="212">
          <cell r="A212" t="str">
            <v>6226176020</v>
          </cell>
          <cell r="B212">
            <v>62261</v>
          </cell>
          <cell r="C212">
            <v>76020</v>
          </cell>
          <cell r="D212" t="str">
            <v>Food Court Expense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6226176034</v>
          </cell>
          <cell r="B213">
            <v>62261</v>
          </cell>
          <cell r="C213">
            <v>76034</v>
          </cell>
          <cell r="D213" t="str">
            <v>Bldg. - General Repair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</row>
        <row r="214">
          <cell r="A214" t="str">
            <v>6226176050</v>
          </cell>
          <cell r="B214">
            <v>62261</v>
          </cell>
          <cell r="C214">
            <v>76050</v>
          </cell>
          <cell r="D214" t="str">
            <v>Cleaning Expense</v>
          </cell>
          <cell r="E214">
            <v>0</v>
          </cell>
          <cell r="F214">
            <v>0</v>
          </cell>
          <cell r="G214">
            <v>0</v>
          </cell>
          <cell r="H214">
            <v>655.20000000000005</v>
          </cell>
          <cell r="I214">
            <v>655.20000000000005</v>
          </cell>
          <cell r="J214">
            <v>0</v>
          </cell>
        </row>
        <row r="215">
          <cell r="A215" t="str">
            <v>6226176056</v>
          </cell>
          <cell r="B215">
            <v>62261</v>
          </cell>
          <cell r="C215">
            <v>76056</v>
          </cell>
          <cell r="D215" t="str">
            <v>Maintenance - Reimb 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6226176070</v>
          </cell>
          <cell r="B216">
            <v>62261</v>
          </cell>
          <cell r="C216">
            <v>76070</v>
          </cell>
          <cell r="D216" t="str">
            <v>Reimaging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</row>
        <row r="217">
          <cell r="A217" t="str">
            <v>6226176091</v>
          </cell>
          <cell r="B217">
            <v>62261</v>
          </cell>
          <cell r="C217">
            <v>76091</v>
          </cell>
          <cell r="D217" t="str">
            <v>Parking Maintenance</v>
          </cell>
          <cell r="E217">
            <v>1450</v>
          </cell>
          <cell r="F217">
            <v>2987</v>
          </cell>
          <cell r="G217">
            <v>-1537</v>
          </cell>
          <cell r="H217">
            <v>19139.62</v>
          </cell>
          <cell r="I217">
            <v>19139.62</v>
          </cell>
          <cell r="J217">
            <v>0</v>
          </cell>
        </row>
        <row r="218">
          <cell r="A218" t="str">
            <v>6226177000</v>
          </cell>
          <cell r="B218">
            <v>62261</v>
          </cell>
          <cell r="C218">
            <v>77000</v>
          </cell>
          <cell r="D218" t="str">
            <v>Grounds Maintenance</v>
          </cell>
          <cell r="E218">
            <v>561.23</v>
          </cell>
          <cell r="F218">
            <v>8399.82</v>
          </cell>
          <cell r="G218">
            <v>-7838.59</v>
          </cell>
          <cell r="H218">
            <v>14304.24</v>
          </cell>
          <cell r="I218">
            <v>14304.24</v>
          </cell>
          <cell r="J218">
            <v>0</v>
          </cell>
        </row>
        <row r="219">
          <cell r="A219" t="str">
            <v>6226177053</v>
          </cell>
          <cell r="B219">
            <v>62261</v>
          </cell>
          <cell r="C219">
            <v>77053</v>
          </cell>
          <cell r="D219" t="str">
            <v>Landscaping</v>
          </cell>
          <cell r="E219">
            <v>2848.28</v>
          </cell>
          <cell r="F219">
            <v>3466.63</v>
          </cell>
          <cell r="G219">
            <v>-618.35</v>
          </cell>
          <cell r="H219">
            <v>26119.47</v>
          </cell>
          <cell r="I219">
            <v>26119.47</v>
          </cell>
          <cell r="J219">
            <v>0</v>
          </cell>
        </row>
        <row r="220">
          <cell r="A220" t="str">
            <v>6226178020</v>
          </cell>
          <cell r="B220">
            <v>62261</v>
          </cell>
          <cell r="C220">
            <v>78020</v>
          </cell>
          <cell r="D220" t="str">
            <v>Amortized CAM Exp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6226184264</v>
          </cell>
          <cell r="B221">
            <v>62261</v>
          </cell>
          <cell r="C221">
            <v>84264</v>
          </cell>
          <cell r="D221" t="str">
            <v>Mktg-Tenant Relations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6226185555</v>
          </cell>
          <cell r="B222">
            <v>62261</v>
          </cell>
          <cell r="C222">
            <v>85555</v>
          </cell>
          <cell r="D222" t="str">
            <v>Management Fee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</row>
        <row r="223">
          <cell r="A223" t="str">
            <v>6226185584</v>
          </cell>
          <cell r="B223">
            <v>62261</v>
          </cell>
          <cell r="C223">
            <v>85584</v>
          </cell>
          <cell r="D223" t="str">
            <v>Bldg Admin-Office Costs</v>
          </cell>
          <cell r="E223">
            <v>414.39</v>
          </cell>
          <cell r="F223">
            <v>414.16</v>
          </cell>
          <cell r="G223">
            <v>0.22999999999996101</v>
          </cell>
          <cell r="H223">
            <v>2485</v>
          </cell>
          <cell r="I223">
            <v>2485</v>
          </cell>
          <cell r="J223">
            <v>0</v>
          </cell>
        </row>
        <row r="224">
          <cell r="A224" t="str">
            <v>6226185582</v>
          </cell>
          <cell r="B224">
            <v>62261</v>
          </cell>
          <cell r="C224">
            <v>85582</v>
          </cell>
          <cell r="D224" t="str">
            <v>Bldg Admin-Salaries</v>
          </cell>
          <cell r="E224">
            <v>2085.58</v>
          </cell>
          <cell r="F224">
            <v>2085.16</v>
          </cell>
          <cell r="G224">
            <v>0.42000000000007298</v>
          </cell>
          <cell r="H224">
            <v>13320.8</v>
          </cell>
          <cell r="I224">
            <v>13320.8</v>
          </cell>
          <cell r="J224">
            <v>0</v>
          </cell>
        </row>
        <row r="225">
          <cell r="A225" t="str">
            <v>6226186564</v>
          </cell>
          <cell r="B225">
            <v>62261</v>
          </cell>
          <cell r="C225">
            <v>86564</v>
          </cell>
          <cell r="D225" t="str">
            <v>Insurance</v>
          </cell>
          <cell r="E225">
            <v>406</v>
          </cell>
          <cell r="F225">
            <v>406.5</v>
          </cell>
          <cell r="G225">
            <v>-0.5</v>
          </cell>
          <cell r="H225">
            <v>2439</v>
          </cell>
          <cell r="I225">
            <v>2439</v>
          </cell>
          <cell r="J225">
            <v>0</v>
          </cell>
        </row>
        <row r="226">
          <cell r="A226" t="str">
            <v>6226188846</v>
          </cell>
          <cell r="B226">
            <v>62261</v>
          </cell>
          <cell r="C226">
            <v>88846</v>
          </cell>
          <cell r="D226" t="str">
            <v>Expenses -Other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</row>
        <row r="227">
          <cell r="A227" t="str">
            <v>6226188890</v>
          </cell>
          <cell r="B227">
            <v>62261</v>
          </cell>
          <cell r="C227">
            <v>88890</v>
          </cell>
          <cell r="D227" t="str">
            <v>Security/Safety</v>
          </cell>
          <cell r="E227">
            <v>400.04</v>
          </cell>
          <cell r="F227">
            <v>420.04</v>
          </cell>
          <cell r="G227">
            <v>-20</v>
          </cell>
          <cell r="H227">
            <v>2945.1</v>
          </cell>
          <cell r="I227">
            <v>2945.1</v>
          </cell>
          <cell r="J227">
            <v>0</v>
          </cell>
        </row>
        <row r="228">
          <cell r="A228" t="str">
            <v>6226189775</v>
          </cell>
          <cell r="B228">
            <v>62261</v>
          </cell>
          <cell r="C228">
            <v>89775</v>
          </cell>
          <cell r="D228" t="str">
            <v>Assmt Dist Taxes- Reimb</v>
          </cell>
          <cell r="E228">
            <v>3428.84</v>
          </cell>
          <cell r="F228">
            <v>3428.84</v>
          </cell>
          <cell r="G228">
            <v>0</v>
          </cell>
          <cell r="H228">
            <v>20573</v>
          </cell>
          <cell r="I228">
            <v>20573</v>
          </cell>
          <cell r="J228">
            <v>0</v>
          </cell>
        </row>
        <row r="229">
          <cell r="A229" t="str">
            <v>6226189729</v>
          </cell>
          <cell r="B229">
            <v>62261</v>
          </cell>
          <cell r="C229">
            <v>89729</v>
          </cell>
          <cell r="D229" t="str">
            <v>Taxes - Miscellaneous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</row>
        <row r="230">
          <cell r="A230" t="str">
            <v>6226189786</v>
          </cell>
          <cell r="B230">
            <v>62261</v>
          </cell>
          <cell r="C230">
            <v>89786</v>
          </cell>
          <cell r="D230" t="str">
            <v>Property Tax Exp</v>
          </cell>
          <cell r="E230">
            <v>5377</v>
          </cell>
          <cell r="F230">
            <v>5377</v>
          </cell>
          <cell r="G230">
            <v>0</v>
          </cell>
          <cell r="H230">
            <v>32262</v>
          </cell>
          <cell r="I230">
            <v>32262</v>
          </cell>
          <cell r="J230">
            <v>0</v>
          </cell>
        </row>
        <row r="231">
          <cell r="A231" t="str">
            <v>6226171040</v>
          </cell>
          <cell r="B231">
            <v>62261</v>
          </cell>
          <cell r="C231">
            <v>71040</v>
          </cell>
          <cell r="D231" t="str">
            <v>Office Supplies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</row>
        <row r="232">
          <cell r="A232" t="str">
            <v>6226172701</v>
          </cell>
          <cell r="B232">
            <v>62261</v>
          </cell>
          <cell r="C232">
            <v>72701</v>
          </cell>
          <cell r="D232" t="str">
            <v>Utilities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6226172855</v>
          </cell>
          <cell r="B233">
            <v>62261</v>
          </cell>
          <cell r="C233">
            <v>72855</v>
          </cell>
          <cell r="D233" t="str">
            <v>Rent Expense-Ground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6226172870</v>
          </cell>
          <cell r="B234">
            <v>62261</v>
          </cell>
          <cell r="C234">
            <v>72870</v>
          </cell>
          <cell r="D234" t="str">
            <v>Office Rent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6226176010</v>
          </cell>
          <cell r="B235">
            <v>62261</v>
          </cell>
          <cell r="C235">
            <v>76010</v>
          </cell>
          <cell r="D235" t="str">
            <v>Tenant Alterations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6226176040</v>
          </cell>
          <cell r="B236">
            <v>62261</v>
          </cell>
          <cell r="C236">
            <v>76040</v>
          </cell>
          <cell r="D236" t="str">
            <v>HVAC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6226176051</v>
          </cell>
          <cell r="B237">
            <v>62261</v>
          </cell>
          <cell r="C237">
            <v>76051</v>
          </cell>
          <cell r="D237" t="str">
            <v>Cleaning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</row>
        <row r="238">
          <cell r="A238" t="str">
            <v>6226176054</v>
          </cell>
          <cell r="B238">
            <v>62261</v>
          </cell>
          <cell r="C238">
            <v>76054</v>
          </cell>
          <cell r="D238" t="str">
            <v>Bldg Maintenance &amp; Repair</v>
          </cell>
          <cell r="E238">
            <v>0</v>
          </cell>
          <cell r="F238">
            <v>0</v>
          </cell>
          <cell r="G238">
            <v>0</v>
          </cell>
          <cell r="H238">
            <v>2.36</v>
          </cell>
          <cell r="I238">
            <v>2.36</v>
          </cell>
          <cell r="J238">
            <v>0</v>
          </cell>
        </row>
        <row r="239">
          <cell r="A239" t="str">
            <v>6226176060</v>
          </cell>
          <cell r="B239">
            <v>62261</v>
          </cell>
          <cell r="C239">
            <v>76060</v>
          </cell>
          <cell r="D239" t="str">
            <v>Asbestos Abatement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>6226176071</v>
          </cell>
          <cell r="B240">
            <v>62261</v>
          </cell>
          <cell r="C240">
            <v>76071</v>
          </cell>
          <cell r="D240" t="str">
            <v>Reimaging Maintenance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6226176090</v>
          </cell>
          <cell r="B241">
            <v>62261</v>
          </cell>
          <cell r="C241">
            <v>76090</v>
          </cell>
          <cell r="D241" t="str">
            <v>Parking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6226177001</v>
          </cell>
          <cell r="B242">
            <v>62261</v>
          </cell>
          <cell r="C242">
            <v>77001</v>
          </cell>
          <cell r="D242" t="str">
            <v>Grounds Maintenance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6226177022</v>
          </cell>
          <cell r="B243">
            <v>62261</v>
          </cell>
          <cell r="C243">
            <v>77022</v>
          </cell>
          <cell r="D243" t="str">
            <v>Landscaping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6226184200</v>
          </cell>
          <cell r="B244">
            <v>62261</v>
          </cell>
          <cell r="C244">
            <v>84200</v>
          </cell>
          <cell r="D244" t="str">
            <v>Marketing-Other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</row>
        <row r="245">
          <cell r="A245" t="str">
            <v>6226184240</v>
          </cell>
          <cell r="B245">
            <v>62261</v>
          </cell>
          <cell r="C245">
            <v>84240</v>
          </cell>
          <cell r="D245" t="str">
            <v>Marketing Leasing</v>
          </cell>
          <cell r="E245">
            <v>4.05</v>
          </cell>
          <cell r="F245">
            <v>98.84</v>
          </cell>
          <cell r="G245">
            <v>-94.79</v>
          </cell>
          <cell r="H245">
            <v>593</v>
          </cell>
          <cell r="I245">
            <v>593</v>
          </cell>
          <cell r="J245">
            <v>0</v>
          </cell>
        </row>
        <row r="246">
          <cell r="A246" t="str">
            <v>6226184242</v>
          </cell>
          <cell r="B246">
            <v>62261</v>
          </cell>
          <cell r="C246">
            <v>84242</v>
          </cell>
          <cell r="D246" t="str">
            <v>Marketing-Subsidy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6226184243</v>
          </cell>
          <cell r="B247">
            <v>62261</v>
          </cell>
          <cell r="C247">
            <v>84243</v>
          </cell>
          <cell r="D247" t="str">
            <v>Marketing Coordination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6226184244</v>
          </cell>
          <cell r="B248">
            <v>62261</v>
          </cell>
          <cell r="C248">
            <v>84244</v>
          </cell>
          <cell r="D248" t="str">
            <v>Marketing-Net Required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6226184265</v>
          </cell>
          <cell r="B249">
            <v>62261</v>
          </cell>
          <cell r="C249">
            <v>84265</v>
          </cell>
          <cell r="D249" t="str">
            <v>Marketing -TR-Non-Reimb.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6226188037</v>
          </cell>
          <cell r="B250">
            <v>62261</v>
          </cell>
          <cell r="C250">
            <v>88037</v>
          </cell>
          <cell r="D250" t="str">
            <v>Marketing - Leasing Office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</row>
        <row r="251">
          <cell r="A251" t="str">
            <v>6226185016</v>
          </cell>
          <cell r="B251">
            <v>62261</v>
          </cell>
          <cell r="C251">
            <v>85016</v>
          </cell>
          <cell r="D251" t="str">
            <v>Prof Svc-Attorney Outside</v>
          </cell>
          <cell r="E251">
            <v>870.55</v>
          </cell>
          <cell r="F251">
            <v>0</v>
          </cell>
          <cell r="G251">
            <v>870.55</v>
          </cell>
          <cell r="H251">
            <v>7032.84</v>
          </cell>
          <cell r="I251">
            <v>7032.84</v>
          </cell>
          <cell r="J251">
            <v>0</v>
          </cell>
        </row>
        <row r="252">
          <cell r="A252" t="str">
            <v>6226185022</v>
          </cell>
          <cell r="B252">
            <v>62261</v>
          </cell>
          <cell r="C252">
            <v>85022</v>
          </cell>
          <cell r="D252" t="str">
            <v>Prof Svc-Audit/Acctng</v>
          </cell>
          <cell r="E252">
            <v>0</v>
          </cell>
          <cell r="F252">
            <v>0</v>
          </cell>
          <cell r="G252">
            <v>0</v>
          </cell>
          <cell r="H252">
            <v>1051.99</v>
          </cell>
          <cell r="I252">
            <v>1051.99</v>
          </cell>
          <cell r="J252">
            <v>0</v>
          </cell>
        </row>
        <row r="253">
          <cell r="A253" t="str">
            <v>6226185065</v>
          </cell>
          <cell r="B253">
            <v>62261</v>
          </cell>
          <cell r="C253">
            <v>85065</v>
          </cell>
          <cell r="D253" t="str">
            <v>Professional Services Other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</row>
        <row r="254">
          <cell r="A254" t="str">
            <v>6226185500</v>
          </cell>
          <cell r="B254">
            <v>62261</v>
          </cell>
          <cell r="C254">
            <v>85500</v>
          </cell>
          <cell r="D254" t="str">
            <v>Consulting Services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6226185566</v>
          </cell>
          <cell r="B255">
            <v>62261</v>
          </cell>
          <cell r="C255">
            <v>85566</v>
          </cell>
          <cell r="D255" t="str">
            <v>Management Fee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</row>
        <row r="256">
          <cell r="A256" t="str">
            <v>6226185581</v>
          </cell>
          <cell r="B256">
            <v>62261</v>
          </cell>
          <cell r="C256">
            <v>85581</v>
          </cell>
          <cell r="D256" t="str">
            <v>Bldg Admin- Salaries</v>
          </cell>
          <cell r="E256">
            <v>1915.74</v>
          </cell>
          <cell r="F256">
            <v>1915.66</v>
          </cell>
          <cell r="G256">
            <v>7.9999999999927199E-2</v>
          </cell>
          <cell r="H256">
            <v>12022.3</v>
          </cell>
          <cell r="I256">
            <v>12022.3</v>
          </cell>
          <cell r="J256">
            <v>0</v>
          </cell>
        </row>
        <row r="257">
          <cell r="A257" t="str">
            <v>6226185583</v>
          </cell>
          <cell r="B257">
            <v>62261</v>
          </cell>
          <cell r="C257">
            <v>85583</v>
          </cell>
          <cell r="D257" t="str">
            <v>Bldg Admin-Office Exp.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6226185530</v>
          </cell>
          <cell r="B258">
            <v>62261</v>
          </cell>
          <cell r="C258">
            <v>85530</v>
          </cell>
          <cell r="D258" t="str">
            <v>Bldg Admin - Office Exp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6226186012</v>
          </cell>
          <cell r="B259">
            <v>62261</v>
          </cell>
          <cell r="C259">
            <v>86012</v>
          </cell>
          <cell r="D259" t="str">
            <v>Regional Employee Parking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6226186037</v>
          </cell>
          <cell r="B260">
            <v>62261</v>
          </cell>
          <cell r="C260">
            <v>86037</v>
          </cell>
          <cell r="D260" t="str">
            <v>Travel &amp; Entertainment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6226183050</v>
          </cell>
          <cell r="B261">
            <v>62261</v>
          </cell>
          <cell r="C261">
            <v>83050</v>
          </cell>
          <cell r="D261" t="str">
            <v>Regional Employee Travel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6226186510</v>
          </cell>
          <cell r="B262">
            <v>62261</v>
          </cell>
          <cell r="C262">
            <v>86510</v>
          </cell>
          <cell r="D262" t="str">
            <v>Leasing Admin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6226186537</v>
          </cell>
          <cell r="B263">
            <v>62261</v>
          </cell>
          <cell r="C263">
            <v>86537</v>
          </cell>
          <cell r="D263" t="str">
            <v>Fees-Credit Reports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6226186566</v>
          </cell>
          <cell r="B264">
            <v>62261</v>
          </cell>
          <cell r="C264">
            <v>86566</v>
          </cell>
          <cell r="D264" t="str">
            <v>Insurance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6226186955</v>
          </cell>
          <cell r="B265">
            <v>62261</v>
          </cell>
          <cell r="C265">
            <v>86955</v>
          </cell>
          <cell r="D265" t="str">
            <v>Regional Temporary Labor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6226186985</v>
          </cell>
          <cell r="B266">
            <v>62261</v>
          </cell>
          <cell r="C266">
            <v>86985</v>
          </cell>
          <cell r="D266" t="str">
            <v>Purchased Svcs _ Other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6226186880</v>
          </cell>
          <cell r="B267">
            <v>62261</v>
          </cell>
          <cell r="C267">
            <v>86880</v>
          </cell>
          <cell r="D267" t="str">
            <v>Telephone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A268" t="str">
            <v>6226188710</v>
          </cell>
          <cell r="B268">
            <v>62261</v>
          </cell>
          <cell r="C268">
            <v>88710</v>
          </cell>
          <cell r="D268" t="str">
            <v>Losses-Bad Debts</v>
          </cell>
          <cell r="E268">
            <v>0</v>
          </cell>
          <cell r="F268">
            <v>0.16</v>
          </cell>
          <cell r="G268">
            <v>-0.16</v>
          </cell>
          <cell r="H268">
            <v>6812.56</v>
          </cell>
          <cell r="I268">
            <v>6812.56</v>
          </cell>
          <cell r="J268">
            <v>0</v>
          </cell>
        </row>
        <row r="269">
          <cell r="A269" t="str">
            <v>6226188711</v>
          </cell>
          <cell r="B269">
            <v>62261</v>
          </cell>
          <cell r="C269">
            <v>88711</v>
          </cell>
          <cell r="D269" t="str">
            <v>Losses-Bad Debts- FASB 13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6226188785</v>
          </cell>
          <cell r="B270">
            <v>62261</v>
          </cell>
          <cell r="C270">
            <v>88785</v>
          </cell>
          <cell r="D270" t="str">
            <v>Losses-Uninsured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6226188847</v>
          </cell>
          <cell r="B271">
            <v>62261</v>
          </cell>
          <cell r="C271">
            <v>88847</v>
          </cell>
          <cell r="D271" t="str">
            <v>Expenses - Other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6226188866</v>
          </cell>
          <cell r="B272">
            <v>62261</v>
          </cell>
          <cell r="C272">
            <v>88866</v>
          </cell>
          <cell r="D272" t="str">
            <v>Legal Settlements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6226188870</v>
          </cell>
          <cell r="B273">
            <v>62261</v>
          </cell>
          <cell r="C273">
            <v>88870</v>
          </cell>
          <cell r="D273" t="str">
            <v>Backside Dist-O/S Partner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6226188889</v>
          </cell>
          <cell r="B274">
            <v>62261</v>
          </cell>
          <cell r="C274">
            <v>88889</v>
          </cell>
          <cell r="D274" t="str">
            <v>Security/Safety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6226189776</v>
          </cell>
          <cell r="B275">
            <v>62261</v>
          </cell>
          <cell r="C275">
            <v>89776</v>
          </cell>
          <cell r="D275" t="str">
            <v>Assmt Dist Taxes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6226189787</v>
          </cell>
          <cell r="B276">
            <v>62261</v>
          </cell>
          <cell r="C276">
            <v>89787</v>
          </cell>
          <cell r="D276" t="str">
            <v>Property Tax Exp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>6226189510</v>
          </cell>
          <cell r="B277">
            <v>62261</v>
          </cell>
          <cell r="C277">
            <v>89510</v>
          </cell>
          <cell r="D277" t="str">
            <v>Interest Expense - General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6226189511</v>
          </cell>
          <cell r="B278">
            <v>62261</v>
          </cell>
          <cell r="C278">
            <v>89511</v>
          </cell>
          <cell r="D278" t="str">
            <v>Interest Expense - Swap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6226189512</v>
          </cell>
          <cell r="B279">
            <v>62261</v>
          </cell>
          <cell r="C279">
            <v>89512</v>
          </cell>
          <cell r="D279" t="str">
            <v>Interest Expense - Accrual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6226189528</v>
          </cell>
          <cell r="B280">
            <v>62261</v>
          </cell>
          <cell r="C280">
            <v>89528</v>
          </cell>
          <cell r="D280" t="str">
            <v>Interest Expense - Loan Fees-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 t="str">
            <v>6226189529</v>
          </cell>
          <cell r="B281">
            <v>62261</v>
          </cell>
          <cell r="C281">
            <v>89529</v>
          </cell>
          <cell r="D281" t="str">
            <v>Interest Expense - Loan Fee A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6226189567</v>
          </cell>
          <cell r="B282">
            <v>62261</v>
          </cell>
          <cell r="C282">
            <v>89567</v>
          </cell>
          <cell r="D282" t="str">
            <v>Interest Expense - TIC/Partne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6226185058</v>
          </cell>
          <cell r="B283">
            <v>62261</v>
          </cell>
          <cell r="C283">
            <v>85058</v>
          </cell>
          <cell r="D283" t="str">
            <v>Legal Fee Amort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</row>
        <row r="284">
          <cell r="A284" t="str">
            <v>6226186513</v>
          </cell>
          <cell r="B284">
            <v>62261</v>
          </cell>
          <cell r="C284">
            <v>86513</v>
          </cell>
          <cell r="D284" t="str">
            <v>Leasing Commission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6226186519</v>
          </cell>
          <cell r="B285">
            <v>62261</v>
          </cell>
          <cell r="C285">
            <v>86519</v>
          </cell>
          <cell r="D285" t="str">
            <v>Fees-Appraisal Amort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6226188770</v>
          </cell>
          <cell r="B286">
            <v>62261</v>
          </cell>
          <cell r="C286">
            <v>88770</v>
          </cell>
          <cell r="D286" t="str">
            <v>Losses-Prop Abandon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6226188862</v>
          </cell>
          <cell r="B287">
            <v>62261</v>
          </cell>
          <cell r="C287">
            <v>88862</v>
          </cell>
          <cell r="D287" t="str">
            <v>Lease Buy-Out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6226188874</v>
          </cell>
          <cell r="B288">
            <v>62261</v>
          </cell>
          <cell r="C288">
            <v>88874</v>
          </cell>
          <cell r="D288" t="str">
            <v>Organization Cost Amort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</row>
        <row r="289">
          <cell r="A289" t="str">
            <v>6226189910</v>
          </cell>
          <cell r="B289">
            <v>62261</v>
          </cell>
          <cell r="C289">
            <v>89910</v>
          </cell>
          <cell r="D289" t="str">
            <v>Depreciation</v>
          </cell>
          <cell r="E289">
            <v>0</v>
          </cell>
          <cell r="F289">
            <v>3013.61</v>
          </cell>
          <cell r="G289">
            <v>-3013.61</v>
          </cell>
          <cell r="H289">
            <v>18081.68</v>
          </cell>
          <cell r="I289">
            <v>18081.68</v>
          </cell>
          <cell r="J289">
            <v>0</v>
          </cell>
        </row>
        <row r="290">
          <cell r="A290" t="str">
            <v>6226189548</v>
          </cell>
          <cell r="B290">
            <v>62261</v>
          </cell>
          <cell r="C290">
            <v>89548</v>
          </cell>
          <cell r="D290" t="str">
            <v>Other Amortized Cost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6227041010</v>
          </cell>
          <cell r="B291">
            <v>62270</v>
          </cell>
          <cell r="C291">
            <v>41010</v>
          </cell>
          <cell r="D291" t="str">
            <v>Parking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6227041040</v>
          </cell>
          <cell r="B292">
            <v>62270</v>
          </cell>
          <cell r="C292">
            <v>41040</v>
          </cell>
          <cell r="D292" t="str">
            <v>Rental Income FAS 13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</row>
        <row r="293">
          <cell r="A293" t="str">
            <v>6227041050</v>
          </cell>
          <cell r="B293">
            <v>62270</v>
          </cell>
          <cell r="C293">
            <v>41050</v>
          </cell>
          <cell r="D293" t="str">
            <v>Rental Income - Fixed</v>
          </cell>
          <cell r="E293">
            <v>-833458.51</v>
          </cell>
          <cell r="F293">
            <v>-831898.51</v>
          </cell>
          <cell r="G293">
            <v>-1560</v>
          </cell>
          <cell r="H293">
            <v>-5103929.24</v>
          </cell>
          <cell r="I293">
            <v>-5103929.24</v>
          </cell>
          <cell r="J293">
            <v>0</v>
          </cell>
        </row>
        <row r="294">
          <cell r="A294" t="str">
            <v>6227041074</v>
          </cell>
          <cell r="B294">
            <v>62270</v>
          </cell>
          <cell r="C294">
            <v>41074</v>
          </cell>
          <cell r="D294" t="str">
            <v>Rental Income - Percentage</v>
          </cell>
          <cell r="E294">
            <v>-4128.25</v>
          </cell>
          <cell r="F294">
            <v>0</v>
          </cell>
          <cell r="G294">
            <v>-4128.25</v>
          </cell>
          <cell r="H294">
            <v>-13990</v>
          </cell>
          <cell r="I294">
            <v>-13990</v>
          </cell>
          <cell r="J294">
            <v>0</v>
          </cell>
        </row>
        <row r="295">
          <cell r="A295" t="str">
            <v>6227041082</v>
          </cell>
          <cell r="B295">
            <v>62270</v>
          </cell>
          <cell r="C295">
            <v>41082</v>
          </cell>
          <cell r="D295" t="str">
            <v>Rental Income - Operating Exp</v>
          </cell>
          <cell r="E295">
            <v>-215278.65</v>
          </cell>
          <cell r="F295">
            <v>-242324.2</v>
          </cell>
          <cell r="G295">
            <v>27045.55</v>
          </cell>
          <cell r="H295">
            <v>-1453945.2</v>
          </cell>
          <cell r="I295">
            <v>-1453945.2</v>
          </cell>
          <cell r="J295">
            <v>0</v>
          </cell>
        </row>
        <row r="296">
          <cell r="A296" t="str">
            <v>6227044610</v>
          </cell>
          <cell r="B296">
            <v>62270</v>
          </cell>
          <cell r="C296">
            <v>44610</v>
          </cell>
          <cell r="D296" t="str">
            <v>Marketing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6227045071</v>
          </cell>
          <cell r="B297">
            <v>62270</v>
          </cell>
          <cell r="C297">
            <v>45071</v>
          </cell>
          <cell r="D297" t="str">
            <v>Termination Fee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6227045010</v>
          </cell>
          <cell r="B298">
            <v>62270</v>
          </cell>
          <cell r="C298">
            <v>45010</v>
          </cell>
          <cell r="D298" t="str">
            <v>Bad Debt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6227045046</v>
          </cell>
          <cell r="B299">
            <v>62270</v>
          </cell>
          <cell r="C299">
            <v>45046</v>
          </cell>
          <cell r="D299" t="str">
            <v>Mgmt/Consult Fee Income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</row>
        <row r="300">
          <cell r="A300" t="str">
            <v>6227045070</v>
          </cell>
          <cell r="B300">
            <v>62270</v>
          </cell>
          <cell r="C300">
            <v>45070</v>
          </cell>
          <cell r="D300" t="str">
            <v>Other Income</v>
          </cell>
          <cell r="E300">
            <v>-8000</v>
          </cell>
          <cell r="F300">
            <v>0</v>
          </cell>
          <cell r="G300">
            <v>-8000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6227041060</v>
          </cell>
          <cell r="B301">
            <v>62270</v>
          </cell>
          <cell r="C301">
            <v>41060</v>
          </cell>
          <cell r="D301" t="str">
            <v>Rental Income - Vacancy</v>
          </cell>
          <cell r="E301">
            <v>0</v>
          </cell>
          <cell r="F301">
            <v>10953.16</v>
          </cell>
          <cell r="G301">
            <v>-10953.16</v>
          </cell>
          <cell r="H301">
            <v>65719</v>
          </cell>
          <cell r="I301">
            <v>65719</v>
          </cell>
          <cell r="J301">
            <v>0</v>
          </cell>
        </row>
        <row r="302">
          <cell r="A302" t="str">
            <v>6227044870</v>
          </cell>
          <cell r="B302">
            <v>62270</v>
          </cell>
          <cell r="C302">
            <v>44870</v>
          </cell>
          <cell r="D302" t="str">
            <v>Late Fees</v>
          </cell>
          <cell r="E302">
            <v>0</v>
          </cell>
          <cell r="F302">
            <v>0</v>
          </cell>
          <cell r="G302">
            <v>0</v>
          </cell>
          <cell r="H302">
            <v>-1030</v>
          </cell>
          <cell r="I302">
            <v>-1030</v>
          </cell>
          <cell r="J302">
            <v>0</v>
          </cell>
        </row>
        <row r="303">
          <cell r="A303" t="str">
            <v>6227052542</v>
          </cell>
          <cell r="B303">
            <v>62270</v>
          </cell>
          <cell r="C303">
            <v>52542</v>
          </cell>
          <cell r="D303" t="str">
            <v>Cost of Tenant Services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</row>
        <row r="304">
          <cell r="A304" t="str">
            <v>6227072710</v>
          </cell>
          <cell r="B304">
            <v>62270</v>
          </cell>
          <cell r="C304">
            <v>72710</v>
          </cell>
          <cell r="D304" t="str">
            <v>Utilities - Electricity</v>
          </cell>
          <cell r="E304">
            <v>6628.72</v>
          </cell>
          <cell r="F304">
            <v>7616.68</v>
          </cell>
          <cell r="G304">
            <v>-987.96</v>
          </cell>
          <cell r="H304">
            <v>56077.34</v>
          </cell>
          <cell r="I304">
            <v>56077.34</v>
          </cell>
          <cell r="J304">
            <v>0</v>
          </cell>
        </row>
        <row r="305">
          <cell r="A305" t="str">
            <v>6227072740</v>
          </cell>
          <cell r="B305">
            <v>62270</v>
          </cell>
          <cell r="C305">
            <v>72740</v>
          </cell>
          <cell r="D305" t="str">
            <v>Utilities - Gas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A306" t="str">
            <v>6227072770</v>
          </cell>
          <cell r="B306">
            <v>62270</v>
          </cell>
          <cell r="C306">
            <v>72770</v>
          </cell>
          <cell r="D306" t="str">
            <v>Utilities - Water</v>
          </cell>
          <cell r="E306">
            <v>4467.5</v>
          </cell>
          <cell r="F306">
            <v>2051.69</v>
          </cell>
          <cell r="G306">
            <v>2415.81</v>
          </cell>
          <cell r="H306">
            <v>19157.189999999999</v>
          </cell>
          <cell r="I306">
            <v>19157.189999999999</v>
          </cell>
          <cell r="J306">
            <v>0</v>
          </cell>
        </row>
        <row r="307">
          <cell r="A307" t="str">
            <v>6227076000</v>
          </cell>
          <cell r="B307">
            <v>62270</v>
          </cell>
          <cell r="C307">
            <v>76000</v>
          </cell>
          <cell r="D307" t="str">
            <v>Bldg Maintenance &amp; Repair</v>
          </cell>
          <cell r="E307">
            <v>4528.83</v>
          </cell>
          <cell r="F307">
            <v>4582.8</v>
          </cell>
          <cell r="G307">
            <v>-53.970000000000297</v>
          </cell>
          <cell r="H307">
            <v>63292.58</v>
          </cell>
          <cell r="I307">
            <v>63292.58</v>
          </cell>
          <cell r="J307">
            <v>0</v>
          </cell>
        </row>
        <row r="308">
          <cell r="A308" t="str">
            <v>6227076020</v>
          </cell>
          <cell r="B308">
            <v>62270</v>
          </cell>
          <cell r="C308">
            <v>76020</v>
          </cell>
          <cell r="D308" t="str">
            <v>Food Court Expense</v>
          </cell>
          <cell r="E308">
            <v>1700</v>
          </cell>
          <cell r="F308">
            <v>1751</v>
          </cell>
          <cell r="G308">
            <v>-51</v>
          </cell>
          <cell r="H308">
            <v>10712</v>
          </cell>
          <cell r="I308">
            <v>10712</v>
          </cell>
          <cell r="J308">
            <v>0</v>
          </cell>
        </row>
        <row r="309">
          <cell r="A309" t="str">
            <v>6227076034</v>
          </cell>
          <cell r="B309">
            <v>62270</v>
          </cell>
          <cell r="C309">
            <v>76034</v>
          </cell>
          <cell r="D309" t="str">
            <v>Bldg. - General Repair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  <row r="310">
          <cell r="A310" t="str">
            <v>6227076050</v>
          </cell>
          <cell r="B310">
            <v>62270</v>
          </cell>
          <cell r="C310">
            <v>76050</v>
          </cell>
          <cell r="D310" t="str">
            <v>Cleaning Expense</v>
          </cell>
          <cell r="E310">
            <v>15340.76</v>
          </cell>
          <cell r="F310">
            <v>13050.32</v>
          </cell>
          <cell r="G310">
            <v>2290.44</v>
          </cell>
          <cell r="H310">
            <v>77274.210000000006</v>
          </cell>
          <cell r="I310">
            <v>77274.210000000006</v>
          </cell>
          <cell r="J310">
            <v>0</v>
          </cell>
        </row>
        <row r="311">
          <cell r="A311" t="str">
            <v>6227076056</v>
          </cell>
          <cell r="B311">
            <v>62270</v>
          </cell>
          <cell r="C311">
            <v>76056</v>
          </cell>
          <cell r="D311" t="str">
            <v>Maintenance - Reimb 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6227076070</v>
          </cell>
          <cell r="B312">
            <v>62270</v>
          </cell>
          <cell r="C312">
            <v>76070</v>
          </cell>
          <cell r="D312" t="str">
            <v>Reimaging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</row>
        <row r="313">
          <cell r="A313" t="str">
            <v>6227076091</v>
          </cell>
          <cell r="B313">
            <v>62270</v>
          </cell>
          <cell r="C313">
            <v>76091</v>
          </cell>
          <cell r="D313" t="str">
            <v>Parking Maintenance</v>
          </cell>
          <cell r="E313">
            <v>7742.24</v>
          </cell>
          <cell r="F313">
            <v>7519</v>
          </cell>
          <cell r="G313">
            <v>223.24</v>
          </cell>
          <cell r="H313">
            <v>59121.55</v>
          </cell>
          <cell r="I313">
            <v>59121.55</v>
          </cell>
          <cell r="J313">
            <v>0</v>
          </cell>
        </row>
        <row r="314">
          <cell r="A314" t="str">
            <v>6227077000</v>
          </cell>
          <cell r="B314">
            <v>62270</v>
          </cell>
          <cell r="C314">
            <v>77000</v>
          </cell>
          <cell r="D314" t="str">
            <v>Grounds Maintenance</v>
          </cell>
          <cell r="E314">
            <v>6677.95</v>
          </cell>
          <cell r="F314">
            <v>6034.57</v>
          </cell>
          <cell r="G314">
            <v>643.38</v>
          </cell>
          <cell r="H314">
            <v>74511.91</v>
          </cell>
          <cell r="I314">
            <v>74511.91</v>
          </cell>
          <cell r="J314">
            <v>0</v>
          </cell>
        </row>
        <row r="315">
          <cell r="A315" t="str">
            <v>6227077053</v>
          </cell>
          <cell r="B315">
            <v>62270</v>
          </cell>
          <cell r="C315">
            <v>77053</v>
          </cell>
          <cell r="D315" t="str">
            <v>Landscaping</v>
          </cell>
          <cell r="E315">
            <v>9455</v>
          </cell>
          <cell r="F315">
            <v>10207.67</v>
          </cell>
          <cell r="G315">
            <v>-752.67</v>
          </cell>
          <cell r="H315">
            <v>125364.17</v>
          </cell>
          <cell r="I315">
            <v>125364.17</v>
          </cell>
          <cell r="J315">
            <v>0</v>
          </cell>
        </row>
        <row r="316">
          <cell r="A316" t="str">
            <v>6227078020</v>
          </cell>
          <cell r="B316">
            <v>62270</v>
          </cell>
          <cell r="C316">
            <v>78020</v>
          </cell>
          <cell r="D316" t="str">
            <v>Amortized CAM Exp</v>
          </cell>
          <cell r="E316">
            <v>13508.4</v>
          </cell>
          <cell r="F316">
            <v>13508.34</v>
          </cell>
          <cell r="G316">
            <v>5.9999999999490697E-2</v>
          </cell>
          <cell r="H316">
            <v>88050</v>
          </cell>
          <cell r="I316">
            <v>88050</v>
          </cell>
          <cell r="J316">
            <v>0</v>
          </cell>
        </row>
        <row r="317">
          <cell r="A317" t="str">
            <v>6227084264</v>
          </cell>
          <cell r="B317">
            <v>62270</v>
          </cell>
          <cell r="C317">
            <v>84264</v>
          </cell>
          <cell r="D317" t="str">
            <v>Mktg-Tenant Relations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6227085555</v>
          </cell>
          <cell r="B318">
            <v>62270</v>
          </cell>
          <cell r="C318">
            <v>85555</v>
          </cell>
          <cell r="D318" t="str">
            <v>Management Fee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</row>
        <row r="319">
          <cell r="A319" t="str">
            <v>6227085584</v>
          </cell>
          <cell r="B319">
            <v>62270</v>
          </cell>
          <cell r="C319">
            <v>85584</v>
          </cell>
          <cell r="D319" t="str">
            <v>Bldg Admin-Office Costs</v>
          </cell>
          <cell r="E319">
            <v>5206.66</v>
          </cell>
          <cell r="F319">
            <v>5207</v>
          </cell>
          <cell r="G319">
            <v>-0.34000000000014602</v>
          </cell>
          <cell r="H319">
            <v>31242</v>
          </cell>
          <cell r="I319">
            <v>31242</v>
          </cell>
          <cell r="J319">
            <v>0</v>
          </cell>
        </row>
        <row r="320">
          <cell r="A320" t="str">
            <v>6227085582</v>
          </cell>
          <cell r="B320">
            <v>62270</v>
          </cell>
          <cell r="C320">
            <v>85582</v>
          </cell>
          <cell r="D320" t="str">
            <v>Bldg Admin-Salaries</v>
          </cell>
          <cell r="E320">
            <v>26259.13</v>
          </cell>
          <cell r="F320">
            <v>26220.84</v>
          </cell>
          <cell r="G320">
            <v>38.290000000000902</v>
          </cell>
          <cell r="H320">
            <v>167507.20000000001</v>
          </cell>
          <cell r="I320">
            <v>167507.20000000001</v>
          </cell>
          <cell r="J320">
            <v>0</v>
          </cell>
        </row>
        <row r="321">
          <cell r="A321" t="str">
            <v>6227086564</v>
          </cell>
          <cell r="B321">
            <v>62270</v>
          </cell>
          <cell r="C321">
            <v>86564</v>
          </cell>
          <cell r="D321" t="str">
            <v>Insurance</v>
          </cell>
          <cell r="E321">
            <v>15485</v>
          </cell>
          <cell r="F321">
            <v>15484.84</v>
          </cell>
          <cell r="G321">
            <v>0.15999999999985401</v>
          </cell>
          <cell r="H321">
            <v>92909</v>
          </cell>
          <cell r="I321">
            <v>92909</v>
          </cell>
          <cell r="J321">
            <v>0</v>
          </cell>
        </row>
        <row r="322">
          <cell r="A322" t="str">
            <v>6227088846</v>
          </cell>
          <cell r="B322">
            <v>62270</v>
          </cell>
          <cell r="C322">
            <v>88846</v>
          </cell>
          <cell r="D322" t="str">
            <v>Expenses -Other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</row>
        <row r="323">
          <cell r="A323" t="str">
            <v>6227088890</v>
          </cell>
          <cell r="B323">
            <v>62270</v>
          </cell>
          <cell r="C323">
            <v>88890</v>
          </cell>
          <cell r="D323" t="str">
            <v>Security/Safety</v>
          </cell>
          <cell r="E323">
            <v>7341.88</v>
          </cell>
          <cell r="F323">
            <v>6027.01</v>
          </cell>
          <cell r="G323">
            <v>1314.87</v>
          </cell>
          <cell r="H323">
            <v>36486.82</v>
          </cell>
          <cell r="I323">
            <v>36486.82</v>
          </cell>
          <cell r="J323">
            <v>0</v>
          </cell>
        </row>
        <row r="324">
          <cell r="A324" t="str">
            <v>6227089775</v>
          </cell>
          <cell r="B324">
            <v>62270</v>
          </cell>
          <cell r="C324">
            <v>89775</v>
          </cell>
          <cell r="D324" t="str">
            <v>Assmt Dist Taxes- Reimb</v>
          </cell>
          <cell r="E324">
            <v>27561</v>
          </cell>
          <cell r="F324">
            <v>27561</v>
          </cell>
          <cell r="G324">
            <v>0</v>
          </cell>
          <cell r="H324">
            <v>165366</v>
          </cell>
          <cell r="I324">
            <v>165366</v>
          </cell>
          <cell r="J324">
            <v>0</v>
          </cell>
        </row>
        <row r="325">
          <cell r="A325" t="str">
            <v>6227089729</v>
          </cell>
          <cell r="B325">
            <v>62270</v>
          </cell>
          <cell r="C325">
            <v>89729</v>
          </cell>
          <cell r="D325" t="str">
            <v>Taxes - Miscellaneous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</row>
        <row r="326">
          <cell r="A326" t="str">
            <v>6227089786</v>
          </cell>
          <cell r="B326">
            <v>62270</v>
          </cell>
          <cell r="C326">
            <v>89786</v>
          </cell>
          <cell r="D326" t="str">
            <v>Property Tax Exp</v>
          </cell>
          <cell r="E326">
            <v>59262.5</v>
          </cell>
          <cell r="F326">
            <v>59262.5</v>
          </cell>
          <cell r="G326">
            <v>0</v>
          </cell>
          <cell r="H326">
            <v>355575</v>
          </cell>
          <cell r="I326">
            <v>355575</v>
          </cell>
          <cell r="J326">
            <v>0</v>
          </cell>
        </row>
        <row r="327">
          <cell r="A327" t="str">
            <v>6227071040</v>
          </cell>
          <cell r="B327">
            <v>62270</v>
          </cell>
          <cell r="C327">
            <v>71040</v>
          </cell>
          <cell r="D327" t="str">
            <v>Office Supplies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</row>
        <row r="328">
          <cell r="A328" t="str">
            <v>6227072701</v>
          </cell>
          <cell r="B328">
            <v>62270</v>
          </cell>
          <cell r="C328">
            <v>72701</v>
          </cell>
          <cell r="D328" t="str">
            <v>Utilities</v>
          </cell>
          <cell r="E328">
            <v>-45.99</v>
          </cell>
          <cell r="F328">
            <v>0</v>
          </cell>
          <cell r="G328">
            <v>-45.99</v>
          </cell>
          <cell r="H328">
            <v>206</v>
          </cell>
          <cell r="I328">
            <v>206</v>
          </cell>
          <cell r="J328">
            <v>0</v>
          </cell>
        </row>
        <row r="329">
          <cell r="A329" t="str">
            <v>6227072855</v>
          </cell>
          <cell r="B329">
            <v>62270</v>
          </cell>
          <cell r="C329">
            <v>72855</v>
          </cell>
          <cell r="D329" t="str">
            <v>Rent Expense-Ground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6227072870</v>
          </cell>
          <cell r="B330">
            <v>62270</v>
          </cell>
          <cell r="C330">
            <v>72870</v>
          </cell>
          <cell r="D330" t="str">
            <v>Office Rent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6227076010</v>
          </cell>
          <cell r="B331">
            <v>62270</v>
          </cell>
          <cell r="C331">
            <v>76010</v>
          </cell>
          <cell r="D331" t="str">
            <v>Tenant Alterations</v>
          </cell>
          <cell r="E331">
            <v>0</v>
          </cell>
          <cell r="F331">
            <v>0</v>
          </cell>
          <cell r="G331">
            <v>0</v>
          </cell>
          <cell r="H331">
            <v>354.4</v>
          </cell>
          <cell r="I331">
            <v>354.4</v>
          </cell>
          <cell r="J331">
            <v>0</v>
          </cell>
        </row>
        <row r="332">
          <cell r="A332" t="str">
            <v>6227076040</v>
          </cell>
          <cell r="B332">
            <v>62270</v>
          </cell>
          <cell r="C332">
            <v>76040</v>
          </cell>
          <cell r="D332" t="str">
            <v>HVAC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6227076051</v>
          </cell>
          <cell r="B333">
            <v>62270</v>
          </cell>
          <cell r="C333">
            <v>76051</v>
          </cell>
          <cell r="D333" t="str">
            <v>Cleaning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</row>
        <row r="334">
          <cell r="A334" t="str">
            <v>6227076054</v>
          </cell>
          <cell r="B334">
            <v>62270</v>
          </cell>
          <cell r="C334">
            <v>76054</v>
          </cell>
          <cell r="D334" t="str">
            <v>Bldg Maintenance &amp; Repair</v>
          </cell>
          <cell r="E334">
            <v>19.829999999999998</v>
          </cell>
          <cell r="F334">
            <v>10000</v>
          </cell>
          <cell r="G334">
            <v>-9980.17</v>
          </cell>
          <cell r="H334">
            <v>11372.73</v>
          </cell>
          <cell r="I334">
            <v>11372.73</v>
          </cell>
          <cell r="J334">
            <v>0</v>
          </cell>
        </row>
        <row r="335">
          <cell r="A335" t="str">
            <v>6227076060</v>
          </cell>
          <cell r="B335">
            <v>62270</v>
          </cell>
          <cell r="C335">
            <v>76060</v>
          </cell>
          <cell r="D335" t="str">
            <v>Asbestos Abatement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6227076071</v>
          </cell>
          <cell r="B336">
            <v>62270</v>
          </cell>
          <cell r="C336">
            <v>76071</v>
          </cell>
          <cell r="D336" t="str">
            <v>Reimaging Maintenance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6227076090</v>
          </cell>
          <cell r="B337">
            <v>62270</v>
          </cell>
          <cell r="C337">
            <v>76090</v>
          </cell>
          <cell r="D337" t="str">
            <v>Parking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6227077001</v>
          </cell>
          <cell r="B338">
            <v>62270</v>
          </cell>
          <cell r="C338">
            <v>77001</v>
          </cell>
          <cell r="D338" t="str">
            <v>Grounds Maintenance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6227077022</v>
          </cell>
          <cell r="B339">
            <v>62270</v>
          </cell>
          <cell r="C339">
            <v>77022</v>
          </cell>
          <cell r="D339" t="str">
            <v>Landscaping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6227084200</v>
          </cell>
          <cell r="B340">
            <v>62270</v>
          </cell>
          <cell r="C340">
            <v>84200</v>
          </cell>
          <cell r="D340" t="str">
            <v>Marketing-Other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</row>
        <row r="341">
          <cell r="A341" t="str">
            <v>6227084240</v>
          </cell>
          <cell r="B341">
            <v>62270</v>
          </cell>
          <cell r="C341">
            <v>84240</v>
          </cell>
          <cell r="D341" t="str">
            <v>Marketing Leasing</v>
          </cell>
          <cell r="E341">
            <v>50.66</v>
          </cell>
          <cell r="F341">
            <v>1242.1600000000001</v>
          </cell>
          <cell r="G341">
            <v>-1191.5</v>
          </cell>
          <cell r="H341">
            <v>7453</v>
          </cell>
          <cell r="I341">
            <v>7453</v>
          </cell>
          <cell r="J341">
            <v>0</v>
          </cell>
        </row>
        <row r="342">
          <cell r="A342" t="str">
            <v>6227084242</v>
          </cell>
          <cell r="B342">
            <v>62270</v>
          </cell>
          <cell r="C342">
            <v>84242</v>
          </cell>
          <cell r="D342" t="str">
            <v>Marketing-Subsidy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6227084243</v>
          </cell>
          <cell r="B343">
            <v>62270</v>
          </cell>
          <cell r="C343">
            <v>84243</v>
          </cell>
          <cell r="D343" t="str">
            <v>Marketing Coordination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6227084244</v>
          </cell>
          <cell r="B344">
            <v>62270</v>
          </cell>
          <cell r="C344">
            <v>84244</v>
          </cell>
          <cell r="D344" t="str">
            <v>Marketing-Net Required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6227084265</v>
          </cell>
          <cell r="B345">
            <v>62270</v>
          </cell>
          <cell r="C345">
            <v>84265</v>
          </cell>
          <cell r="D345" t="str">
            <v>Marketing -TR-Non-Reimb.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6227088037</v>
          </cell>
          <cell r="B346">
            <v>62270</v>
          </cell>
          <cell r="C346">
            <v>88037</v>
          </cell>
          <cell r="D346" t="str">
            <v>Marketing - Leasing Office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</row>
        <row r="347">
          <cell r="A347" t="str">
            <v>6227085016</v>
          </cell>
          <cell r="B347">
            <v>62270</v>
          </cell>
          <cell r="C347">
            <v>85016</v>
          </cell>
          <cell r="D347" t="str">
            <v>Prof Svc-Attorney Outside</v>
          </cell>
          <cell r="E347">
            <v>899.49</v>
          </cell>
          <cell r="F347">
            <v>0</v>
          </cell>
          <cell r="G347">
            <v>899.49</v>
          </cell>
          <cell r="H347">
            <v>4412</v>
          </cell>
          <cell r="I347">
            <v>4412</v>
          </cell>
          <cell r="J347">
            <v>0</v>
          </cell>
        </row>
        <row r="348">
          <cell r="A348" t="str">
            <v>6227085022</v>
          </cell>
          <cell r="B348">
            <v>62270</v>
          </cell>
          <cell r="C348">
            <v>85022</v>
          </cell>
          <cell r="D348" t="str">
            <v>Prof Svc-Audit/Acctng</v>
          </cell>
          <cell r="E348">
            <v>0</v>
          </cell>
          <cell r="F348">
            <v>0</v>
          </cell>
          <cell r="G348">
            <v>0</v>
          </cell>
          <cell r="H348">
            <v>5760.12</v>
          </cell>
          <cell r="I348">
            <v>5760.12</v>
          </cell>
          <cell r="J348">
            <v>0</v>
          </cell>
        </row>
        <row r="349">
          <cell r="A349" t="str">
            <v>6227085065</v>
          </cell>
          <cell r="B349">
            <v>62270</v>
          </cell>
          <cell r="C349">
            <v>85065</v>
          </cell>
          <cell r="D349" t="str">
            <v>Professional Services Other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</row>
        <row r="350">
          <cell r="A350" t="str">
            <v>6227085500</v>
          </cell>
          <cell r="B350">
            <v>62270</v>
          </cell>
          <cell r="C350">
            <v>85500</v>
          </cell>
          <cell r="D350" t="str">
            <v>Consulting Services</v>
          </cell>
          <cell r="E350">
            <v>0</v>
          </cell>
          <cell r="F350">
            <v>6427.01</v>
          </cell>
          <cell r="G350">
            <v>-6427.01</v>
          </cell>
          <cell r="H350">
            <v>6596.05</v>
          </cell>
          <cell r="I350">
            <v>6596.05</v>
          </cell>
          <cell r="J350">
            <v>0</v>
          </cell>
        </row>
        <row r="351">
          <cell r="A351" t="str">
            <v>6227085566</v>
          </cell>
          <cell r="B351">
            <v>62270</v>
          </cell>
          <cell r="C351">
            <v>85566</v>
          </cell>
          <cell r="D351" t="str">
            <v>Management Fee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</row>
        <row r="352">
          <cell r="A352" t="str">
            <v>6227085581</v>
          </cell>
          <cell r="B352">
            <v>62270</v>
          </cell>
          <cell r="C352">
            <v>85581</v>
          </cell>
          <cell r="D352" t="str">
            <v>Bldg Admin- Salaries</v>
          </cell>
          <cell r="E352">
            <v>21232.54</v>
          </cell>
          <cell r="F352">
            <v>21232.84</v>
          </cell>
          <cell r="G352">
            <v>-0.29999999999927202</v>
          </cell>
          <cell r="H352">
            <v>134068.20000000001</v>
          </cell>
          <cell r="I352">
            <v>134068.20000000001</v>
          </cell>
          <cell r="J352">
            <v>0</v>
          </cell>
        </row>
        <row r="353">
          <cell r="A353" t="str">
            <v>6227085583</v>
          </cell>
          <cell r="B353">
            <v>62270</v>
          </cell>
          <cell r="C353">
            <v>85583</v>
          </cell>
          <cell r="D353" t="str">
            <v>Bldg Admin-Office Exp.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6227085530</v>
          </cell>
          <cell r="B354">
            <v>62270</v>
          </cell>
          <cell r="C354">
            <v>85530</v>
          </cell>
          <cell r="D354" t="str">
            <v>Bldg Admin - Office Exp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6227086012</v>
          </cell>
          <cell r="B355">
            <v>62270</v>
          </cell>
          <cell r="C355">
            <v>86012</v>
          </cell>
          <cell r="D355" t="str">
            <v>Regional Employee Parking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6227086037</v>
          </cell>
          <cell r="B356">
            <v>62270</v>
          </cell>
          <cell r="C356">
            <v>86037</v>
          </cell>
          <cell r="D356" t="str">
            <v>Travel &amp; Entertainment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6227083050</v>
          </cell>
          <cell r="B357">
            <v>62270</v>
          </cell>
          <cell r="C357">
            <v>83050</v>
          </cell>
          <cell r="D357" t="str">
            <v>Regional Employee Travel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6227086510</v>
          </cell>
          <cell r="B358">
            <v>62270</v>
          </cell>
          <cell r="C358">
            <v>86510</v>
          </cell>
          <cell r="D358" t="str">
            <v>Leasing Admin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6227086537</v>
          </cell>
          <cell r="B359">
            <v>62270</v>
          </cell>
          <cell r="C359">
            <v>86537</v>
          </cell>
          <cell r="D359" t="str">
            <v>Fees-Credit Reports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6227086566</v>
          </cell>
          <cell r="B360">
            <v>62270</v>
          </cell>
          <cell r="C360">
            <v>86566</v>
          </cell>
          <cell r="D360" t="str">
            <v>Insurance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6227086955</v>
          </cell>
          <cell r="B361">
            <v>62270</v>
          </cell>
          <cell r="C361">
            <v>86955</v>
          </cell>
          <cell r="D361" t="str">
            <v>Regional Temporary Labor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6227086985</v>
          </cell>
          <cell r="B362">
            <v>62270</v>
          </cell>
          <cell r="C362">
            <v>86985</v>
          </cell>
          <cell r="D362" t="str">
            <v>Purchased Svcs _ Other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6227086880</v>
          </cell>
          <cell r="B363">
            <v>62270</v>
          </cell>
          <cell r="C363">
            <v>86880</v>
          </cell>
          <cell r="D363" t="str">
            <v>Telephone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A364" t="str">
            <v>6227088710</v>
          </cell>
          <cell r="B364">
            <v>62270</v>
          </cell>
          <cell r="C364">
            <v>88710</v>
          </cell>
          <cell r="D364" t="str">
            <v>Losses-Bad Debts</v>
          </cell>
          <cell r="E364">
            <v>0</v>
          </cell>
          <cell r="F364">
            <v>0.16</v>
          </cell>
          <cell r="G364">
            <v>-0.16</v>
          </cell>
          <cell r="H364">
            <v>65728.639999999999</v>
          </cell>
          <cell r="I364">
            <v>65728.639999999999</v>
          </cell>
          <cell r="J364">
            <v>0</v>
          </cell>
        </row>
        <row r="365">
          <cell r="A365" t="str">
            <v>6227088711</v>
          </cell>
          <cell r="B365">
            <v>62270</v>
          </cell>
          <cell r="C365">
            <v>88711</v>
          </cell>
          <cell r="D365" t="str">
            <v>Losses-Bad Debts- FASB 13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6227088785</v>
          </cell>
          <cell r="B366">
            <v>62270</v>
          </cell>
          <cell r="C366">
            <v>88785</v>
          </cell>
          <cell r="D366" t="str">
            <v>Losses-Uninsured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6227088847</v>
          </cell>
          <cell r="B367">
            <v>62270</v>
          </cell>
          <cell r="C367">
            <v>88847</v>
          </cell>
          <cell r="D367" t="str">
            <v>Expenses - Other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6227088866</v>
          </cell>
          <cell r="B368">
            <v>62270</v>
          </cell>
          <cell r="C368">
            <v>88866</v>
          </cell>
          <cell r="D368" t="str">
            <v>Legal Settlements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6227088870</v>
          </cell>
          <cell r="B369">
            <v>62270</v>
          </cell>
          <cell r="C369">
            <v>88870</v>
          </cell>
          <cell r="D369" t="str">
            <v>Backside Dist-O/S Partner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6227088889</v>
          </cell>
          <cell r="B370">
            <v>62270</v>
          </cell>
          <cell r="C370">
            <v>88889</v>
          </cell>
          <cell r="D370" t="str">
            <v>Security/Safety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6227089776</v>
          </cell>
          <cell r="B371">
            <v>62270</v>
          </cell>
          <cell r="C371">
            <v>89776</v>
          </cell>
          <cell r="D371" t="str">
            <v>Assmt Dist Taxes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6227089787</v>
          </cell>
          <cell r="B372">
            <v>62270</v>
          </cell>
          <cell r="C372">
            <v>89787</v>
          </cell>
          <cell r="D372" t="str">
            <v>Property Tax Exp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6227089510</v>
          </cell>
          <cell r="B373">
            <v>62270</v>
          </cell>
          <cell r="C373">
            <v>89510</v>
          </cell>
          <cell r="D373" t="str">
            <v>Interest Expense - General</v>
          </cell>
          <cell r="E373">
            <v>0</v>
          </cell>
          <cell r="F373">
            <v>198165</v>
          </cell>
          <cell r="G373">
            <v>-198165</v>
          </cell>
          <cell r="H373">
            <v>1146735</v>
          </cell>
          <cell r="I373">
            <v>1146735</v>
          </cell>
          <cell r="J373">
            <v>0</v>
          </cell>
        </row>
        <row r="374">
          <cell r="A374" t="str">
            <v>6227089511</v>
          </cell>
          <cell r="B374">
            <v>62270</v>
          </cell>
          <cell r="C374">
            <v>89511</v>
          </cell>
          <cell r="D374" t="str">
            <v>Interest Expense - Swap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6227089512</v>
          </cell>
          <cell r="B375">
            <v>62270</v>
          </cell>
          <cell r="C375">
            <v>89512</v>
          </cell>
          <cell r="D375" t="str">
            <v>Interest Expense - Accrual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6227089528</v>
          </cell>
          <cell r="B376">
            <v>62270</v>
          </cell>
          <cell r="C376">
            <v>89528</v>
          </cell>
          <cell r="D376" t="str">
            <v>Interest Expense - Loan Fees-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6227089529</v>
          </cell>
          <cell r="B377">
            <v>62270</v>
          </cell>
          <cell r="C377">
            <v>89529</v>
          </cell>
          <cell r="D377" t="str">
            <v>Interest Expense - Loan Fee A</v>
          </cell>
          <cell r="E377">
            <v>0</v>
          </cell>
          <cell r="F377">
            <v>4460</v>
          </cell>
          <cell r="G377">
            <v>-4460</v>
          </cell>
          <cell r="H377">
            <v>26760</v>
          </cell>
          <cell r="I377">
            <v>26760</v>
          </cell>
          <cell r="J377">
            <v>0</v>
          </cell>
        </row>
        <row r="378">
          <cell r="A378" t="str">
            <v>6227089567</v>
          </cell>
          <cell r="B378">
            <v>62270</v>
          </cell>
          <cell r="C378">
            <v>89567</v>
          </cell>
          <cell r="D378" t="str">
            <v>Interest Expense - TIC/Partne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6227085058</v>
          </cell>
          <cell r="B379">
            <v>62270</v>
          </cell>
          <cell r="C379">
            <v>85058</v>
          </cell>
          <cell r="D379" t="str">
            <v>Legal Fee Amort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</row>
        <row r="380">
          <cell r="A380" t="str">
            <v>6227086513</v>
          </cell>
          <cell r="B380">
            <v>62270</v>
          </cell>
          <cell r="C380">
            <v>86513</v>
          </cell>
          <cell r="D380" t="str">
            <v>Leasing Commission Amort</v>
          </cell>
          <cell r="E380">
            <v>0</v>
          </cell>
          <cell r="F380">
            <v>177.06</v>
          </cell>
          <cell r="G380">
            <v>-177.06</v>
          </cell>
          <cell r="H380">
            <v>674.36</v>
          </cell>
          <cell r="I380">
            <v>674.36</v>
          </cell>
          <cell r="J380">
            <v>0</v>
          </cell>
        </row>
        <row r="381">
          <cell r="A381" t="str">
            <v>6227086519</v>
          </cell>
          <cell r="B381">
            <v>62270</v>
          </cell>
          <cell r="C381">
            <v>86519</v>
          </cell>
          <cell r="D381" t="str">
            <v>Fees-Appraisal Amort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6227088770</v>
          </cell>
          <cell r="B382">
            <v>62270</v>
          </cell>
          <cell r="C382">
            <v>88770</v>
          </cell>
          <cell r="D382" t="str">
            <v>Losses-Prop Abandon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6227088862</v>
          </cell>
          <cell r="B383">
            <v>62270</v>
          </cell>
          <cell r="C383">
            <v>88862</v>
          </cell>
          <cell r="D383" t="str">
            <v>Lease Buy-Out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6227088874</v>
          </cell>
          <cell r="B384">
            <v>62270</v>
          </cell>
          <cell r="C384">
            <v>88874</v>
          </cell>
          <cell r="D384" t="str">
            <v>Organization Cost Amort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</row>
        <row r="385">
          <cell r="A385" t="str">
            <v>6227089910</v>
          </cell>
          <cell r="B385">
            <v>62270</v>
          </cell>
          <cell r="C385">
            <v>89910</v>
          </cell>
          <cell r="D385" t="str">
            <v>Depreciation</v>
          </cell>
          <cell r="E385">
            <v>0</v>
          </cell>
          <cell r="F385">
            <v>99975.75</v>
          </cell>
          <cell r="G385">
            <v>-99975.75</v>
          </cell>
          <cell r="H385">
            <v>595854.16</v>
          </cell>
          <cell r="I385">
            <v>595854.16</v>
          </cell>
          <cell r="J385">
            <v>0</v>
          </cell>
        </row>
        <row r="386">
          <cell r="A386" t="str">
            <v>6227089548</v>
          </cell>
          <cell r="B386">
            <v>62270</v>
          </cell>
          <cell r="C386">
            <v>89548</v>
          </cell>
          <cell r="D386" t="str">
            <v>Other Amortized Cost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  <row r="1146">
          <cell r="A1146" t="str">
            <v/>
          </cell>
        </row>
        <row r="1147">
          <cell r="A1147" t="str">
            <v/>
          </cell>
        </row>
        <row r="1148">
          <cell r="A1148" t="str">
            <v/>
          </cell>
        </row>
        <row r="1149">
          <cell r="A1149" t="str">
            <v/>
          </cell>
        </row>
        <row r="1150">
          <cell r="A1150" t="str">
            <v/>
          </cell>
        </row>
        <row r="1151">
          <cell r="A1151" t="str">
            <v/>
          </cell>
        </row>
        <row r="1152">
          <cell r="A1152" t="str">
            <v/>
          </cell>
        </row>
        <row r="1153">
          <cell r="A1153" t="str">
            <v/>
          </cell>
        </row>
        <row r="1154">
          <cell r="A1154" t="str">
            <v/>
          </cell>
        </row>
        <row r="1155">
          <cell r="A1155" t="str">
            <v/>
          </cell>
        </row>
        <row r="1156">
          <cell r="A1156" t="str">
            <v/>
          </cell>
        </row>
        <row r="1157">
          <cell r="A1157" t="str">
            <v/>
          </cell>
        </row>
        <row r="1158">
          <cell r="A1158" t="str">
            <v/>
          </cell>
        </row>
        <row r="1159">
          <cell r="A1159" t="str">
            <v/>
          </cell>
        </row>
        <row r="1160">
          <cell r="A1160" t="str">
            <v/>
          </cell>
        </row>
        <row r="1161">
          <cell r="A1161" t="str">
            <v/>
          </cell>
        </row>
        <row r="1162">
          <cell r="A1162" t="str">
            <v/>
          </cell>
        </row>
        <row r="1163">
          <cell r="A1163" t="str">
            <v/>
          </cell>
        </row>
        <row r="1164">
          <cell r="A1164" t="str">
            <v/>
          </cell>
        </row>
        <row r="1165">
          <cell r="A1165" t="str">
            <v/>
          </cell>
        </row>
        <row r="1166">
          <cell r="A1166" t="str">
            <v/>
          </cell>
        </row>
        <row r="1167">
          <cell r="A1167" t="str">
            <v/>
          </cell>
        </row>
        <row r="1168">
          <cell r="A1168" t="str">
            <v/>
          </cell>
        </row>
        <row r="1169">
          <cell r="A1169" t="str">
            <v/>
          </cell>
        </row>
        <row r="1170">
          <cell r="A1170" t="str">
            <v/>
          </cell>
        </row>
        <row r="1171">
          <cell r="A1171" t="str">
            <v/>
          </cell>
        </row>
        <row r="1172">
          <cell r="A1172" t="str">
            <v/>
          </cell>
        </row>
        <row r="1173">
          <cell r="A1173" t="str">
            <v/>
          </cell>
        </row>
        <row r="1174">
          <cell r="A1174" t="str">
            <v/>
          </cell>
        </row>
        <row r="1175">
          <cell r="A1175" t="str">
            <v/>
          </cell>
        </row>
        <row r="1176">
          <cell r="A1176" t="str">
            <v/>
          </cell>
        </row>
        <row r="1177">
          <cell r="A1177" t="str">
            <v/>
          </cell>
        </row>
        <row r="1178">
          <cell r="A1178" t="str">
            <v/>
          </cell>
        </row>
        <row r="1179">
          <cell r="A1179" t="str">
            <v/>
          </cell>
        </row>
        <row r="1180">
          <cell r="A1180" t="str">
            <v/>
          </cell>
        </row>
        <row r="1181">
          <cell r="A1181" t="str">
            <v/>
          </cell>
        </row>
        <row r="1182">
          <cell r="A1182" t="str">
            <v/>
          </cell>
        </row>
        <row r="1183">
          <cell r="A1183" t="str">
            <v/>
          </cell>
        </row>
        <row r="1184">
          <cell r="A1184" t="str">
            <v/>
          </cell>
        </row>
        <row r="1185">
          <cell r="A1185" t="str">
            <v/>
          </cell>
        </row>
        <row r="1186">
          <cell r="A1186" t="str">
            <v/>
          </cell>
        </row>
        <row r="1187">
          <cell r="A1187" t="str">
            <v/>
          </cell>
        </row>
        <row r="1188">
          <cell r="A1188" t="str">
            <v/>
          </cell>
        </row>
        <row r="1189">
          <cell r="A1189" t="str">
            <v/>
          </cell>
        </row>
        <row r="1190">
          <cell r="A1190" t="str">
            <v/>
          </cell>
        </row>
        <row r="1191">
          <cell r="A1191" t="str">
            <v/>
          </cell>
        </row>
        <row r="1192">
          <cell r="A1192" t="str">
            <v/>
          </cell>
        </row>
        <row r="1193">
          <cell r="A1193" t="str">
            <v/>
          </cell>
        </row>
        <row r="1194">
          <cell r="A1194" t="str">
            <v/>
          </cell>
        </row>
        <row r="1195">
          <cell r="A1195" t="str">
            <v/>
          </cell>
        </row>
        <row r="1196">
          <cell r="A1196" t="str">
            <v/>
          </cell>
        </row>
        <row r="1197">
          <cell r="A1197" t="str">
            <v/>
          </cell>
        </row>
        <row r="1198">
          <cell r="A1198" t="str">
            <v/>
          </cell>
        </row>
        <row r="1199">
          <cell r="A1199" t="str">
            <v/>
          </cell>
        </row>
        <row r="1200">
          <cell r="A1200" t="str">
            <v/>
          </cell>
        </row>
        <row r="1201">
          <cell r="A1201" t="str">
            <v/>
          </cell>
        </row>
        <row r="1202">
          <cell r="A1202" t="str">
            <v/>
          </cell>
        </row>
        <row r="1203">
          <cell r="A1203" t="str">
            <v/>
          </cell>
        </row>
        <row r="1204">
          <cell r="A1204" t="str">
            <v/>
          </cell>
        </row>
        <row r="1205">
          <cell r="A1205" t="str">
            <v/>
          </cell>
        </row>
        <row r="1206">
          <cell r="A1206" t="str">
            <v/>
          </cell>
        </row>
        <row r="1207">
          <cell r="A1207" t="str">
            <v/>
          </cell>
        </row>
        <row r="1208">
          <cell r="A1208" t="str">
            <v/>
          </cell>
        </row>
        <row r="1209">
          <cell r="A1209" t="str">
            <v/>
          </cell>
        </row>
        <row r="1210">
          <cell r="A1210" t="str">
            <v/>
          </cell>
        </row>
        <row r="1211">
          <cell r="A1211" t="str">
            <v/>
          </cell>
        </row>
        <row r="1212">
          <cell r="A1212" t="str">
            <v/>
          </cell>
        </row>
        <row r="1213">
          <cell r="A1213" t="str">
            <v/>
          </cell>
        </row>
        <row r="1214">
          <cell r="A1214" t="str">
            <v/>
          </cell>
        </row>
        <row r="1215">
          <cell r="A1215" t="str">
            <v/>
          </cell>
        </row>
        <row r="1216">
          <cell r="A1216" t="str">
            <v/>
          </cell>
        </row>
        <row r="1217">
          <cell r="A1217" t="str">
            <v/>
          </cell>
        </row>
        <row r="1218">
          <cell r="A1218" t="str">
            <v/>
          </cell>
        </row>
        <row r="1219">
          <cell r="A1219" t="str">
            <v/>
          </cell>
        </row>
        <row r="1220">
          <cell r="A1220" t="str">
            <v/>
          </cell>
        </row>
        <row r="1221">
          <cell r="A1221" t="str">
            <v/>
          </cell>
        </row>
        <row r="1222">
          <cell r="A1222" t="str">
            <v/>
          </cell>
        </row>
        <row r="1223">
          <cell r="A1223" t="str">
            <v/>
          </cell>
        </row>
        <row r="1224">
          <cell r="A1224" t="str">
            <v/>
          </cell>
        </row>
        <row r="1225">
          <cell r="A1225" t="str">
            <v/>
          </cell>
        </row>
        <row r="1226">
          <cell r="A1226" t="str">
            <v/>
          </cell>
        </row>
        <row r="1227">
          <cell r="A1227" t="str">
            <v/>
          </cell>
        </row>
        <row r="1228">
          <cell r="A1228" t="str">
            <v/>
          </cell>
        </row>
        <row r="1229">
          <cell r="A1229" t="str">
            <v/>
          </cell>
        </row>
        <row r="1230">
          <cell r="A1230" t="str">
            <v/>
          </cell>
        </row>
        <row r="1231">
          <cell r="A1231" t="str">
            <v/>
          </cell>
        </row>
        <row r="1232">
          <cell r="A1232" t="str">
            <v/>
          </cell>
        </row>
        <row r="1233">
          <cell r="A1233" t="str">
            <v/>
          </cell>
        </row>
        <row r="1234">
          <cell r="A1234" t="str">
            <v/>
          </cell>
        </row>
        <row r="1235">
          <cell r="A1235" t="str">
            <v/>
          </cell>
        </row>
        <row r="1236">
          <cell r="A1236" t="str">
            <v/>
          </cell>
        </row>
        <row r="1237">
          <cell r="A1237" t="str">
            <v/>
          </cell>
        </row>
        <row r="1238">
          <cell r="A1238" t="str">
            <v/>
          </cell>
        </row>
        <row r="1239">
          <cell r="A1239" t="str">
            <v/>
          </cell>
        </row>
        <row r="1240">
          <cell r="A1240" t="str">
            <v/>
          </cell>
        </row>
        <row r="1241">
          <cell r="A1241" t="str">
            <v/>
          </cell>
        </row>
        <row r="1242">
          <cell r="A1242" t="str">
            <v/>
          </cell>
        </row>
        <row r="1243">
          <cell r="A1243" t="str">
            <v/>
          </cell>
        </row>
        <row r="1244">
          <cell r="A1244" t="str">
            <v/>
          </cell>
        </row>
        <row r="1245">
          <cell r="A1245" t="str">
            <v/>
          </cell>
        </row>
        <row r="1246">
          <cell r="A1246" t="str">
            <v/>
          </cell>
        </row>
        <row r="1247">
          <cell r="A1247" t="str">
            <v/>
          </cell>
        </row>
        <row r="1248">
          <cell r="A1248" t="str">
            <v/>
          </cell>
        </row>
        <row r="1249">
          <cell r="A1249" t="str">
            <v/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arvard Pl"/>
      <sheetName val="Harvard PL Auto"/>
      <sheetName val="Westpark"/>
      <sheetName val="Crossroads"/>
      <sheetName val="variance"/>
      <sheetName val="Trabuco"/>
      <sheetName val="Northpark"/>
      <sheetName val="Alton"/>
      <sheetName val="Irvine HC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roads"/>
      <sheetName val="Harvard Auto Place"/>
      <sheetName val="Westpark"/>
      <sheetName val="Harvard Place"/>
      <sheetName val="Corona Del Mar"/>
      <sheetName val="Corona Del Mar-forecast"/>
      <sheetName val="Crytal Cove"/>
      <sheetName val="Harbor View"/>
      <sheetName val="Newport Coast"/>
      <sheetName val="Newport Hills"/>
      <sheetName val="budget"/>
      <sheetName val="forecast"/>
      <sheetName val="variance"/>
      <sheetName val="Cherry Orch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6213541010</v>
          </cell>
          <cell r="B2">
            <v>62135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6213541040</v>
          </cell>
          <cell r="B3">
            <v>62135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6213541050</v>
          </cell>
          <cell r="B4">
            <v>62135</v>
          </cell>
          <cell r="C4">
            <v>41050</v>
          </cell>
          <cell r="D4" t="str">
            <v>Rental Income - Fixed</v>
          </cell>
          <cell r="E4">
            <v>-943197.85</v>
          </cell>
          <cell r="F4">
            <v>-948088.67</v>
          </cell>
          <cell r="G4">
            <v>4890.8200000000697</v>
          </cell>
          <cell r="H4">
            <v>-1637072.34</v>
          </cell>
          <cell r="I4">
            <v>-1637072.34</v>
          </cell>
          <cell r="J4">
            <v>0</v>
          </cell>
        </row>
        <row r="5">
          <cell r="A5" t="str">
            <v>6213541074</v>
          </cell>
          <cell r="B5">
            <v>62135</v>
          </cell>
          <cell r="C5">
            <v>41074</v>
          </cell>
          <cell r="D5" t="str">
            <v>Rental Income - Percentage</v>
          </cell>
          <cell r="E5">
            <v>-5496.32</v>
          </cell>
          <cell r="F5">
            <v>0</v>
          </cell>
          <cell r="G5">
            <v>-5496.32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6213541082</v>
          </cell>
          <cell r="B6">
            <v>62135</v>
          </cell>
          <cell r="C6">
            <v>41082</v>
          </cell>
          <cell r="D6" t="str">
            <v>Rental Income - Operating Exp</v>
          </cell>
          <cell r="E6">
            <v>-277302.01</v>
          </cell>
          <cell r="F6">
            <v>-254733.57</v>
          </cell>
          <cell r="G6">
            <v>-22568.44</v>
          </cell>
          <cell r="H6">
            <v>-436686.12</v>
          </cell>
          <cell r="I6">
            <v>-436686.12</v>
          </cell>
          <cell r="J6">
            <v>0</v>
          </cell>
        </row>
        <row r="7">
          <cell r="A7" t="str">
            <v>6213544610</v>
          </cell>
          <cell r="B7">
            <v>62135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6213545071</v>
          </cell>
          <cell r="B8">
            <v>62135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6213545010</v>
          </cell>
          <cell r="B9">
            <v>62135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6213545046</v>
          </cell>
          <cell r="B10">
            <v>62135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6213545070</v>
          </cell>
          <cell r="B11">
            <v>62135</v>
          </cell>
          <cell r="C11">
            <v>45070</v>
          </cell>
          <cell r="D11" t="str">
            <v>Other Income</v>
          </cell>
          <cell r="E11">
            <v>-6800.01</v>
          </cell>
          <cell r="F11">
            <v>0</v>
          </cell>
          <cell r="G11">
            <v>-6800.01</v>
          </cell>
          <cell r="H11">
            <v>-103</v>
          </cell>
          <cell r="I11">
            <v>-103</v>
          </cell>
          <cell r="J11">
            <v>0</v>
          </cell>
        </row>
        <row r="12">
          <cell r="A12" t="str">
            <v>6213541060</v>
          </cell>
          <cell r="B12">
            <v>62135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18145.189999999999</v>
          </cell>
          <cell r="G12">
            <v>-18145.189999999999</v>
          </cell>
          <cell r="H12">
            <v>31106</v>
          </cell>
          <cell r="I12">
            <v>31106</v>
          </cell>
          <cell r="J12">
            <v>0</v>
          </cell>
        </row>
        <row r="13">
          <cell r="A13" t="str">
            <v>6213544870</v>
          </cell>
          <cell r="B13">
            <v>62135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6213552542</v>
          </cell>
          <cell r="B14">
            <v>62135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6213572710</v>
          </cell>
          <cell r="B15">
            <v>62135</v>
          </cell>
          <cell r="C15">
            <v>72710</v>
          </cell>
          <cell r="D15" t="str">
            <v>Utilities - Electricity</v>
          </cell>
          <cell r="E15">
            <v>7918.81</v>
          </cell>
          <cell r="F15">
            <v>10284.700000000001</v>
          </cell>
          <cell r="G15">
            <v>-2365.89</v>
          </cell>
          <cell r="H15">
            <v>18729.75</v>
          </cell>
          <cell r="I15">
            <v>18729.75</v>
          </cell>
          <cell r="J15">
            <v>0</v>
          </cell>
        </row>
        <row r="16">
          <cell r="A16" t="str">
            <v>6213572740</v>
          </cell>
          <cell r="B16">
            <v>62135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6213572770</v>
          </cell>
          <cell r="B17">
            <v>62135</v>
          </cell>
          <cell r="C17">
            <v>72770</v>
          </cell>
          <cell r="D17" t="str">
            <v>Utilities - Water</v>
          </cell>
          <cell r="E17">
            <v>6550.14</v>
          </cell>
          <cell r="F17">
            <v>4104.51</v>
          </cell>
          <cell r="G17">
            <v>2445.63</v>
          </cell>
          <cell r="H17">
            <v>9675.6</v>
          </cell>
          <cell r="I17">
            <v>9675.6</v>
          </cell>
          <cell r="J17">
            <v>0</v>
          </cell>
        </row>
        <row r="18">
          <cell r="A18" t="str">
            <v>6213576000</v>
          </cell>
          <cell r="B18">
            <v>62135</v>
          </cell>
          <cell r="C18">
            <v>76000</v>
          </cell>
          <cell r="D18" t="str">
            <v>Bldg Maintenance &amp; Repair</v>
          </cell>
          <cell r="E18">
            <v>14051.27</v>
          </cell>
          <cell r="F18">
            <v>10360.469999999999</v>
          </cell>
          <cell r="G18">
            <v>3690.8</v>
          </cell>
          <cell r="H18">
            <v>39163.660000000003</v>
          </cell>
          <cell r="I18">
            <v>39163.660000000003</v>
          </cell>
          <cell r="J18">
            <v>0</v>
          </cell>
        </row>
        <row r="19">
          <cell r="A19" t="str">
            <v>6213576020</v>
          </cell>
          <cell r="B19">
            <v>62135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6213576034</v>
          </cell>
          <cell r="B20">
            <v>62135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6213576050</v>
          </cell>
          <cell r="B21">
            <v>62135</v>
          </cell>
          <cell r="C21">
            <v>76050</v>
          </cell>
          <cell r="D21" t="str">
            <v>Cleaning Expense</v>
          </cell>
          <cell r="E21">
            <v>18808.349999999999</v>
          </cell>
          <cell r="F21">
            <v>18381.490000000002</v>
          </cell>
          <cell r="G21">
            <v>426.859999999997</v>
          </cell>
          <cell r="H21">
            <v>31428.16</v>
          </cell>
          <cell r="I21">
            <v>31428.16</v>
          </cell>
          <cell r="J21">
            <v>0</v>
          </cell>
        </row>
        <row r="22">
          <cell r="A22" t="str">
            <v>6213576056</v>
          </cell>
          <cell r="B22">
            <v>62135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6213576070</v>
          </cell>
          <cell r="B23">
            <v>62135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6213576091</v>
          </cell>
          <cell r="B24">
            <v>62135</v>
          </cell>
          <cell r="C24">
            <v>76091</v>
          </cell>
          <cell r="D24" t="str">
            <v>Parking Maintenance</v>
          </cell>
          <cell r="E24">
            <v>17585</v>
          </cell>
          <cell r="F24">
            <v>18972.34</v>
          </cell>
          <cell r="G24">
            <v>-1387.34</v>
          </cell>
          <cell r="H24">
            <v>40763.08</v>
          </cell>
          <cell r="I24">
            <v>40763.08</v>
          </cell>
          <cell r="J24">
            <v>0</v>
          </cell>
        </row>
        <row r="25">
          <cell r="A25" t="str">
            <v>6213577000</v>
          </cell>
          <cell r="B25">
            <v>62135</v>
          </cell>
          <cell r="C25">
            <v>77000</v>
          </cell>
          <cell r="D25" t="str">
            <v>Grounds Maintenance</v>
          </cell>
          <cell r="E25">
            <v>26870.42</v>
          </cell>
          <cell r="F25">
            <v>35619.69</v>
          </cell>
          <cell r="G25">
            <v>-8749.27</v>
          </cell>
          <cell r="H25">
            <v>51270.38</v>
          </cell>
          <cell r="I25">
            <v>51270.38</v>
          </cell>
          <cell r="J25">
            <v>0</v>
          </cell>
        </row>
        <row r="26">
          <cell r="A26" t="str">
            <v>6213577053</v>
          </cell>
          <cell r="B26">
            <v>62135</v>
          </cell>
          <cell r="C26">
            <v>77053</v>
          </cell>
          <cell r="D26" t="str">
            <v>Landscaping</v>
          </cell>
          <cell r="E26">
            <v>25445</v>
          </cell>
          <cell r="F26">
            <v>25277.81</v>
          </cell>
          <cell r="G26">
            <v>167.189999999999</v>
          </cell>
          <cell r="H26">
            <v>40894.94</v>
          </cell>
          <cell r="I26">
            <v>40894.94</v>
          </cell>
          <cell r="J26">
            <v>0</v>
          </cell>
        </row>
        <row r="27">
          <cell r="A27" t="str">
            <v>6213578020</v>
          </cell>
          <cell r="B27">
            <v>62135</v>
          </cell>
          <cell r="C27">
            <v>78020</v>
          </cell>
          <cell r="D27" t="str">
            <v>Amortized CAM Exp</v>
          </cell>
          <cell r="E27">
            <v>13537.65</v>
          </cell>
          <cell r="F27">
            <v>10662.75</v>
          </cell>
          <cell r="G27">
            <v>2874.9</v>
          </cell>
          <cell r="H27">
            <v>18279</v>
          </cell>
          <cell r="I27">
            <v>18279</v>
          </cell>
          <cell r="J27">
            <v>0</v>
          </cell>
        </row>
        <row r="28">
          <cell r="A28" t="str">
            <v>6213584264</v>
          </cell>
          <cell r="B28">
            <v>62135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6213585555</v>
          </cell>
          <cell r="B29">
            <v>62135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6213585584</v>
          </cell>
          <cell r="B30">
            <v>62135</v>
          </cell>
          <cell r="C30">
            <v>85584</v>
          </cell>
          <cell r="D30" t="str">
            <v>Bldg Admin-Office Costs</v>
          </cell>
          <cell r="E30">
            <v>3160.78</v>
          </cell>
          <cell r="F30">
            <v>4711.5600000000004</v>
          </cell>
          <cell r="G30">
            <v>-1550.78</v>
          </cell>
          <cell r="H30">
            <v>8077</v>
          </cell>
          <cell r="I30">
            <v>8077</v>
          </cell>
          <cell r="J30">
            <v>0</v>
          </cell>
        </row>
        <row r="31">
          <cell r="A31" t="str">
            <v>6213585582</v>
          </cell>
          <cell r="B31">
            <v>62135</v>
          </cell>
          <cell r="C31">
            <v>85582</v>
          </cell>
          <cell r="D31" t="str">
            <v>Bldg Admin-Salaries</v>
          </cell>
          <cell r="E31">
            <v>15023.08</v>
          </cell>
          <cell r="F31">
            <v>26596</v>
          </cell>
          <cell r="G31">
            <v>-11572.92</v>
          </cell>
          <cell r="H31">
            <v>48460</v>
          </cell>
          <cell r="I31">
            <v>48460</v>
          </cell>
          <cell r="J31">
            <v>0</v>
          </cell>
        </row>
        <row r="32">
          <cell r="A32" t="str">
            <v>6213586564</v>
          </cell>
          <cell r="B32">
            <v>62135</v>
          </cell>
          <cell r="C32">
            <v>86564</v>
          </cell>
          <cell r="D32" t="str">
            <v>Insurance</v>
          </cell>
          <cell r="E32">
            <v>15820</v>
          </cell>
          <cell r="F32">
            <v>15813</v>
          </cell>
          <cell r="G32">
            <v>7</v>
          </cell>
          <cell r="H32">
            <v>27108</v>
          </cell>
          <cell r="I32">
            <v>27108</v>
          </cell>
          <cell r="J32">
            <v>0</v>
          </cell>
        </row>
        <row r="33">
          <cell r="A33" t="str">
            <v>6213588846</v>
          </cell>
          <cell r="B33">
            <v>62135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6213588890</v>
          </cell>
          <cell r="B34">
            <v>62135</v>
          </cell>
          <cell r="C34">
            <v>88890</v>
          </cell>
          <cell r="D34" t="str">
            <v>Security/Safety</v>
          </cell>
          <cell r="E34">
            <v>20955.8</v>
          </cell>
          <cell r="F34">
            <v>1853.34</v>
          </cell>
          <cell r="G34">
            <v>19102.46</v>
          </cell>
          <cell r="H34">
            <v>2976.06</v>
          </cell>
          <cell r="I34">
            <v>2976.06</v>
          </cell>
          <cell r="J34">
            <v>0</v>
          </cell>
        </row>
        <row r="35">
          <cell r="A35" t="str">
            <v>6213589775</v>
          </cell>
          <cell r="B35">
            <v>62135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6213589729</v>
          </cell>
          <cell r="B36">
            <v>62135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6213589786</v>
          </cell>
          <cell r="B37">
            <v>62135</v>
          </cell>
          <cell r="C37">
            <v>89786</v>
          </cell>
          <cell r="D37" t="str">
            <v>Property Tax Exp</v>
          </cell>
          <cell r="E37">
            <v>53911.06</v>
          </cell>
          <cell r="F37">
            <v>53257.19</v>
          </cell>
          <cell r="G37">
            <v>653.869999999995</v>
          </cell>
          <cell r="H37">
            <v>91298</v>
          </cell>
          <cell r="I37">
            <v>91298</v>
          </cell>
          <cell r="J37">
            <v>0</v>
          </cell>
        </row>
        <row r="38">
          <cell r="A38" t="str">
            <v>6213571040</v>
          </cell>
          <cell r="B38">
            <v>62135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6213572701</v>
          </cell>
          <cell r="B39">
            <v>62135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51.5</v>
          </cell>
          <cell r="I39">
            <v>51.5</v>
          </cell>
          <cell r="J39">
            <v>0</v>
          </cell>
        </row>
        <row r="40">
          <cell r="A40" t="str">
            <v>6213572855</v>
          </cell>
          <cell r="B40">
            <v>62135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6213572870</v>
          </cell>
          <cell r="B41">
            <v>62135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6213576010</v>
          </cell>
          <cell r="B42">
            <v>62135</v>
          </cell>
          <cell r="C42">
            <v>76010</v>
          </cell>
          <cell r="D42" t="str">
            <v>Tenant Alterations</v>
          </cell>
          <cell r="E42">
            <v>2.78</v>
          </cell>
          <cell r="F42">
            <v>0</v>
          </cell>
          <cell r="G42">
            <v>2.78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6213576040</v>
          </cell>
          <cell r="B43">
            <v>62135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6213576051</v>
          </cell>
          <cell r="B44">
            <v>62135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6213576054</v>
          </cell>
          <cell r="B45">
            <v>62135</v>
          </cell>
          <cell r="C45">
            <v>76054</v>
          </cell>
          <cell r="D45" t="str">
            <v>Bldg Maintenance &amp; Repair</v>
          </cell>
          <cell r="E45">
            <v>219.85</v>
          </cell>
          <cell r="F45">
            <v>831.11</v>
          </cell>
          <cell r="G45">
            <v>-611.26</v>
          </cell>
          <cell r="H45">
            <v>75837.59</v>
          </cell>
          <cell r="I45">
            <v>75837.59</v>
          </cell>
          <cell r="J45">
            <v>0</v>
          </cell>
        </row>
        <row r="46">
          <cell r="A46" t="str">
            <v>6213576060</v>
          </cell>
          <cell r="B46">
            <v>62135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6213576071</v>
          </cell>
          <cell r="B47">
            <v>62135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6213576090</v>
          </cell>
          <cell r="B48">
            <v>62135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6213577001</v>
          </cell>
          <cell r="B49">
            <v>62135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6213577022</v>
          </cell>
          <cell r="B50">
            <v>62135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6213584200</v>
          </cell>
          <cell r="B51">
            <v>62135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6213584240</v>
          </cell>
          <cell r="B52">
            <v>62135</v>
          </cell>
          <cell r="C52">
            <v>84240</v>
          </cell>
          <cell r="D52" t="str">
            <v>Marketing Leasing</v>
          </cell>
          <cell r="E52">
            <v>13.89</v>
          </cell>
          <cell r="F52">
            <v>1124.06</v>
          </cell>
          <cell r="G52">
            <v>-1110.17</v>
          </cell>
          <cell r="H52">
            <v>1927</v>
          </cell>
          <cell r="I52">
            <v>1927</v>
          </cell>
          <cell r="J52">
            <v>0</v>
          </cell>
        </row>
        <row r="53">
          <cell r="A53" t="str">
            <v>6213584242</v>
          </cell>
          <cell r="B53">
            <v>62135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6213584243</v>
          </cell>
          <cell r="B54">
            <v>62135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6213584244</v>
          </cell>
          <cell r="B55">
            <v>62135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6213584265</v>
          </cell>
          <cell r="B56">
            <v>62135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6213588037</v>
          </cell>
          <cell r="B57">
            <v>62135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6213585016</v>
          </cell>
          <cell r="B58">
            <v>62135</v>
          </cell>
          <cell r="C58">
            <v>85016</v>
          </cell>
          <cell r="D58" t="str">
            <v>Prof Svc-Attorney Outside</v>
          </cell>
          <cell r="E58">
            <v>956.97</v>
          </cell>
          <cell r="F58">
            <v>1000</v>
          </cell>
          <cell r="G58">
            <v>-43.03</v>
          </cell>
          <cell r="H58">
            <v>2210</v>
          </cell>
          <cell r="I58">
            <v>2210</v>
          </cell>
          <cell r="J58">
            <v>0</v>
          </cell>
        </row>
        <row r="59">
          <cell r="A59" t="str">
            <v>6213585022</v>
          </cell>
          <cell r="B59">
            <v>62135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2121.13</v>
          </cell>
          <cell r="I59">
            <v>2121.13</v>
          </cell>
          <cell r="J59">
            <v>0</v>
          </cell>
        </row>
        <row r="60">
          <cell r="A60" t="str">
            <v>6213585065</v>
          </cell>
          <cell r="B60">
            <v>62135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6213585500</v>
          </cell>
          <cell r="B61">
            <v>62135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208.58</v>
          </cell>
          <cell r="G61">
            <v>-208.58</v>
          </cell>
          <cell r="H61">
            <v>1238.58</v>
          </cell>
          <cell r="I61">
            <v>1238.58</v>
          </cell>
          <cell r="J61">
            <v>0</v>
          </cell>
        </row>
        <row r="62">
          <cell r="A62" t="str">
            <v>6213585566</v>
          </cell>
          <cell r="B62">
            <v>62135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6213585581</v>
          </cell>
          <cell r="B63">
            <v>62135</v>
          </cell>
          <cell r="C63">
            <v>85581</v>
          </cell>
          <cell r="D63" t="str">
            <v>Bldg Admin- Salaries</v>
          </cell>
          <cell r="E63">
            <v>10976.55</v>
          </cell>
          <cell r="F63">
            <v>21915.52</v>
          </cell>
          <cell r="G63">
            <v>-10938.97</v>
          </cell>
          <cell r="H63">
            <v>39336.199999999997</v>
          </cell>
          <cell r="I63">
            <v>39336.199999999997</v>
          </cell>
          <cell r="J63">
            <v>0</v>
          </cell>
        </row>
        <row r="64">
          <cell r="A64" t="str">
            <v>6213585583</v>
          </cell>
          <cell r="B64">
            <v>62135</v>
          </cell>
          <cell r="C64">
            <v>85583</v>
          </cell>
          <cell r="D64" t="str">
            <v>Bldg Admin-Office Exp.</v>
          </cell>
          <cell r="E64">
            <v>1757.04</v>
          </cell>
          <cell r="F64">
            <v>0</v>
          </cell>
          <cell r="G64">
            <v>1757.04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6213585530</v>
          </cell>
          <cell r="B65">
            <v>62135</v>
          </cell>
          <cell r="C65">
            <v>85530</v>
          </cell>
          <cell r="D65" t="str">
            <v>Bldg Admin - Office Exp</v>
          </cell>
          <cell r="E65">
            <v>1757.04</v>
          </cell>
          <cell r="F65">
            <v>0</v>
          </cell>
          <cell r="G65">
            <v>1757.04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6213586012</v>
          </cell>
          <cell r="B66">
            <v>62135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6213586037</v>
          </cell>
          <cell r="B67">
            <v>62135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6213583050</v>
          </cell>
          <cell r="B68">
            <v>62135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6213586510</v>
          </cell>
          <cell r="B69">
            <v>62135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6213586537</v>
          </cell>
          <cell r="B70">
            <v>62135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6213586566</v>
          </cell>
          <cell r="B71">
            <v>62135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6213586955</v>
          </cell>
          <cell r="B72">
            <v>62135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6213586985</v>
          </cell>
          <cell r="B73">
            <v>62135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6213586880</v>
          </cell>
          <cell r="B74">
            <v>62135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6213588710</v>
          </cell>
          <cell r="B75">
            <v>62135</v>
          </cell>
          <cell r="C75">
            <v>88710</v>
          </cell>
          <cell r="D75" t="str">
            <v>Losses-Bad Debts</v>
          </cell>
          <cell r="E75">
            <v>-6129.39</v>
          </cell>
          <cell r="F75">
            <v>15554.4</v>
          </cell>
          <cell r="G75">
            <v>-21683.79</v>
          </cell>
          <cell r="H75">
            <v>31108.639999999999</v>
          </cell>
          <cell r="I75">
            <v>31108.639999999999</v>
          </cell>
          <cell r="J75">
            <v>0</v>
          </cell>
        </row>
        <row r="76">
          <cell r="A76" t="str">
            <v>6213588711</v>
          </cell>
          <cell r="B76">
            <v>62135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6213588785</v>
          </cell>
          <cell r="B77">
            <v>62135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6213588847</v>
          </cell>
          <cell r="B78">
            <v>62135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6213588866</v>
          </cell>
          <cell r="B79">
            <v>62135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6213588870</v>
          </cell>
          <cell r="B80">
            <v>62135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6213588889</v>
          </cell>
          <cell r="B81">
            <v>62135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6213589776</v>
          </cell>
          <cell r="B82">
            <v>62135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6213589787</v>
          </cell>
          <cell r="B83">
            <v>62135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6213589510</v>
          </cell>
          <cell r="B84">
            <v>62135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6213589511</v>
          </cell>
          <cell r="B85">
            <v>62135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6213589512</v>
          </cell>
          <cell r="B86">
            <v>62135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6213589528</v>
          </cell>
          <cell r="B87">
            <v>62135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6213589529</v>
          </cell>
          <cell r="B88">
            <v>62135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6213589567</v>
          </cell>
          <cell r="B89">
            <v>62135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6213585058</v>
          </cell>
          <cell r="B90">
            <v>62135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6213586513</v>
          </cell>
          <cell r="B91">
            <v>62135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937.41</v>
          </cell>
          <cell r="G91">
            <v>-937.41</v>
          </cell>
          <cell r="H91">
            <v>1576.11</v>
          </cell>
          <cell r="I91">
            <v>1576.11</v>
          </cell>
          <cell r="J91">
            <v>0</v>
          </cell>
        </row>
        <row r="92">
          <cell r="A92" t="str">
            <v>6213586519</v>
          </cell>
          <cell r="B92">
            <v>62135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6213588770</v>
          </cell>
          <cell r="B93">
            <v>62135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6213588862</v>
          </cell>
          <cell r="B94">
            <v>62135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6213588874</v>
          </cell>
          <cell r="B95">
            <v>62135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6213589910</v>
          </cell>
          <cell r="B96">
            <v>62135</v>
          </cell>
          <cell r="C96">
            <v>89910</v>
          </cell>
          <cell r="D96" t="str">
            <v>Depreciation</v>
          </cell>
          <cell r="E96">
            <v>0</v>
          </cell>
          <cell r="F96">
            <v>54451.96</v>
          </cell>
          <cell r="G96">
            <v>-54451.96</v>
          </cell>
          <cell r="H96">
            <v>93118.59</v>
          </cell>
          <cell r="I96">
            <v>93118.59</v>
          </cell>
          <cell r="J96">
            <v>0</v>
          </cell>
        </row>
        <row r="97">
          <cell r="A97" t="str">
            <v>6213589548</v>
          </cell>
          <cell r="B97">
            <v>62135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6216041010</v>
          </cell>
          <cell r="B98">
            <v>62160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6216041040</v>
          </cell>
          <cell r="B99">
            <v>62160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6216041050</v>
          </cell>
          <cell r="B100">
            <v>62160</v>
          </cell>
          <cell r="C100">
            <v>41050</v>
          </cell>
          <cell r="D100" t="str">
            <v>Rental Income - Fixed</v>
          </cell>
          <cell r="E100">
            <v>-1097678.2</v>
          </cell>
          <cell r="F100">
            <v>-1099196.74</v>
          </cell>
          <cell r="G100">
            <v>1518.54000000004</v>
          </cell>
          <cell r="H100">
            <v>-1881369.24</v>
          </cell>
          <cell r="I100">
            <v>-1881369.24</v>
          </cell>
          <cell r="J100">
            <v>0</v>
          </cell>
        </row>
        <row r="101">
          <cell r="A101" t="str">
            <v>6216041074</v>
          </cell>
          <cell r="B101">
            <v>62160</v>
          </cell>
          <cell r="C101">
            <v>41074</v>
          </cell>
          <cell r="D101" t="str">
            <v>Rental Income - Percentage</v>
          </cell>
          <cell r="E101">
            <v>-64988.99</v>
          </cell>
          <cell r="F101">
            <v>-56053</v>
          </cell>
          <cell r="G101">
            <v>-8935.99</v>
          </cell>
          <cell r="H101">
            <v>-56053</v>
          </cell>
          <cell r="I101">
            <v>-56053</v>
          </cell>
          <cell r="J101">
            <v>0</v>
          </cell>
        </row>
        <row r="102">
          <cell r="A102" t="str">
            <v>6216041082</v>
          </cell>
          <cell r="B102">
            <v>62160</v>
          </cell>
          <cell r="C102">
            <v>41082</v>
          </cell>
          <cell r="D102" t="str">
            <v>Rental Income - Operating Exp</v>
          </cell>
          <cell r="E102">
            <v>-86847.41</v>
          </cell>
          <cell r="F102">
            <v>-228998.63</v>
          </cell>
          <cell r="G102">
            <v>142151.22</v>
          </cell>
          <cell r="H102">
            <v>-392569.08</v>
          </cell>
          <cell r="I102">
            <v>-392569.08</v>
          </cell>
          <cell r="J102">
            <v>0</v>
          </cell>
        </row>
        <row r="103">
          <cell r="A103" t="str">
            <v>6216044610</v>
          </cell>
          <cell r="B103">
            <v>62160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6216045071</v>
          </cell>
          <cell r="B104">
            <v>62160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6216045010</v>
          </cell>
          <cell r="B105">
            <v>62160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6216045046</v>
          </cell>
          <cell r="B106">
            <v>62160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6216045070</v>
          </cell>
          <cell r="B107">
            <v>62160</v>
          </cell>
          <cell r="C107">
            <v>45070</v>
          </cell>
          <cell r="D107" t="str">
            <v>Other Income</v>
          </cell>
          <cell r="E107">
            <v>-313.07</v>
          </cell>
          <cell r="F107">
            <v>-671.56</v>
          </cell>
          <cell r="G107">
            <v>358.49</v>
          </cell>
          <cell r="H107">
            <v>-958</v>
          </cell>
          <cell r="I107">
            <v>-958</v>
          </cell>
          <cell r="J107">
            <v>0</v>
          </cell>
        </row>
        <row r="108">
          <cell r="A108" t="str">
            <v>6216041060</v>
          </cell>
          <cell r="B108">
            <v>62160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13591.69</v>
          </cell>
          <cell r="G108">
            <v>-13591.69</v>
          </cell>
          <cell r="H108">
            <v>23300</v>
          </cell>
          <cell r="I108">
            <v>23300</v>
          </cell>
          <cell r="J108">
            <v>0</v>
          </cell>
        </row>
        <row r="109">
          <cell r="A109" t="str">
            <v>6216044870</v>
          </cell>
          <cell r="B109">
            <v>62160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6216052542</v>
          </cell>
          <cell r="B110">
            <v>62160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6216072710</v>
          </cell>
          <cell r="B111">
            <v>62160</v>
          </cell>
          <cell r="C111">
            <v>72710</v>
          </cell>
          <cell r="D111" t="str">
            <v>Utilities - Electricity</v>
          </cell>
          <cell r="E111">
            <v>4654.42</v>
          </cell>
          <cell r="F111">
            <v>6837</v>
          </cell>
          <cell r="G111">
            <v>-2182.58</v>
          </cell>
          <cell r="H111">
            <v>10665.01</v>
          </cell>
          <cell r="I111">
            <v>10665.01</v>
          </cell>
          <cell r="J111">
            <v>0</v>
          </cell>
        </row>
        <row r="112">
          <cell r="A112" t="str">
            <v>6216072740</v>
          </cell>
          <cell r="B112">
            <v>62160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6216072770</v>
          </cell>
          <cell r="B113">
            <v>62160</v>
          </cell>
          <cell r="C113">
            <v>72770</v>
          </cell>
          <cell r="D113" t="str">
            <v>Utilities - Water</v>
          </cell>
          <cell r="E113">
            <v>2418.89</v>
          </cell>
          <cell r="F113">
            <v>1846.79</v>
          </cell>
          <cell r="G113">
            <v>572.1</v>
          </cell>
          <cell r="H113">
            <v>2947.3</v>
          </cell>
          <cell r="I113">
            <v>2947.3</v>
          </cell>
          <cell r="J113">
            <v>0</v>
          </cell>
        </row>
        <row r="114">
          <cell r="A114" t="str">
            <v>6216076000</v>
          </cell>
          <cell r="B114">
            <v>62160</v>
          </cell>
          <cell r="C114">
            <v>76000</v>
          </cell>
          <cell r="D114" t="str">
            <v>Bldg Maintenance &amp; Repair</v>
          </cell>
          <cell r="E114">
            <v>15286.39</v>
          </cell>
          <cell r="F114">
            <v>11934.92</v>
          </cell>
          <cell r="G114">
            <v>3351.47</v>
          </cell>
          <cell r="H114">
            <v>18893.93</v>
          </cell>
          <cell r="I114">
            <v>18893.93</v>
          </cell>
          <cell r="J114">
            <v>0</v>
          </cell>
        </row>
        <row r="115">
          <cell r="A115" t="str">
            <v>6216076020</v>
          </cell>
          <cell r="B115">
            <v>62160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6216076034</v>
          </cell>
          <cell r="B116">
            <v>62160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6216076050</v>
          </cell>
          <cell r="B117">
            <v>62160</v>
          </cell>
          <cell r="C117">
            <v>76050</v>
          </cell>
          <cell r="D117" t="str">
            <v>Cleaning Expense</v>
          </cell>
          <cell r="E117">
            <v>23860.240000000002</v>
          </cell>
          <cell r="F117">
            <v>25373.99</v>
          </cell>
          <cell r="G117">
            <v>-1513.75</v>
          </cell>
          <cell r="H117">
            <v>37474.94</v>
          </cell>
          <cell r="I117">
            <v>37474.94</v>
          </cell>
          <cell r="J117">
            <v>0</v>
          </cell>
        </row>
        <row r="118">
          <cell r="A118" t="str">
            <v>6216076056</v>
          </cell>
          <cell r="B118">
            <v>62160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6216076070</v>
          </cell>
          <cell r="B119">
            <v>62160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6216076091</v>
          </cell>
          <cell r="B120">
            <v>62160</v>
          </cell>
          <cell r="C120">
            <v>76091</v>
          </cell>
          <cell r="D120" t="str">
            <v>Parking Maintenance</v>
          </cell>
          <cell r="E120">
            <v>24143.02</v>
          </cell>
          <cell r="F120">
            <v>17723.490000000002</v>
          </cell>
          <cell r="G120">
            <v>6419.53</v>
          </cell>
          <cell r="H120">
            <v>34403.480000000003</v>
          </cell>
          <cell r="I120">
            <v>34403.480000000003</v>
          </cell>
          <cell r="J120">
            <v>0</v>
          </cell>
        </row>
        <row r="121">
          <cell r="A121" t="str">
            <v>6216077000</v>
          </cell>
          <cell r="B121">
            <v>62160</v>
          </cell>
          <cell r="C121">
            <v>77000</v>
          </cell>
          <cell r="D121" t="str">
            <v>Grounds Maintenance</v>
          </cell>
          <cell r="E121">
            <v>21332.84</v>
          </cell>
          <cell r="F121">
            <v>27857.56</v>
          </cell>
          <cell r="G121">
            <v>-6524.72</v>
          </cell>
          <cell r="H121">
            <v>42805.83</v>
          </cell>
          <cell r="I121">
            <v>42805.83</v>
          </cell>
          <cell r="J121">
            <v>0</v>
          </cell>
        </row>
        <row r="122">
          <cell r="A122" t="str">
            <v>6216077053</v>
          </cell>
          <cell r="B122">
            <v>62160</v>
          </cell>
          <cell r="C122">
            <v>77053</v>
          </cell>
          <cell r="D122" t="str">
            <v>Landscaping</v>
          </cell>
          <cell r="E122">
            <v>16771.830000000002</v>
          </cell>
          <cell r="F122">
            <v>11630.55</v>
          </cell>
          <cell r="G122">
            <v>5141.28</v>
          </cell>
          <cell r="H122">
            <v>35884.699999999997</v>
          </cell>
          <cell r="I122">
            <v>35884.699999999997</v>
          </cell>
          <cell r="J122">
            <v>0</v>
          </cell>
        </row>
        <row r="123">
          <cell r="A123" t="str">
            <v>6216078020</v>
          </cell>
          <cell r="B123">
            <v>62160</v>
          </cell>
          <cell r="C123">
            <v>78020</v>
          </cell>
          <cell r="D123" t="str">
            <v>Amortized CAM Exp</v>
          </cell>
          <cell r="E123">
            <v>9722.23</v>
          </cell>
          <cell r="F123">
            <v>9722.44</v>
          </cell>
          <cell r="G123">
            <v>-0.21000000000094601</v>
          </cell>
          <cell r="H123">
            <v>16667</v>
          </cell>
          <cell r="I123">
            <v>16667</v>
          </cell>
          <cell r="J123">
            <v>0</v>
          </cell>
        </row>
        <row r="124">
          <cell r="A124" t="str">
            <v>6216084264</v>
          </cell>
          <cell r="B124">
            <v>62160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6216085555</v>
          </cell>
          <cell r="B125">
            <v>62160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6216085584</v>
          </cell>
          <cell r="B126">
            <v>62160</v>
          </cell>
          <cell r="C126">
            <v>85584</v>
          </cell>
          <cell r="D126" t="str">
            <v>Bldg Admin-Office Costs</v>
          </cell>
          <cell r="E126">
            <v>3173.53</v>
          </cell>
          <cell r="F126">
            <v>4808.4399999999996</v>
          </cell>
          <cell r="G126">
            <v>-1634.91</v>
          </cell>
          <cell r="H126">
            <v>8243</v>
          </cell>
          <cell r="I126">
            <v>8243</v>
          </cell>
          <cell r="J126">
            <v>0</v>
          </cell>
        </row>
        <row r="127">
          <cell r="A127" t="str">
            <v>6216085582</v>
          </cell>
          <cell r="B127">
            <v>62160</v>
          </cell>
          <cell r="C127">
            <v>85582</v>
          </cell>
          <cell r="D127" t="str">
            <v>Bldg Admin-Salaries</v>
          </cell>
          <cell r="E127">
            <v>15210.7</v>
          </cell>
          <cell r="F127">
            <v>27910.52</v>
          </cell>
          <cell r="G127">
            <v>-12699.82</v>
          </cell>
          <cell r="H127">
            <v>50883.199999999997</v>
          </cell>
          <cell r="I127">
            <v>50883.199999999997</v>
          </cell>
          <cell r="J127">
            <v>0</v>
          </cell>
        </row>
        <row r="128">
          <cell r="A128" t="str">
            <v>6216086564</v>
          </cell>
          <cell r="B128">
            <v>62160</v>
          </cell>
          <cell r="C128">
            <v>86564</v>
          </cell>
          <cell r="D128" t="str">
            <v>Insurance</v>
          </cell>
          <cell r="E128">
            <v>16044</v>
          </cell>
          <cell r="F128">
            <v>15986.25</v>
          </cell>
          <cell r="G128">
            <v>57.75</v>
          </cell>
          <cell r="H128">
            <v>27405</v>
          </cell>
          <cell r="I128">
            <v>27405</v>
          </cell>
          <cell r="J128">
            <v>0</v>
          </cell>
        </row>
        <row r="129">
          <cell r="A129" t="str">
            <v>6216088846</v>
          </cell>
          <cell r="B129">
            <v>62160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6216088890</v>
          </cell>
          <cell r="B130">
            <v>62160</v>
          </cell>
          <cell r="C130">
            <v>88890</v>
          </cell>
          <cell r="D130" t="str">
            <v>Security/Safety</v>
          </cell>
          <cell r="E130">
            <v>7722</v>
          </cell>
          <cell r="F130">
            <v>8796.48</v>
          </cell>
          <cell r="G130">
            <v>-1074.48</v>
          </cell>
          <cell r="H130">
            <v>12936.92</v>
          </cell>
          <cell r="I130">
            <v>12936.92</v>
          </cell>
          <cell r="J130">
            <v>0</v>
          </cell>
        </row>
        <row r="131">
          <cell r="A131" t="str">
            <v>6216089775</v>
          </cell>
          <cell r="B131">
            <v>62160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6216089729</v>
          </cell>
          <cell r="B132">
            <v>62160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6216089786</v>
          </cell>
          <cell r="B133">
            <v>62160</v>
          </cell>
          <cell r="C133">
            <v>89786</v>
          </cell>
          <cell r="D133" t="str">
            <v>Property Tax Exp</v>
          </cell>
          <cell r="E133">
            <v>54195.19</v>
          </cell>
          <cell r="F133">
            <v>52192</v>
          </cell>
          <cell r="G133">
            <v>2003.19</v>
          </cell>
          <cell r="H133">
            <v>89472</v>
          </cell>
          <cell r="I133">
            <v>89472</v>
          </cell>
          <cell r="J133">
            <v>0</v>
          </cell>
        </row>
        <row r="134">
          <cell r="A134" t="str">
            <v>6216071040</v>
          </cell>
          <cell r="B134">
            <v>62160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6216072701</v>
          </cell>
          <cell r="B135">
            <v>62160</v>
          </cell>
          <cell r="C135">
            <v>72701</v>
          </cell>
          <cell r="D135" t="str">
            <v>Utilities</v>
          </cell>
          <cell r="E135">
            <v>0</v>
          </cell>
          <cell r="F135">
            <v>432.32</v>
          </cell>
          <cell r="G135">
            <v>-432.32</v>
          </cell>
          <cell r="H135">
            <v>530.36</v>
          </cell>
          <cell r="I135">
            <v>530.36</v>
          </cell>
          <cell r="J135">
            <v>0</v>
          </cell>
        </row>
        <row r="136">
          <cell r="A136" t="str">
            <v>6216072855</v>
          </cell>
          <cell r="B136">
            <v>62160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6216072870</v>
          </cell>
          <cell r="B137">
            <v>62160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6216076010</v>
          </cell>
          <cell r="B138">
            <v>62160</v>
          </cell>
          <cell r="C138">
            <v>76010</v>
          </cell>
          <cell r="D138" t="str">
            <v>Tenant Alterations</v>
          </cell>
          <cell r="E138">
            <v>1502.82</v>
          </cell>
          <cell r="F138">
            <v>0</v>
          </cell>
          <cell r="G138">
            <v>1502.82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6216076040</v>
          </cell>
          <cell r="B139">
            <v>62160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6216076051</v>
          </cell>
          <cell r="B140">
            <v>62160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6216076054</v>
          </cell>
          <cell r="B141">
            <v>62160</v>
          </cell>
          <cell r="C141">
            <v>76054</v>
          </cell>
          <cell r="D141" t="str">
            <v>Bldg Maintenance &amp; Repair</v>
          </cell>
          <cell r="E141">
            <v>29.59</v>
          </cell>
          <cell r="F141">
            <v>1.61</v>
          </cell>
          <cell r="G141">
            <v>27.98</v>
          </cell>
          <cell r="H141">
            <v>309.08999999999997</v>
          </cell>
          <cell r="I141">
            <v>309.08999999999997</v>
          </cell>
          <cell r="J141">
            <v>0</v>
          </cell>
        </row>
        <row r="142">
          <cell r="A142" t="str">
            <v>6216076060</v>
          </cell>
          <cell r="B142">
            <v>62160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6216076071</v>
          </cell>
          <cell r="B143">
            <v>62160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87540</v>
          </cell>
          <cell r="G143">
            <v>-87540</v>
          </cell>
          <cell r="H143">
            <v>87540</v>
          </cell>
          <cell r="I143">
            <v>87540</v>
          </cell>
          <cell r="J143">
            <v>0</v>
          </cell>
        </row>
        <row r="144">
          <cell r="A144" t="str">
            <v>6216076090</v>
          </cell>
          <cell r="B144">
            <v>62160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6216077001</v>
          </cell>
          <cell r="B145">
            <v>62160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6216077022</v>
          </cell>
          <cell r="B146">
            <v>62160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6216084200</v>
          </cell>
          <cell r="B147">
            <v>62160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6216084240</v>
          </cell>
          <cell r="B148">
            <v>62160</v>
          </cell>
          <cell r="C148">
            <v>84240</v>
          </cell>
          <cell r="D148" t="str">
            <v>Marketing Leasing</v>
          </cell>
          <cell r="E148">
            <v>13.32</v>
          </cell>
          <cell r="F148">
            <v>1146.81</v>
          </cell>
          <cell r="G148">
            <v>-1133.49</v>
          </cell>
          <cell r="H148">
            <v>1966</v>
          </cell>
          <cell r="I148">
            <v>1966</v>
          </cell>
          <cell r="J148">
            <v>0</v>
          </cell>
        </row>
        <row r="149">
          <cell r="A149" t="str">
            <v>6216084242</v>
          </cell>
          <cell r="B149">
            <v>62160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6216084243</v>
          </cell>
          <cell r="B150">
            <v>62160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6216084244</v>
          </cell>
          <cell r="B151">
            <v>62160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91.19</v>
          </cell>
          <cell r="G151">
            <v>-91.19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6216084265</v>
          </cell>
          <cell r="B152">
            <v>62160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6216088037</v>
          </cell>
          <cell r="B153">
            <v>62160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6216085016</v>
          </cell>
          <cell r="B154">
            <v>62160</v>
          </cell>
          <cell r="C154">
            <v>85016</v>
          </cell>
          <cell r="D154" t="str">
            <v>Prof Svc-Attorney Outside</v>
          </cell>
          <cell r="E154">
            <v>304</v>
          </cell>
          <cell r="F154">
            <v>1423.47</v>
          </cell>
          <cell r="G154">
            <v>-1119.47</v>
          </cell>
          <cell r="H154">
            <v>2453.4699999999998</v>
          </cell>
          <cell r="I154">
            <v>2453.4699999999998</v>
          </cell>
          <cell r="J154">
            <v>0</v>
          </cell>
        </row>
        <row r="155">
          <cell r="A155" t="str">
            <v>6216085022</v>
          </cell>
          <cell r="B155">
            <v>62160</v>
          </cell>
          <cell r="C155">
            <v>85022</v>
          </cell>
          <cell r="D155" t="str">
            <v>Prof Svc-Audit/Acctng</v>
          </cell>
          <cell r="E155">
            <v>347.58</v>
          </cell>
          <cell r="F155">
            <v>0</v>
          </cell>
          <cell r="G155">
            <v>347.58</v>
          </cell>
          <cell r="H155">
            <v>2133.4899999999998</v>
          </cell>
          <cell r="I155">
            <v>2133.4899999999998</v>
          </cell>
          <cell r="J155">
            <v>0</v>
          </cell>
        </row>
        <row r="156">
          <cell r="A156" t="str">
            <v>6216085065</v>
          </cell>
          <cell r="B156">
            <v>62160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6216085500</v>
          </cell>
          <cell r="B157">
            <v>62160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145</v>
          </cell>
          <cell r="G157">
            <v>-145</v>
          </cell>
          <cell r="H157">
            <v>345</v>
          </cell>
          <cell r="I157">
            <v>345</v>
          </cell>
          <cell r="J157">
            <v>0</v>
          </cell>
        </row>
        <row r="158">
          <cell r="A158" t="str">
            <v>6216085566</v>
          </cell>
          <cell r="B158">
            <v>62160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6216085581</v>
          </cell>
          <cell r="B159">
            <v>62160</v>
          </cell>
          <cell r="C159">
            <v>85581</v>
          </cell>
          <cell r="D159" t="str">
            <v>Bldg Admin- Salaries</v>
          </cell>
          <cell r="E159">
            <v>11113.9</v>
          </cell>
          <cell r="F159">
            <v>23981.98</v>
          </cell>
          <cell r="G159">
            <v>-12868.08</v>
          </cell>
          <cell r="H159">
            <v>42947.3</v>
          </cell>
          <cell r="I159">
            <v>42947.3</v>
          </cell>
          <cell r="J159">
            <v>0</v>
          </cell>
        </row>
        <row r="160">
          <cell r="A160" t="str">
            <v>6216085583</v>
          </cell>
          <cell r="B160">
            <v>62160</v>
          </cell>
          <cell r="C160">
            <v>85583</v>
          </cell>
          <cell r="D160" t="str">
            <v>Bldg Admin-Office Exp.</v>
          </cell>
          <cell r="E160">
            <v>1908.34</v>
          </cell>
          <cell r="F160">
            <v>0</v>
          </cell>
          <cell r="G160">
            <v>1908.34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6216085530</v>
          </cell>
          <cell r="B161">
            <v>62160</v>
          </cell>
          <cell r="C161">
            <v>85530</v>
          </cell>
          <cell r="D161" t="str">
            <v>Bldg Admin - Office Exp</v>
          </cell>
          <cell r="E161">
            <v>1908.34</v>
          </cell>
          <cell r="F161">
            <v>0</v>
          </cell>
          <cell r="G161">
            <v>1908.34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6216086012</v>
          </cell>
          <cell r="B162">
            <v>62160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6216086037</v>
          </cell>
          <cell r="B163">
            <v>62160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6216083050</v>
          </cell>
          <cell r="B164">
            <v>62160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6216086510</v>
          </cell>
          <cell r="B165">
            <v>62160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6216086537</v>
          </cell>
          <cell r="B166">
            <v>62160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6216086566</v>
          </cell>
          <cell r="B167">
            <v>62160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6216086955</v>
          </cell>
          <cell r="B168">
            <v>62160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6216086985</v>
          </cell>
          <cell r="B169">
            <v>62160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6216086880</v>
          </cell>
          <cell r="B170">
            <v>62160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6216088710</v>
          </cell>
          <cell r="B171">
            <v>62160</v>
          </cell>
          <cell r="C171">
            <v>88710</v>
          </cell>
          <cell r="D171" t="str">
            <v>Losses-Bad Debts</v>
          </cell>
          <cell r="E171">
            <v>13976.76</v>
          </cell>
          <cell r="F171">
            <v>11654.4</v>
          </cell>
          <cell r="G171">
            <v>2322.36</v>
          </cell>
          <cell r="H171">
            <v>23308.639999999999</v>
          </cell>
          <cell r="I171">
            <v>23308.639999999999</v>
          </cell>
          <cell r="J171">
            <v>0</v>
          </cell>
        </row>
        <row r="172">
          <cell r="A172" t="str">
            <v>6216088711</v>
          </cell>
          <cell r="B172">
            <v>62160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6216088785</v>
          </cell>
          <cell r="B173">
            <v>62160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6216088847</v>
          </cell>
          <cell r="B174">
            <v>62160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6216088866</v>
          </cell>
          <cell r="B175">
            <v>62160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6216088870</v>
          </cell>
          <cell r="B176">
            <v>62160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6216088889</v>
          </cell>
          <cell r="B177">
            <v>62160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6216089776</v>
          </cell>
          <cell r="B178">
            <v>62160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6216089787</v>
          </cell>
          <cell r="B179">
            <v>62160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6216089510</v>
          </cell>
          <cell r="B180">
            <v>62160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6216089511</v>
          </cell>
          <cell r="B181">
            <v>62160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6216089512</v>
          </cell>
          <cell r="B182">
            <v>62160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6216089528</v>
          </cell>
          <cell r="B183">
            <v>62160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6216089529</v>
          </cell>
          <cell r="B184">
            <v>62160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6216089567</v>
          </cell>
          <cell r="B185">
            <v>62160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6216085058</v>
          </cell>
          <cell r="B186">
            <v>62160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6216086513</v>
          </cell>
          <cell r="B187">
            <v>62160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1000.65</v>
          </cell>
          <cell r="G187">
            <v>-1000.65</v>
          </cell>
          <cell r="H187">
            <v>1715.4</v>
          </cell>
          <cell r="I187">
            <v>1715.4</v>
          </cell>
          <cell r="J187">
            <v>0</v>
          </cell>
        </row>
        <row r="188">
          <cell r="A188" t="str">
            <v>6216086519</v>
          </cell>
          <cell r="B188">
            <v>62160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6216088770</v>
          </cell>
          <cell r="B189">
            <v>62160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6216088862</v>
          </cell>
          <cell r="B190">
            <v>62160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6216088874</v>
          </cell>
          <cell r="B191">
            <v>62160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6216089910</v>
          </cell>
          <cell r="B192">
            <v>62160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68641.69</v>
          </cell>
          <cell r="G192">
            <v>-68641.69</v>
          </cell>
          <cell r="H192">
            <v>117671.45</v>
          </cell>
          <cell r="I192">
            <v>117671.45</v>
          </cell>
          <cell r="J192">
            <v>0</v>
          </cell>
        </row>
        <row r="193">
          <cell r="A193" t="str">
            <v>6216089548</v>
          </cell>
          <cell r="B193">
            <v>62160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6219741010</v>
          </cell>
          <cell r="B194">
            <v>62197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6219741040</v>
          </cell>
          <cell r="B195">
            <v>62197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6219741050</v>
          </cell>
          <cell r="B196">
            <v>62197</v>
          </cell>
          <cell r="C196">
            <v>41050</v>
          </cell>
          <cell r="D196" t="str">
            <v>Rental Income - Fixed</v>
          </cell>
          <cell r="E196">
            <v>-2436463.85</v>
          </cell>
          <cell r="F196">
            <v>-2577358.63</v>
          </cell>
          <cell r="G196">
            <v>140894.78</v>
          </cell>
          <cell r="H196">
            <v>-4536471.82</v>
          </cell>
          <cell r="I196">
            <v>-4536471.82</v>
          </cell>
          <cell r="J196">
            <v>0</v>
          </cell>
        </row>
        <row r="197">
          <cell r="A197" t="str">
            <v>6219741074</v>
          </cell>
          <cell r="B197">
            <v>62197</v>
          </cell>
          <cell r="C197">
            <v>41074</v>
          </cell>
          <cell r="D197" t="str">
            <v>Rental Income - Percentage</v>
          </cell>
          <cell r="E197">
            <v>-15357.81</v>
          </cell>
          <cell r="F197">
            <v>-31017</v>
          </cell>
          <cell r="G197">
            <v>15659.19</v>
          </cell>
          <cell r="H197">
            <v>-53172</v>
          </cell>
          <cell r="I197">
            <v>-53172</v>
          </cell>
          <cell r="J197">
            <v>0</v>
          </cell>
        </row>
        <row r="198">
          <cell r="A198" t="str">
            <v>6219741082</v>
          </cell>
          <cell r="B198">
            <v>62197</v>
          </cell>
          <cell r="C198">
            <v>41082</v>
          </cell>
          <cell r="D198" t="str">
            <v>Rental Income - Operating Exp</v>
          </cell>
          <cell r="E198">
            <v>-659816.09</v>
          </cell>
          <cell r="F198">
            <v>-888004.18</v>
          </cell>
          <cell r="G198">
            <v>228188.09</v>
          </cell>
          <cell r="H198">
            <v>-1522292.88</v>
          </cell>
          <cell r="I198">
            <v>-1522292.88</v>
          </cell>
          <cell r="J198">
            <v>0</v>
          </cell>
        </row>
        <row r="199">
          <cell r="A199" t="str">
            <v>6219744610</v>
          </cell>
          <cell r="B199">
            <v>62197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6219745071</v>
          </cell>
          <cell r="B200">
            <v>62197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6219745010</v>
          </cell>
          <cell r="B201">
            <v>62197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6219745046</v>
          </cell>
          <cell r="B202">
            <v>62197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6219745070</v>
          </cell>
          <cell r="B203">
            <v>62197</v>
          </cell>
          <cell r="C203">
            <v>45070</v>
          </cell>
          <cell r="D203" t="str">
            <v>Other Income</v>
          </cell>
          <cell r="E203">
            <v>-59312.34</v>
          </cell>
          <cell r="F203">
            <v>-21813.19</v>
          </cell>
          <cell r="G203">
            <v>-37499.15</v>
          </cell>
          <cell r="H203">
            <v>-22072.07</v>
          </cell>
          <cell r="I203">
            <v>-22072.07</v>
          </cell>
          <cell r="J203">
            <v>0</v>
          </cell>
        </row>
        <row r="204">
          <cell r="A204" t="str">
            <v>6219741060</v>
          </cell>
          <cell r="B204">
            <v>62197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228480</v>
          </cell>
          <cell r="G204">
            <v>-228480</v>
          </cell>
          <cell r="H204">
            <v>391680</v>
          </cell>
          <cell r="I204">
            <v>391680</v>
          </cell>
          <cell r="J204">
            <v>0</v>
          </cell>
        </row>
        <row r="205">
          <cell r="A205" t="str">
            <v>6219744870</v>
          </cell>
          <cell r="B205">
            <v>62197</v>
          </cell>
          <cell r="C205">
            <v>44870</v>
          </cell>
          <cell r="D205" t="str">
            <v>Late Fees</v>
          </cell>
          <cell r="E205">
            <v>-750</v>
          </cell>
          <cell r="F205">
            <v>0</v>
          </cell>
          <cell r="G205">
            <v>-750</v>
          </cell>
          <cell r="H205">
            <v>-750</v>
          </cell>
          <cell r="I205">
            <v>-750</v>
          </cell>
          <cell r="J205">
            <v>0</v>
          </cell>
        </row>
        <row r="206">
          <cell r="A206" t="str">
            <v>6219752542</v>
          </cell>
          <cell r="B206">
            <v>62197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6219772710</v>
          </cell>
          <cell r="B207">
            <v>62197</v>
          </cell>
          <cell r="C207">
            <v>72710</v>
          </cell>
          <cell r="D207" t="str">
            <v>Utilities - Electricity</v>
          </cell>
          <cell r="E207">
            <v>13922.66</v>
          </cell>
          <cell r="F207">
            <v>34137.93</v>
          </cell>
          <cell r="G207">
            <v>-20215.27</v>
          </cell>
          <cell r="H207">
            <v>61652.97</v>
          </cell>
          <cell r="I207">
            <v>61652.97</v>
          </cell>
          <cell r="J207">
            <v>0</v>
          </cell>
        </row>
        <row r="208">
          <cell r="A208" t="str">
            <v>6219772740</v>
          </cell>
          <cell r="B208">
            <v>62197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6219772770</v>
          </cell>
          <cell r="B209">
            <v>62197</v>
          </cell>
          <cell r="C209">
            <v>72770</v>
          </cell>
          <cell r="D209" t="str">
            <v>Utilities - Water</v>
          </cell>
          <cell r="E209">
            <v>9579.7900000000009</v>
          </cell>
          <cell r="F209">
            <v>12247.84</v>
          </cell>
          <cell r="G209">
            <v>-2668.05</v>
          </cell>
          <cell r="H209">
            <v>23078.89</v>
          </cell>
          <cell r="I209">
            <v>23078.89</v>
          </cell>
          <cell r="J209">
            <v>0</v>
          </cell>
        </row>
        <row r="210">
          <cell r="A210" t="str">
            <v>6219776000</v>
          </cell>
          <cell r="B210">
            <v>62197</v>
          </cell>
          <cell r="C210">
            <v>76000</v>
          </cell>
          <cell r="D210" t="str">
            <v>Bldg Maintenance &amp; Repair</v>
          </cell>
          <cell r="E210">
            <v>28204.5</v>
          </cell>
          <cell r="F210">
            <v>50675.85</v>
          </cell>
          <cell r="G210">
            <v>-22471.35</v>
          </cell>
          <cell r="H210">
            <v>93635.76</v>
          </cell>
          <cell r="I210">
            <v>93635.76</v>
          </cell>
          <cell r="J210">
            <v>0</v>
          </cell>
        </row>
        <row r="211">
          <cell r="A211" t="str">
            <v>6219776020</v>
          </cell>
          <cell r="B211">
            <v>62197</v>
          </cell>
          <cell r="C211">
            <v>76020</v>
          </cell>
          <cell r="D211" t="str">
            <v>Food Court Expense</v>
          </cell>
          <cell r="E211">
            <v>9870</v>
          </cell>
          <cell r="F211">
            <v>12079.84</v>
          </cell>
          <cell r="G211">
            <v>-2209.84</v>
          </cell>
          <cell r="H211">
            <v>20340.439999999999</v>
          </cell>
          <cell r="I211">
            <v>20340.439999999999</v>
          </cell>
          <cell r="J211">
            <v>0</v>
          </cell>
        </row>
        <row r="212">
          <cell r="A212" t="str">
            <v>6219776034</v>
          </cell>
          <cell r="B212">
            <v>62197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6219776050</v>
          </cell>
          <cell r="B213">
            <v>62197</v>
          </cell>
          <cell r="C213">
            <v>76050</v>
          </cell>
          <cell r="D213" t="str">
            <v>Cleaning Expense</v>
          </cell>
          <cell r="E213">
            <v>63150.1</v>
          </cell>
          <cell r="F213">
            <v>59884.39</v>
          </cell>
          <cell r="G213">
            <v>3265.71</v>
          </cell>
          <cell r="H213">
            <v>109484.91</v>
          </cell>
          <cell r="I213">
            <v>109484.91</v>
          </cell>
          <cell r="J213">
            <v>0</v>
          </cell>
        </row>
        <row r="214">
          <cell r="A214" t="str">
            <v>6219776056</v>
          </cell>
          <cell r="B214">
            <v>62197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6219776070</v>
          </cell>
          <cell r="B215">
            <v>62197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6219776091</v>
          </cell>
          <cell r="B216">
            <v>62197</v>
          </cell>
          <cell r="C216">
            <v>76091</v>
          </cell>
          <cell r="D216" t="str">
            <v>Parking Maintenance</v>
          </cell>
          <cell r="E216">
            <v>31871.14</v>
          </cell>
          <cell r="F216">
            <v>30783.19</v>
          </cell>
          <cell r="G216">
            <v>1087.95</v>
          </cell>
          <cell r="H216">
            <v>57426.7</v>
          </cell>
          <cell r="I216">
            <v>57426.7</v>
          </cell>
          <cell r="J216">
            <v>0</v>
          </cell>
        </row>
        <row r="217">
          <cell r="A217" t="str">
            <v>6219777000</v>
          </cell>
          <cell r="B217">
            <v>62197</v>
          </cell>
          <cell r="C217">
            <v>77000</v>
          </cell>
          <cell r="D217" t="str">
            <v>Grounds Maintenance</v>
          </cell>
          <cell r="E217">
            <v>32687.58</v>
          </cell>
          <cell r="F217">
            <v>33049.760000000002</v>
          </cell>
          <cell r="G217">
            <v>-362.18</v>
          </cell>
          <cell r="H217">
            <v>60496.83</v>
          </cell>
          <cell r="I217">
            <v>60496.83</v>
          </cell>
          <cell r="J217">
            <v>0</v>
          </cell>
        </row>
        <row r="218">
          <cell r="A218" t="str">
            <v>6219777053</v>
          </cell>
          <cell r="B218">
            <v>62197</v>
          </cell>
          <cell r="C218">
            <v>77053</v>
          </cell>
          <cell r="D218" t="str">
            <v>Landscaping</v>
          </cell>
          <cell r="E218">
            <v>60294</v>
          </cell>
          <cell r="F218">
            <v>92278.82</v>
          </cell>
          <cell r="G218">
            <v>-31984.82</v>
          </cell>
          <cell r="H218">
            <v>122670.74</v>
          </cell>
          <cell r="I218">
            <v>122670.74</v>
          </cell>
          <cell r="J218">
            <v>0</v>
          </cell>
        </row>
        <row r="219">
          <cell r="A219" t="str">
            <v>6219778020</v>
          </cell>
          <cell r="B219">
            <v>62197</v>
          </cell>
          <cell r="C219">
            <v>78020</v>
          </cell>
          <cell r="D219" t="str">
            <v>Amortized CAM Exp</v>
          </cell>
          <cell r="E219">
            <v>37916.68</v>
          </cell>
          <cell r="F219">
            <v>37916.69</v>
          </cell>
          <cell r="G219">
            <v>-1.0000000002037299E-2</v>
          </cell>
          <cell r="H219">
            <v>65000</v>
          </cell>
          <cell r="I219">
            <v>65000</v>
          </cell>
          <cell r="J219">
            <v>0</v>
          </cell>
        </row>
        <row r="220">
          <cell r="A220" t="str">
            <v>6219784264</v>
          </cell>
          <cell r="B220">
            <v>62197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6219785555</v>
          </cell>
          <cell r="B221">
            <v>62197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6219785584</v>
          </cell>
          <cell r="B222">
            <v>62197</v>
          </cell>
          <cell r="C222">
            <v>85584</v>
          </cell>
          <cell r="D222" t="str">
            <v>Bldg Admin-Office Costs</v>
          </cell>
          <cell r="E222">
            <v>14371.74</v>
          </cell>
          <cell r="F222">
            <v>21519.75</v>
          </cell>
          <cell r="G222">
            <v>-7148.01</v>
          </cell>
          <cell r="H222">
            <v>36891</v>
          </cell>
          <cell r="I222">
            <v>36891</v>
          </cell>
          <cell r="J222">
            <v>0</v>
          </cell>
        </row>
        <row r="223">
          <cell r="A223" t="str">
            <v>6219785582</v>
          </cell>
          <cell r="B223">
            <v>62197</v>
          </cell>
          <cell r="C223">
            <v>85582</v>
          </cell>
          <cell r="D223" t="str">
            <v>Bldg Admin-Salaries</v>
          </cell>
          <cell r="E223">
            <v>69084.47</v>
          </cell>
          <cell r="F223">
            <v>103366.52</v>
          </cell>
          <cell r="G223">
            <v>-34282.050000000003</v>
          </cell>
          <cell r="H223">
            <v>187665.2</v>
          </cell>
          <cell r="I223">
            <v>187665.2</v>
          </cell>
          <cell r="J223">
            <v>0</v>
          </cell>
        </row>
        <row r="224">
          <cell r="A224" t="str">
            <v>6219786564</v>
          </cell>
          <cell r="B224">
            <v>62197</v>
          </cell>
          <cell r="C224">
            <v>86564</v>
          </cell>
          <cell r="D224" t="str">
            <v>Insurance</v>
          </cell>
          <cell r="E224">
            <v>45507.199999999997</v>
          </cell>
          <cell r="F224">
            <v>43104.81</v>
          </cell>
          <cell r="G224">
            <v>2402.39</v>
          </cell>
          <cell r="H224">
            <v>73894</v>
          </cell>
          <cell r="I224">
            <v>73894</v>
          </cell>
          <cell r="J224">
            <v>0</v>
          </cell>
        </row>
        <row r="225">
          <cell r="A225" t="str">
            <v>6219788846</v>
          </cell>
          <cell r="B225">
            <v>62197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6219788890</v>
          </cell>
          <cell r="B226">
            <v>62197</v>
          </cell>
          <cell r="C226">
            <v>88890</v>
          </cell>
          <cell r="D226" t="str">
            <v>Security/Safety</v>
          </cell>
          <cell r="E226">
            <v>29465.759999999998</v>
          </cell>
          <cell r="F226">
            <v>30512</v>
          </cell>
          <cell r="G226">
            <v>-1046.24</v>
          </cell>
          <cell r="H226">
            <v>53626.86</v>
          </cell>
          <cell r="I226">
            <v>53626.86</v>
          </cell>
          <cell r="J226">
            <v>0</v>
          </cell>
        </row>
        <row r="227">
          <cell r="A227" t="str">
            <v>6219789775</v>
          </cell>
          <cell r="B227">
            <v>62197</v>
          </cell>
          <cell r="C227">
            <v>89775</v>
          </cell>
          <cell r="D227" t="str">
            <v>Assmt Dist Taxes- Reimb</v>
          </cell>
          <cell r="E227">
            <v>54310.69</v>
          </cell>
          <cell r="F227">
            <v>72414.44</v>
          </cell>
          <cell r="G227">
            <v>-18103.75</v>
          </cell>
          <cell r="H227">
            <v>124139</v>
          </cell>
          <cell r="I227">
            <v>124139</v>
          </cell>
          <cell r="J227">
            <v>0</v>
          </cell>
        </row>
        <row r="228">
          <cell r="A228" t="str">
            <v>6219789729</v>
          </cell>
          <cell r="B228">
            <v>62197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6219789786</v>
          </cell>
          <cell r="B229">
            <v>62197</v>
          </cell>
          <cell r="C229">
            <v>89786</v>
          </cell>
          <cell r="D229" t="str">
            <v>Property Tax Exp</v>
          </cell>
          <cell r="E229">
            <v>111788.18</v>
          </cell>
          <cell r="F229">
            <v>109134.69</v>
          </cell>
          <cell r="G229">
            <v>2653.4899999999898</v>
          </cell>
          <cell r="H229">
            <v>187088</v>
          </cell>
          <cell r="I229">
            <v>187088</v>
          </cell>
          <cell r="J229">
            <v>0</v>
          </cell>
        </row>
        <row r="230">
          <cell r="A230" t="str">
            <v>6219771040</v>
          </cell>
          <cell r="B230">
            <v>62197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6219772701</v>
          </cell>
          <cell r="B231">
            <v>62197</v>
          </cell>
          <cell r="C231">
            <v>72701</v>
          </cell>
          <cell r="D231" t="str">
            <v>Utilities</v>
          </cell>
          <cell r="E231">
            <v>1441.94</v>
          </cell>
          <cell r="F231">
            <v>1873.33</v>
          </cell>
          <cell r="G231">
            <v>-431.39</v>
          </cell>
          <cell r="H231">
            <v>2224</v>
          </cell>
          <cell r="I231">
            <v>2224</v>
          </cell>
          <cell r="J231">
            <v>0</v>
          </cell>
        </row>
        <row r="232">
          <cell r="A232" t="str">
            <v>6219772855</v>
          </cell>
          <cell r="B232">
            <v>62197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6219772870</v>
          </cell>
          <cell r="B233">
            <v>62197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6219776010</v>
          </cell>
          <cell r="B234">
            <v>62197</v>
          </cell>
          <cell r="C234">
            <v>76010</v>
          </cell>
          <cell r="D234" t="str">
            <v>Tenant Alterations</v>
          </cell>
          <cell r="E234">
            <v>128.28</v>
          </cell>
          <cell r="F234">
            <v>1996.14</v>
          </cell>
          <cell r="G234">
            <v>-1867.86</v>
          </cell>
          <cell r="H234">
            <v>2305.14</v>
          </cell>
          <cell r="I234">
            <v>2305.14</v>
          </cell>
          <cell r="J234">
            <v>0</v>
          </cell>
        </row>
        <row r="235">
          <cell r="A235" t="str">
            <v>6219776040</v>
          </cell>
          <cell r="B235">
            <v>62197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6219776051</v>
          </cell>
          <cell r="B236">
            <v>62197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6219776054</v>
          </cell>
          <cell r="B237">
            <v>62197</v>
          </cell>
          <cell r="C237">
            <v>76054</v>
          </cell>
          <cell r="D237" t="str">
            <v>Bldg Maintenance &amp; Repair</v>
          </cell>
          <cell r="E237">
            <v>1801.71</v>
          </cell>
          <cell r="F237">
            <v>38682.47</v>
          </cell>
          <cell r="G237">
            <v>-36880.76</v>
          </cell>
          <cell r="H237">
            <v>55152.24</v>
          </cell>
          <cell r="I237">
            <v>55152.24</v>
          </cell>
          <cell r="J237">
            <v>0</v>
          </cell>
        </row>
        <row r="238">
          <cell r="A238" t="str">
            <v>6219776060</v>
          </cell>
          <cell r="B238">
            <v>62197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6219776071</v>
          </cell>
          <cell r="B239">
            <v>62197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19625</v>
          </cell>
          <cell r="G239">
            <v>-19625</v>
          </cell>
          <cell r="H239">
            <v>40250</v>
          </cell>
          <cell r="I239">
            <v>40250</v>
          </cell>
          <cell r="J239">
            <v>0</v>
          </cell>
        </row>
        <row r="240">
          <cell r="A240" t="str">
            <v>6219776090</v>
          </cell>
          <cell r="B240">
            <v>62197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6219777001</v>
          </cell>
          <cell r="B241">
            <v>62197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6219777022</v>
          </cell>
          <cell r="B242">
            <v>62197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6219784200</v>
          </cell>
          <cell r="B243">
            <v>62197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6219784240</v>
          </cell>
          <cell r="B244">
            <v>62197</v>
          </cell>
          <cell r="C244">
            <v>84240</v>
          </cell>
          <cell r="D244" t="str">
            <v>Marketing Leasing</v>
          </cell>
          <cell r="E244">
            <v>6826.58</v>
          </cell>
          <cell r="F244">
            <v>18867.79</v>
          </cell>
          <cell r="G244">
            <v>-12041.21</v>
          </cell>
          <cell r="H244">
            <v>33706.800000000003</v>
          </cell>
          <cell r="I244">
            <v>33706.800000000003</v>
          </cell>
          <cell r="J244">
            <v>0</v>
          </cell>
        </row>
        <row r="245">
          <cell r="A245" t="str">
            <v>6219784242</v>
          </cell>
          <cell r="B245">
            <v>62197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6219784243</v>
          </cell>
          <cell r="B246">
            <v>62197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-24587.84</v>
          </cell>
          <cell r="I246">
            <v>-24587.84</v>
          </cell>
          <cell r="J246">
            <v>0</v>
          </cell>
        </row>
        <row r="247">
          <cell r="A247" t="str">
            <v>6219784244</v>
          </cell>
          <cell r="B247">
            <v>62197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6219784265</v>
          </cell>
          <cell r="B248">
            <v>62197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6219788037</v>
          </cell>
          <cell r="B249">
            <v>62197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6219785016</v>
          </cell>
          <cell r="B250">
            <v>62197</v>
          </cell>
          <cell r="C250">
            <v>85016</v>
          </cell>
          <cell r="D250" t="str">
            <v>Prof Svc-Attorney Outside</v>
          </cell>
          <cell r="E250">
            <v>5991.19</v>
          </cell>
          <cell r="F250">
            <v>1345.63</v>
          </cell>
          <cell r="G250">
            <v>4645.5600000000004</v>
          </cell>
          <cell r="H250">
            <v>9508.3799999999992</v>
          </cell>
          <cell r="I250">
            <v>9508.3799999999992</v>
          </cell>
          <cell r="J250">
            <v>0</v>
          </cell>
        </row>
        <row r="251">
          <cell r="A251" t="str">
            <v>6219785022</v>
          </cell>
          <cell r="B251">
            <v>62197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1042.8800000000001</v>
          </cell>
          <cell r="G251">
            <v>-1042.8800000000001</v>
          </cell>
          <cell r="H251">
            <v>6563.01</v>
          </cell>
          <cell r="I251">
            <v>6563.01</v>
          </cell>
          <cell r="J251">
            <v>0</v>
          </cell>
        </row>
        <row r="252">
          <cell r="A252" t="str">
            <v>6219785065</v>
          </cell>
          <cell r="B252">
            <v>62197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6219785500</v>
          </cell>
          <cell r="B253">
            <v>62197</v>
          </cell>
          <cell r="C253">
            <v>85500</v>
          </cell>
          <cell r="D253" t="str">
            <v>Consulting Services</v>
          </cell>
          <cell r="E253">
            <v>150</v>
          </cell>
          <cell r="F253">
            <v>1429.41</v>
          </cell>
          <cell r="G253">
            <v>-1279.4100000000001</v>
          </cell>
          <cell r="H253">
            <v>2270.2399999999998</v>
          </cell>
          <cell r="I253">
            <v>2270.2399999999998</v>
          </cell>
          <cell r="J253">
            <v>0</v>
          </cell>
        </row>
        <row r="254">
          <cell r="A254" t="str">
            <v>6219785566</v>
          </cell>
          <cell r="B254">
            <v>62197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6219785581</v>
          </cell>
          <cell r="B255">
            <v>62197</v>
          </cell>
          <cell r="C255">
            <v>85581</v>
          </cell>
          <cell r="D255" t="str">
            <v>Bldg Admin- Salaries</v>
          </cell>
          <cell r="E255">
            <v>42808.58</v>
          </cell>
          <cell r="F255">
            <v>76734.02</v>
          </cell>
          <cell r="G255">
            <v>-33925.440000000002</v>
          </cell>
          <cell r="H255">
            <v>138985.70000000001</v>
          </cell>
          <cell r="I255">
            <v>138985.70000000001</v>
          </cell>
          <cell r="J255">
            <v>0</v>
          </cell>
        </row>
        <row r="256">
          <cell r="A256" t="str">
            <v>6219785583</v>
          </cell>
          <cell r="B256">
            <v>62197</v>
          </cell>
          <cell r="C256">
            <v>85583</v>
          </cell>
          <cell r="D256" t="str">
            <v>Bldg Admin-Office Exp.</v>
          </cell>
          <cell r="E256">
            <v>8080.26</v>
          </cell>
          <cell r="F256">
            <v>0</v>
          </cell>
          <cell r="G256">
            <v>8080.26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6219785530</v>
          </cell>
          <cell r="B257">
            <v>62197</v>
          </cell>
          <cell r="C257">
            <v>85530</v>
          </cell>
          <cell r="D257" t="str">
            <v>Bldg Admin - Office Exp</v>
          </cell>
          <cell r="E257">
            <v>8080.26</v>
          </cell>
          <cell r="F257">
            <v>0</v>
          </cell>
          <cell r="G257">
            <v>8080.26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6219786012</v>
          </cell>
          <cell r="B258">
            <v>62197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6219786037</v>
          </cell>
          <cell r="B259">
            <v>62197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6219783050</v>
          </cell>
          <cell r="B260">
            <v>62197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6219786510</v>
          </cell>
          <cell r="B261">
            <v>62197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6219786537</v>
          </cell>
          <cell r="B262">
            <v>62197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6219786566</v>
          </cell>
          <cell r="B263">
            <v>62197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6219786955</v>
          </cell>
          <cell r="B264">
            <v>62197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6219786985</v>
          </cell>
          <cell r="B265">
            <v>62197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6219786880</v>
          </cell>
          <cell r="B266">
            <v>62197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6219788710</v>
          </cell>
          <cell r="B267">
            <v>62197</v>
          </cell>
          <cell r="C267">
            <v>88710</v>
          </cell>
          <cell r="D267" t="str">
            <v>Losses-Bad Debts</v>
          </cell>
          <cell r="E267">
            <v>36890.879999999997</v>
          </cell>
          <cell r="F267">
            <v>30674</v>
          </cell>
          <cell r="G267">
            <v>6216.88</v>
          </cell>
          <cell r="H267">
            <v>61348</v>
          </cell>
          <cell r="I267">
            <v>61348</v>
          </cell>
          <cell r="J267">
            <v>0</v>
          </cell>
        </row>
        <row r="268">
          <cell r="A268" t="str">
            <v>6219788711</v>
          </cell>
          <cell r="B268">
            <v>62197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6219788785</v>
          </cell>
          <cell r="B269">
            <v>62197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6219788847</v>
          </cell>
          <cell r="B270">
            <v>62197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6219788866</v>
          </cell>
          <cell r="B271">
            <v>62197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6219788870</v>
          </cell>
          <cell r="B272">
            <v>62197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6219788889</v>
          </cell>
          <cell r="B273">
            <v>62197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6219789776</v>
          </cell>
          <cell r="B274">
            <v>62197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6219789787</v>
          </cell>
          <cell r="B275">
            <v>62197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6219789510</v>
          </cell>
          <cell r="B276">
            <v>62197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712901</v>
          </cell>
          <cell r="G276">
            <v>-712901</v>
          </cell>
          <cell r="H276">
            <v>1200071</v>
          </cell>
          <cell r="I276">
            <v>1200071</v>
          </cell>
          <cell r="J276">
            <v>0</v>
          </cell>
        </row>
        <row r="277">
          <cell r="A277" t="str">
            <v>6219789511</v>
          </cell>
          <cell r="B277">
            <v>62197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6219789512</v>
          </cell>
          <cell r="B278">
            <v>62197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6219789528</v>
          </cell>
          <cell r="B279">
            <v>62197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6219789529</v>
          </cell>
          <cell r="B280">
            <v>62197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16338</v>
          </cell>
          <cell r="G280">
            <v>-16338</v>
          </cell>
          <cell r="H280">
            <v>28008</v>
          </cell>
          <cell r="I280">
            <v>28008</v>
          </cell>
          <cell r="J280">
            <v>0</v>
          </cell>
        </row>
        <row r="281">
          <cell r="A281" t="str">
            <v>6219789567</v>
          </cell>
          <cell r="B281">
            <v>62197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6219785058</v>
          </cell>
          <cell r="B282">
            <v>62197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6219786513</v>
          </cell>
          <cell r="B283">
            <v>62197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2136.04</v>
          </cell>
          <cell r="G283">
            <v>-2136.04</v>
          </cell>
          <cell r="H283">
            <v>6344.69</v>
          </cell>
          <cell r="I283">
            <v>6344.69</v>
          </cell>
          <cell r="J283">
            <v>0</v>
          </cell>
        </row>
        <row r="284">
          <cell r="A284" t="str">
            <v>6219786519</v>
          </cell>
          <cell r="B284">
            <v>62197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6219788770</v>
          </cell>
          <cell r="B285">
            <v>62197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6219788862</v>
          </cell>
          <cell r="B286">
            <v>62197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6219788874</v>
          </cell>
          <cell r="B287">
            <v>62197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6219789910</v>
          </cell>
          <cell r="B288">
            <v>62197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237630.18</v>
          </cell>
          <cell r="G288">
            <v>-237630.18</v>
          </cell>
          <cell r="H288">
            <v>418959.38</v>
          </cell>
          <cell r="I288">
            <v>418959.38</v>
          </cell>
          <cell r="J288">
            <v>0</v>
          </cell>
        </row>
        <row r="289">
          <cell r="A289" t="str">
            <v>6219789548</v>
          </cell>
          <cell r="B289">
            <v>62197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6225541010</v>
          </cell>
          <cell r="B290">
            <v>62255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6225541040</v>
          </cell>
          <cell r="B291">
            <v>62255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6225541050</v>
          </cell>
          <cell r="B292">
            <v>62255</v>
          </cell>
          <cell r="C292">
            <v>41050</v>
          </cell>
          <cell r="D292" t="str">
            <v>Rental Income - Fixed</v>
          </cell>
          <cell r="E292">
            <v>-2053561.89</v>
          </cell>
          <cell r="F292">
            <v>-2057392.19</v>
          </cell>
          <cell r="G292">
            <v>3830.3000000000502</v>
          </cell>
          <cell r="H292">
            <v>-3599476.8</v>
          </cell>
          <cell r="I292">
            <v>-3599476.8</v>
          </cell>
          <cell r="J292">
            <v>0</v>
          </cell>
        </row>
        <row r="293">
          <cell r="A293" t="str">
            <v>6225541074</v>
          </cell>
          <cell r="B293">
            <v>62255</v>
          </cell>
          <cell r="C293">
            <v>41074</v>
          </cell>
          <cell r="D293" t="str">
            <v>Rental Income - Percentage</v>
          </cell>
          <cell r="E293">
            <v>-848382.26</v>
          </cell>
          <cell r="F293">
            <v>-729576</v>
          </cell>
          <cell r="G293">
            <v>-118806.26</v>
          </cell>
          <cell r="H293">
            <v>-744677</v>
          </cell>
          <cell r="I293">
            <v>-744677</v>
          </cell>
          <cell r="J293">
            <v>0</v>
          </cell>
        </row>
        <row r="294">
          <cell r="A294" t="str">
            <v>6225541082</v>
          </cell>
          <cell r="B294">
            <v>62255</v>
          </cell>
          <cell r="C294">
            <v>41082</v>
          </cell>
          <cell r="D294" t="str">
            <v>Rental Income - Operating Exp</v>
          </cell>
          <cell r="E294">
            <v>-616735.75</v>
          </cell>
          <cell r="F294">
            <v>-667187.5</v>
          </cell>
          <cell r="G294">
            <v>50451.75</v>
          </cell>
          <cell r="H294">
            <v>-1143750</v>
          </cell>
          <cell r="I294">
            <v>-1143750</v>
          </cell>
          <cell r="J294">
            <v>0</v>
          </cell>
        </row>
        <row r="295">
          <cell r="A295" t="str">
            <v>6225544610</v>
          </cell>
          <cell r="B295">
            <v>62255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6225545071</v>
          </cell>
          <cell r="B296">
            <v>62255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6225545010</v>
          </cell>
          <cell r="B297">
            <v>62255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6225545046</v>
          </cell>
          <cell r="B298">
            <v>62255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6225545070</v>
          </cell>
          <cell r="B299">
            <v>62255</v>
          </cell>
          <cell r="C299">
            <v>45070</v>
          </cell>
          <cell r="D299" t="str">
            <v>Other Income</v>
          </cell>
          <cell r="E299">
            <v>-36331.22</v>
          </cell>
          <cell r="F299">
            <v>-274.05</v>
          </cell>
          <cell r="G299">
            <v>-36057.17</v>
          </cell>
          <cell r="H299">
            <v>-454.41</v>
          </cell>
          <cell r="I299">
            <v>-454.41</v>
          </cell>
          <cell r="J299">
            <v>0</v>
          </cell>
        </row>
        <row r="300">
          <cell r="A300" t="str">
            <v>6225541060</v>
          </cell>
          <cell r="B300">
            <v>62255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32012.75</v>
          </cell>
          <cell r="G300">
            <v>-32012.75</v>
          </cell>
          <cell r="H300">
            <v>54879</v>
          </cell>
          <cell r="I300">
            <v>54879</v>
          </cell>
          <cell r="J300">
            <v>0</v>
          </cell>
        </row>
        <row r="301">
          <cell r="A301" t="str">
            <v>6225544870</v>
          </cell>
          <cell r="B301">
            <v>62255</v>
          </cell>
          <cell r="C301">
            <v>44870</v>
          </cell>
          <cell r="D301" t="str">
            <v>Late Fees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6225552542</v>
          </cell>
          <cell r="B302">
            <v>62255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6225572710</v>
          </cell>
          <cell r="B303">
            <v>62255</v>
          </cell>
          <cell r="C303">
            <v>72710</v>
          </cell>
          <cell r="D303" t="str">
            <v>Utilities - Electricity</v>
          </cell>
          <cell r="E303">
            <v>14582.89</v>
          </cell>
          <cell r="F303">
            <v>16855.830000000002</v>
          </cell>
          <cell r="G303">
            <v>-2272.94</v>
          </cell>
          <cell r="H303">
            <v>28424.9</v>
          </cell>
          <cell r="I303">
            <v>28424.9</v>
          </cell>
          <cell r="J303">
            <v>0</v>
          </cell>
        </row>
        <row r="304">
          <cell r="A304" t="str">
            <v>6225572740</v>
          </cell>
          <cell r="B304">
            <v>62255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6225572770</v>
          </cell>
          <cell r="B305">
            <v>62255</v>
          </cell>
          <cell r="C305">
            <v>72770</v>
          </cell>
          <cell r="D305" t="str">
            <v>Utilities - Water</v>
          </cell>
          <cell r="E305">
            <v>25986.69</v>
          </cell>
          <cell r="F305">
            <v>22067.23</v>
          </cell>
          <cell r="G305">
            <v>3919.46</v>
          </cell>
          <cell r="H305">
            <v>37959.879999999997</v>
          </cell>
          <cell r="I305">
            <v>37959.879999999997</v>
          </cell>
          <cell r="J305">
            <v>0</v>
          </cell>
        </row>
        <row r="306">
          <cell r="A306" t="str">
            <v>6225576000</v>
          </cell>
          <cell r="B306">
            <v>62255</v>
          </cell>
          <cell r="C306">
            <v>76000</v>
          </cell>
          <cell r="D306" t="str">
            <v>Bldg Maintenance &amp; Repair</v>
          </cell>
          <cell r="E306">
            <v>21191.89</v>
          </cell>
          <cell r="F306">
            <v>23104.89</v>
          </cell>
          <cell r="G306">
            <v>-1913</v>
          </cell>
          <cell r="H306">
            <v>43624.87</v>
          </cell>
          <cell r="I306">
            <v>43624.87</v>
          </cell>
          <cell r="J306">
            <v>0</v>
          </cell>
        </row>
        <row r="307">
          <cell r="A307" t="str">
            <v>6225576020</v>
          </cell>
          <cell r="B307">
            <v>62255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6225576034</v>
          </cell>
          <cell r="B308">
            <v>62255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6225576050</v>
          </cell>
          <cell r="B309">
            <v>62255</v>
          </cell>
          <cell r="C309">
            <v>76050</v>
          </cell>
          <cell r="D309" t="str">
            <v>Cleaning Expense</v>
          </cell>
          <cell r="E309">
            <v>39091.11</v>
          </cell>
          <cell r="F309">
            <v>38932.46</v>
          </cell>
          <cell r="G309">
            <v>158.650000000001</v>
          </cell>
          <cell r="H309">
            <v>68062.720000000001</v>
          </cell>
          <cell r="I309">
            <v>68062.720000000001</v>
          </cell>
          <cell r="J309">
            <v>0</v>
          </cell>
        </row>
        <row r="310">
          <cell r="A310" t="str">
            <v>6225576056</v>
          </cell>
          <cell r="B310">
            <v>62255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6225576070</v>
          </cell>
          <cell r="B311">
            <v>62255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6225576091</v>
          </cell>
          <cell r="B312">
            <v>62255</v>
          </cell>
          <cell r="C312">
            <v>76091</v>
          </cell>
          <cell r="D312" t="str">
            <v>Parking Maintenance</v>
          </cell>
          <cell r="E312">
            <v>30653</v>
          </cell>
          <cell r="F312">
            <v>28056.37</v>
          </cell>
          <cell r="G312">
            <v>2596.63</v>
          </cell>
          <cell r="H312">
            <v>52388.73</v>
          </cell>
          <cell r="I312">
            <v>52388.73</v>
          </cell>
          <cell r="J312">
            <v>0</v>
          </cell>
        </row>
        <row r="313">
          <cell r="A313" t="str">
            <v>6225577000</v>
          </cell>
          <cell r="B313">
            <v>62255</v>
          </cell>
          <cell r="C313">
            <v>77000</v>
          </cell>
          <cell r="D313" t="str">
            <v>Grounds Maintenance</v>
          </cell>
          <cell r="E313">
            <v>36069.33</v>
          </cell>
          <cell r="F313">
            <v>40958.32</v>
          </cell>
          <cell r="G313">
            <v>-4888.99</v>
          </cell>
          <cell r="H313">
            <v>65694.600000000006</v>
          </cell>
          <cell r="I313">
            <v>65694.600000000006</v>
          </cell>
          <cell r="J313">
            <v>0</v>
          </cell>
        </row>
        <row r="314">
          <cell r="A314" t="str">
            <v>6225577053</v>
          </cell>
          <cell r="B314">
            <v>62255</v>
          </cell>
          <cell r="C314">
            <v>77053</v>
          </cell>
          <cell r="D314" t="str">
            <v>Landscaping</v>
          </cell>
          <cell r="E314">
            <v>37493.050000000003</v>
          </cell>
          <cell r="F314">
            <v>42598.34</v>
          </cell>
          <cell r="G314">
            <v>-5105.28999999999</v>
          </cell>
          <cell r="H314">
            <v>74286.95</v>
          </cell>
          <cell r="I314">
            <v>74286.95</v>
          </cell>
          <cell r="J314">
            <v>0</v>
          </cell>
        </row>
        <row r="315">
          <cell r="A315" t="str">
            <v>6225578020</v>
          </cell>
          <cell r="B315">
            <v>62255</v>
          </cell>
          <cell r="C315">
            <v>78020</v>
          </cell>
          <cell r="D315" t="str">
            <v>Amortized CAM Exp</v>
          </cell>
          <cell r="E315">
            <v>25764.080000000002</v>
          </cell>
          <cell r="F315">
            <v>25764.06</v>
          </cell>
          <cell r="G315">
            <v>2.0000000000436599E-2</v>
          </cell>
          <cell r="H315">
            <v>44167</v>
          </cell>
          <cell r="I315">
            <v>44167</v>
          </cell>
          <cell r="J315">
            <v>0</v>
          </cell>
        </row>
        <row r="316">
          <cell r="A316" t="str">
            <v>6225584264</v>
          </cell>
          <cell r="B316">
            <v>62255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6225585555</v>
          </cell>
          <cell r="B317">
            <v>62255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6225585584</v>
          </cell>
          <cell r="B318">
            <v>62255</v>
          </cell>
          <cell r="C318">
            <v>85584</v>
          </cell>
          <cell r="D318" t="str">
            <v>Bldg Admin-Office Costs</v>
          </cell>
          <cell r="E318">
            <v>4658.16</v>
          </cell>
          <cell r="F318">
            <v>7079.31</v>
          </cell>
          <cell r="G318">
            <v>-2421.15</v>
          </cell>
          <cell r="H318">
            <v>12136</v>
          </cell>
          <cell r="I318">
            <v>12136</v>
          </cell>
          <cell r="J318">
            <v>0</v>
          </cell>
        </row>
        <row r="319">
          <cell r="A319" t="str">
            <v>6225585582</v>
          </cell>
          <cell r="B319">
            <v>62255</v>
          </cell>
          <cell r="C319">
            <v>85582</v>
          </cell>
          <cell r="D319" t="str">
            <v>Bldg Admin-Salaries</v>
          </cell>
          <cell r="E319">
            <v>22382.75</v>
          </cell>
          <cell r="F319">
            <v>41091.480000000003</v>
          </cell>
          <cell r="G319">
            <v>-18708.73</v>
          </cell>
          <cell r="H319">
            <v>74913.8</v>
          </cell>
          <cell r="I319">
            <v>74913.8</v>
          </cell>
          <cell r="J319">
            <v>0</v>
          </cell>
        </row>
        <row r="320">
          <cell r="A320" t="str">
            <v>6225586564</v>
          </cell>
          <cell r="B320">
            <v>62255</v>
          </cell>
          <cell r="C320">
            <v>86564</v>
          </cell>
          <cell r="D320" t="str">
            <v>Insurance</v>
          </cell>
          <cell r="E320">
            <v>29470</v>
          </cell>
          <cell r="F320">
            <v>28200.69</v>
          </cell>
          <cell r="G320">
            <v>1269.31</v>
          </cell>
          <cell r="H320">
            <v>48344</v>
          </cell>
          <cell r="I320">
            <v>48344</v>
          </cell>
          <cell r="J320">
            <v>0</v>
          </cell>
        </row>
        <row r="321">
          <cell r="A321" t="str">
            <v>6225588846</v>
          </cell>
          <cell r="B321">
            <v>62255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6225588890</v>
          </cell>
          <cell r="B322">
            <v>62255</v>
          </cell>
          <cell r="C322">
            <v>88890</v>
          </cell>
          <cell r="D322" t="str">
            <v>Security/Safety</v>
          </cell>
          <cell r="E322">
            <v>99043.46</v>
          </cell>
          <cell r="F322">
            <v>54667.02</v>
          </cell>
          <cell r="G322">
            <v>44376.44</v>
          </cell>
          <cell r="H322">
            <v>63000.33</v>
          </cell>
          <cell r="I322">
            <v>63000.33</v>
          </cell>
          <cell r="J322">
            <v>0</v>
          </cell>
        </row>
        <row r="323">
          <cell r="A323" t="str">
            <v>6225589775</v>
          </cell>
          <cell r="B323">
            <v>62255</v>
          </cell>
          <cell r="C323">
            <v>89775</v>
          </cell>
          <cell r="D323" t="str">
            <v>Assmt Dist Taxes- Reimb</v>
          </cell>
          <cell r="E323">
            <v>86094.75</v>
          </cell>
          <cell r="F323">
            <v>97234.06</v>
          </cell>
          <cell r="G323">
            <v>-11139.31</v>
          </cell>
          <cell r="H323">
            <v>166687</v>
          </cell>
          <cell r="I323">
            <v>166687</v>
          </cell>
          <cell r="J323">
            <v>0</v>
          </cell>
        </row>
        <row r="324">
          <cell r="A324" t="str">
            <v>6225589729</v>
          </cell>
          <cell r="B324">
            <v>62255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6225589786</v>
          </cell>
          <cell r="B325">
            <v>62255</v>
          </cell>
          <cell r="C325">
            <v>89786</v>
          </cell>
          <cell r="D325" t="str">
            <v>Property Tax Exp</v>
          </cell>
          <cell r="E325">
            <v>173172.93</v>
          </cell>
          <cell r="F325">
            <v>167150.62</v>
          </cell>
          <cell r="G325">
            <v>6022.31</v>
          </cell>
          <cell r="H325">
            <v>286544</v>
          </cell>
          <cell r="I325">
            <v>286544</v>
          </cell>
          <cell r="J325">
            <v>0</v>
          </cell>
        </row>
        <row r="326">
          <cell r="A326" t="str">
            <v>6225571040</v>
          </cell>
          <cell r="B326">
            <v>62255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6225572701</v>
          </cell>
          <cell r="B327">
            <v>62255</v>
          </cell>
          <cell r="C327">
            <v>72701</v>
          </cell>
          <cell r="D327" t="str">
            <v>Utilities</v>
          </cell>
          <cell r="E327">
            <v>226.9</v>
          </cell>
          <cell r="F327">
            <v>0</v>
          </cell>
          <cell r="G327">
            <v>226.9</v>
          </cell>
          <cell r="H327">
            <v>59.73</v>
          </cell>
          <cell r="I327">
            <v>59.73</v>
          </cell>
          <cell r="J327">
            <v>0</v>
          </cell>
        </row>
        <row r="328">
          <cell r="A328" t="str">
            <v>6225572855</v>
          </cell>
          <cell r="B328">
            <v>62255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6225572870</v>
          </cell>
          <cell r="B329">
            <v>62255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6225576010</v>
          </cell>
          <cell r="B330">
            <v>62255</v>
          </cell>
          <cell r="C330">
            <v>76010</v>
          </cell>
          <cell r="D330" t="str">
            <v>Tenant Alterations</v>
          </cell>
          <cell r="E330">
            <v>5308.5</v>
          </cell>
          <cell r="F330">
            <v>0</v>
          </cell>
          <cell r="G330">
            <v>5308.5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6225576040</v>
          </cell>
          <cell r="B331">
            <v>62255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6225576051</v>
          </cell>
          <cell r="B332">
            <v>62255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6225576054</v>
          </cell>
          <cell r="B333">
            <v>62255</v>
          </cell>
          <cell r="C333">
            <v>76054</v>
          </cell>
          <cell r="D333" t="str">
            <v>Bldg Maintenance &amp; Repair</v>
          </cell>
          <cell r="E333">
            <v>1255.42</v>
          </cell>
          <cell r="F333">
            <v>11960.88</v>
          </cell>
          <cell r="G333">
            <v>-10705.46</v>
          </cell>
          <cell r="H333">
            <v>20930.95</v>
          </cell>
          <cell r="I333">
            <v>20930.95</v>
          </cell>
          <cell r="J333">
            <v>0</v>
          </cell>
        </row>
        <row r="334">
          <cell r="A334" t="str">
            <v>6225576060</v>
          </cell>
          <cell r="B334">
            <v>62255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6225576071</v>
          </cell>
          <cell r="B335">
            <v>62255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6225576090</v>
          </cell>
          <cell r="B336">
            <v>62255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6225577001</v>
          </cell>
          <cell r="B337">
            <v>62255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6225577022</v>
          </cell>
          <cell r="B338">
            <v>62255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6225584200</v>
          </cell>
          <cell r="B339">
            <v>62255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6225584240</v>
          </cell>
          <cell r="B340">
            <v>62255</v>
          </cell>
          <cell r="C340">
            <v>84240</v>
          </cell>
          <cell r="D340" t="str">
            <v>Marketing Leasing</v>
          </cell>
          <cell r="E340">
            <v>5340.76</v>
          </cell>
          <cell r="F340">
            <v>20916.25</v>
          </cell>
          <cell r="G340">
            <v>-15575.49</v>
          </cell>
          <cell r="H340">
            <v>37763.5</v>
          </cell>
          <cell r="I340">
            <v>37763.5</v>
          </cell>
          <cell r="J340">
            <v>0</v>
          </cell>
        </row>
        <row r="341">
          <cell r="A341" t="str">
            <v>6225584242</v>
          </cell>
          <cell r="B341">
            <v>62255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6225584243</v>
          </cell>
          <cell r="B342">
            <v>62255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-33946</v>
          </cell>
          <cell r="I342">
            <v>-33946</v>
          </cell>
          <cell r="J342">
            <v>0</v>
          </cell>
        </row>
        <row r="343">
          <cell r="A343" t="str">
            <v>6225584244</v>
          </cell>
          <cell r="B343">
            <v>62255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6225584265</v>
          </cell>
          <cell r="B344">
            <v>62255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6225588037</v>
          </cell>
          <cell r="B345">
            <v>62255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6225585016</v>
          </cell>
          <cell r="B346">
            <v>62255</v>
          </cell>
          <cell r="C346">
            <v>85016</v>
          </cell>
          <cell r="D346" t="str">
            <v>Prof Svc-Attorney Outside</v>
          </cell>
          <cell r="E346">
            <v>14781.72</v>
          </cell>
          <cell r="F346">
            <v>513.28</v>
          </cell>
          <cell r="G346">
            <v>14268.44</v>
          </cell>
          <cell r="H346">
            <v>1028.28</v>
          </cell>
          <cell r="I346">
            <v>1028.28</v>
          </cell>
          <cell r="J346">
            <v>0</v>
          </cell>
        </row>
        <row r="347">
          <cell r="A347" t="str">
            <v>6225585022</v>
          </cell>
          <cell r="B347">
            <v>62255</v>
          </cell>
          <cell r="C347">
            <v>85022</v>
          </cell>
          <cell r="D347" t="str">
            <v>Prof Svc-Audit/Acctng</v>
          </cell>
          <cell r="E347">
            <v>-675</v>
          </cell>
          <cell r="F347">
            <v>0</v>
          </cell>
          <cell r="G347">
            <v>-675</v>
          </cell>
          <cell r="H347">
            <v>5089.59</v>
          </cell>
          <cell r="I347">
            <v>5089.59</v>
          </cell>
          <cell r="J347">
            <v>0</v>
          </cell>
        </row>
        <row r="348">
          <cell r="A348" t="str">
            <v>6225585065</v>
          </cell>
          <cell r="B348">
            <v>62255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6225585500</v>
          </cell>
          <cell r="B349">
            <v>62255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206</v>
          </cell>
          <cell r="I349">
            <v>206</v>
          </cell>
          <cell r="J349">
            <v>0</v>
          </cell>
        </row>
        <row r="350">
          <cell r="A350" t="str">
            <v>6225585566</v>
          </cell>
          <cell r="B350">
            <v>62255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6225585581</v>
          </cell>
          <cell r="B351">
            <v>62255</v>
          </cell>
          <cell r="C351">
            <v>85581</v>
          </cell>
          <cell r="D351" t="str">
            <v>Bldg Admin- Salaries</v>
          </cell>
          <cell r="E351">
            <v>11032.89</v>
          </cell>
          <cell r="F351">
            <v>40577.980000000003</v>
          </cell>
          <cell r="G351">
            <v>-29545.09</v>
          </cell>
          <cell r="H351">
            <v>72269.3</v>
          </cell>
          <cell r="I351">
            <v>72269.3</v>
          </cell>
          <cell r="J351">
            <v>0</v>
          </cell>
        </row>
        <row r="352">
          <cell r="A352" t="str">
            <v>6225585583</v>
          </cell>
          <cell r="B352">
            <v>62255</v>
          </cell>
          <cell r="C352">
            <v>85583</v>
          </cell>
          <cell r="D352" t="str">
            <v>Bldg Admin-Office Exp.</v>
          </cell>
          <cell r="E352">
            <v>2855</v>
          </cell>
          <cell r="F352">
            <v>0</v>
          </cell>
          <cell r="G352">
            <v>2855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6225585530</v>
          </cell>
          <cell r="B353">
            <v>62255</v>
          </cell>
          <cell r="C353">
            <v>85530</v>
          </cell>
          <cell r="D353" t="str">
            <v>Bldg Admin - Office Exp</v>
          </cell>
          <cell r="E353">
            <v>2855</v>
          </cell>
          <cell r="F353">
            <v>0</v>
          </cell>
          <cell r="G353">
            <v>2855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6225586012</v>
          </cell>
          <cell r="B354">
            <v>62255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6225586037</v>
          </cell>
          <cell r="B355">
            <v>62255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6225583050</v>
          </cell>
          <cell r="B356">
            <v>62255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6225586510</v>
          </cell>
          <cell r="B357">
            <v>62255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6225586537</v>
          </cell>
          <cell r="B358">
            <v>62255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6225586566</v>
          </cell>
          <cell r="B359">
            <v>62255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6225586955</v>
          </cell>
          <cell r="B360">
            <v>62255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6225586985</v>
          </cell>
          <cell r="B361">
            <v>62255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6225586880</v>
          </cell>
          <cell r="B362">
            <v>62255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6225588710</v>
          </cell>
          <cell r="B363">
            <v>62255</v>
          </cell>
          <cell r="C363">
            <v>88710</v>
          </cell>
          <cell r="D363" t="str">
            <v>Losses-Bad Debts</v>
          </cell>
          <cell r="E363">
            <v>16516.53</v>
          </cell>
          <cell r="F363">
            <v>27442</v>
          </cell>
          <cell r="G363">
            <v>-10925.47</v>
          </cell>
          <cell r="H363">
            <v>54884</v>
          </cell>
          <cell r="I363">
            <v>54884</v>
          </cell>
          <cell r="J363">
            <v>0</v>
          </cell>
        </row>
        <row r="364">
          <cell r="A364" t="str">
            <v>6225588711</v>
          </cell>
          <cell r="B364">
            <v>62255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6225588785</v>
          </cell>
          <cell r="B365">
            <v>62255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6225588847</v>
          </cell>
          <cell r="B366">
            <v>62255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6225588866</v>
          </cell>
          <cell r="B367">
            <v>62255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6225588870</v>
          </cell>
          <cell r="B368">
            <v>62255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6225588889</v>
          </cell>
          <cell r="B369">
            <v>62255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6225589776</v>
          </cell>
          <cell r="B370">
            <v>62255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6225589787</v>
          </cell>
          <cell r="B371">
            <v>62255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6225589510</v>
          </cell>
          <cell r="B372">
            <v>62255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398301</v>
          </cell>
          <cell r="G372">
            <v>-398301</v>
          </cell>
          <cell r="H372">
            <v>407051</v>
          </cell>
          <cell r="I372">
            <v>407051</v>
          </cell>
          <cell r="J372">
            <v>0</v>
          </cell>
        </row>
        <row r="373">
          <cell r="A373" t="str">
            <v>6225589511</v>
          </cell>
          <cell r="B373">
            <v>62255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6225589512</v>
          </cell>
          <cell r="B374">
            <v>62255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6225589528</v>
          </cell>
          <cell r="B375">
            <v>62255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6225589529</v>
          </cell>
          <cell r="B376">
            <v>62255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6225589567</v>
          </cell>
          <cell r="B377">
            <v>62255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6225585058</v>
          </cell>
          <cell r="B378">
            <v>62255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6225586513</v>
          </cell>
          <cell r="B379">
            <v>62255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968.48</v>
          </cell>
          <cell r="G379">
            <v>-968.48</v>
          </cell>
          <cell r="H379">
            <v>2294.64</v>
          </cell>
          <cell r="I379">
            <v>2294.64</v>
          </cell>
          <cell r="J379">
            <v>0</v>
          </cell>
        </row>
        <row r="380">
          <cell r="A380" t="str">
            <v>6225586519</v>
          </cell>
          <cell r="B380">
            <v>62255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6225588770</v>
          </cell>
          <cell r="B381">
            <v>62255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6225588862</v>
          </cell>
          <cell r="B382">
            <v>62255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6225588874</v>
          </cell>
          <cell r="B383">
            <v>62255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6225589910</v>
          </cell>
          <cell r="B384">
            <v>62255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371421.86</v>
          </cell>
          <cell r="G384">
            <v>-371421.86</v>
          </cell>
          <cell r="H384">
            <v>641254.89</v>
          </cell>
          <cell r="I384">
            <v>641254.89</v>
          </cell>
          <cell r="J384">
            <v>0</v>
          </cell>
        </row>
        <row r="385">
          <cell r="A385" t="str">
            <v>6225589548</v>
          </cell>
          <cell r="B385">
            <v>62255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6226041010</v>
          </cell>
          <cell r="B386">
            <v>62260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6226041040</v>
          </cell>
          <cell r="B387">
            <v>62260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6226041050</v>
          </cell>
          <cell r="B388">
            <v>62260</v>
          </cell>
          <cell r="C388">
            <v>41050</v>
          </cell>
          <cell r="D388" t="str">
            <v>Rental Income - Fixed</v>
          </cell>
          <cell r="E388">
            <v>-1586632.44</v>
          </cell>
          <cell r="F388">
            <v>-1586442.36</v>
          </cell>
          <cell r="G388">
            <v>-190.07999999984199</v>
          </cell>
          <cell r="H388">
            <v>-2732224.88</v>
          </cell>
          <cell r="I388">
            <v>-2732224.88</v>
          </cell>
          <cell r="J388">
            <v>0</v>
          </cell>
        </row>
        <row r="389">
          <cell r="A389" t="str">
            <v>6226041074</v>
          </cell>
          <cell r="B389">
            <v>62260</v>
          </cell>
          <cell r="C389">
            <v>41074</v>
          </cell>
          <cell r="D389" t="str">
            <v>Rental Income - Percentage</v>
          </cell>
          <cell r="E389">
            <v>-2315.42</v>
          </cell>
          <cell r="F389">
            <v>0</v>
          </cell>
          <cell r="G389">
            <v>-2315.42</v>
          </cell>
          <cell r="H389">
            <v>0</v>
          </cell>
          <cell r="I389">
            <v>0</v>
          </cell>
          <cell r="J389">
            <v>0</v>
          </cell>
        </row>
        <row r="390">
          <cell r="A390" t="str">
            <v>6226041082</v>
          </cell>
          <cell r="B390">
            <v>62260</v>
          </cell>
          <cell r="C390">
            <v>41082</v>
          </cell>
          <cell r="D390" t="str">
            <v>Rental Income - Operating Exp</v>
          </cell>
          <cell r="E390">
            <v>-381005.79</v>
          </cell>
          <cell r="F390">
            <v>-436729.3</v>
          </cell>
          <cell r="G390">
            <v>55723.51</v>
          </cell>
          <cell r="H390">
            <v>-748678.8</v>
          </cell>
          <cell r="I390">
            <v>-748678.8</v>
          </cell>
          <cell r="J390">
            <v>0</v>
          </cell>
        </row>
        <row r="391">
          <cell r="A391" t="str">
            <v>6226044610</v>
          </cell>
          <cell r="B391">
            <v>62260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6226045071</v>
          </cell>
          <cell r="B392">
            <v>62260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6226045010</v>
          </cell>
          <cell r="B393">
            <v>62260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6226045046</v>
          </cell>
          <cell r="B394">
            <v>62260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6226045070</v>
          </cell>
          <cell r="B395">
            <v>62260</v>
          </cell>
          <cell r="C395">
            <v>45070</v>
          </cell>
          <cell r="D395" t="str">
            <v>Other Income</v>
          </cell>
          <cell r="E395">
            <v>1624</v>
          </cell>
          <cell r="F395">
            <v>0</v>
          </cell>
          <cell r="G395">
            <v>1624</v>
          </cell>
          <cell r="H395">
            <v>0</v>
          </cell>
          <cell r="I395">
            <v>0</v>
          </cell>
          <cell r="J395">
            <v>0</v>
          </cell>
        </row>
        <row r="396">
          <cell r="A396" t="str">
            <v>6226041060</v>
          </cell>
          <cell r="B396">
            <v>62260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20304.060000000001</v>
          </cell>
          <cell r="G396">
            <v>-20304.060000000001</v>
          </cell>
          <cell r="H396">
            <v>34807</v>
          </cell>
          <cell r="I396">
            <v>34807</v>
          </cell>
          <cell r="J396">
            <v>0</v>
          </cell>
        </row>
        <row r="397">
          <cell r="A397" t="str">
            <v>6226044870</v>
          </cell>
          <cell r="B397">
            <v>62260</v>
          </cell>
          <cell r="C397">
            <v>44870</v>
          </cell>
          <cell r="D397" t="str">
            <v>Late Fees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6226052542</v>
          </cell>
          <cell r="B398">
            <v>62260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6226072710</v>
          </cell>
          <cell r="B399">
            <v>62260</v>
          </cell>
          <cell r="C399">
            <v>72710</v>
          </cell>
          <cell r="D399" t="str">
            <v>Utilities - Electricity</v>
          </cell>
          <cell r="E399">
            <v>13426.34</v>
          </cell>
          <cell r="F399">
            <v>13704.29</v>
          </cell>
          <cell r="G399">
            <v>-277.95000000000101</v>
          </cell>
          <cell r="H399">
            <v>24494.6</v>
          </cell>
          <cell r="I399">
            <v>24494.6</v>
          </cell>
          <cell r="J399">
            <v>0</v>
          </cell>
        </row>
        <row r="400">
          <cell r="A400" t="str">
            <v>6226072740</v>
          </cell>
          <cell r="B400">
            <v>62260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6226072770</v>
          </cell>
          <cell r="B401">
            <v>62260</v>
          </cell>
          <cell r="C401">
            <v>72770</v>
          </cell>
          <cell r="D401" t="str">
            <v>Utilities - Water</v>
          </cell>
          <cell r="E401">
            <v>9203.9699999999993</v>
          </cell>
          <cell r="F401">
            <v>7390.69</v>
          </cell>
          <cell r="G401">
            <v>1813.28</v>
          </cell>
          <cell r="H401">
            <v>14244.5</v>
          </cell>
          <cell r="I401">
            <v>14244.5</v>
          </cell>
          <cell r="J401">
            <v>0</v>
          </cell>
        </row>
        <row r="402">
          <cell r="A402" t="str">
            <v>6226076000</v>
          </cell>
          <cell r="B402">
            <v>62260</v>
          </cell>
          <cell r="C402">
            <v>76000</v>
          </cell>
          <cell r="D402" t="str">
            <v>Bldg Maintenance &amp; Repair</v>
          </cell>
          <cell r="E402">
            <v>27656.85</v>
          </cell>
          <cell r="F402">
            <v>28839.58</v>
          </cell>
          <cell r="G402">
            <v>-1182.73</v>
          </cell>
          <cell r="H402">
            <v>51753.04</v>
          </cell>
          <cell r="I402">
            <v>51753.04</v>
          </cell>
          <cell r="J402">
            <v>0</v>
          </cell>
        </row>
        <row r="403">
          <cell r="A403" t="str">
            <v>6226076020</v>
          </cell>
          <cell r="B403">
            <v>62260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6226076034</v>
          </cell>
          <cell r="B404">
            <v>62260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6226076050</v>
          </cell>
          <cell r="B405">
            <v>62260</v>
          </cell>
          <cell r="C405">
            <v>76050</v>
          </cell>
          <cell r="D405" t="str">
            <v>Cleaning Expense</v>
          </cell>
          <cell r="E405">
            <v>56687.09</v>
          </cell>
          <cell r="F405">
            <v>58344.04</v>
          </cell>
          <cell r="G405">
            <v>-1656.95</v>
          </cell>
          <cell r="H405">
            <v>98091.58</v>
          </cell>
          <cell r="I405">
            <v>98091.58</v>
          </cell>
          <cell r="J405">
            <v>0</v>
          </cell>
        </row>
        <row r="406">
          <cell r="A406" t="str">
            <v>6226076056</v>
          </cell>
          <cell r="B406">
            <v>62260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6226076070</v>
          </cell>
          <cell r="B407">
            <v>62260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6226076091</v>
          </cell>
          <cell r="B408">
            <v>62260</v>
          </cell>
          <cell r="C408">
            <v>76091</v>
          </cell>
          <cell r="D408" t="str">
            <v>Parking Maintenance</v>
          </cell>
          <cell r="E408">
            <v>30078.6</v>
          </cell>
          <cell r="F408">
            <v>29313.74</v>
          </cell>
          <cell r="G408">
            <v>764.85999999999694</v>
          </cell>
          <cell r="H408">
            <v>56086.86</v>
          </cell>
          <cell r="I408">
            <v>56086.86</v>
          </cell>
          <cell r="J408">
            <v>0</v>
          </cell>
        </row>
        <row r="409">
          <cell r="A409" t="str">
            <v>6226077000</v>
          </cell>
          <cell r="B409">
            <v>62260</v>
          </cell>
          <cell r="C409">
            <v>77000</v>
          </cell>
          <cell r="D409" t="str">
            <v>Grounds Maintenance</v>
          </cell>
          <cell r="E409">
            <v>24688.15</v>
          </cell>
          <cell r="F409">
            <v>41894.050000000003</v>
          </cell>
          <cell r="G409">
            <v>-17205.900000000001</v>
          </cell>
          <cell r="H409">
            <v>56614.26</v>
          </cell>
          <cell r="I409">
            <v>56614.26</v>
          </cell>
          <cell r="J409">
            <v>0</v>
          </cell>
        </row>
        <row r="410">
          <cell r="A410" t="str">
            <v>6226077053</v>
          </cell>
          <cell r="B410">
            <v>62260</v>
          </cell>
          <cell r="C410">
            <v>77053</v>
          </cell>
          <cell r="D410" t="str">
            <v>Landscaping</v>
          </cell>
          <cell r="E410">
            <v>33980.5</v>
          </cell>
          <cell r="F410">
            <v>38817.42</v>
          </cell>
          <cell r="G410">
            <v>-4836.92</v>
          </cell>
          <cell r="H410">
            <v>59158.53</v>
          </cell>
          <cell r="I410">
            <v>59158.53</v>
          </cell>
          <cell r="J410">
            <v>0</v>
          </cell>
        </row>
        <row r="411">
          <cell r="A411" t="str">
            <v>6226078020</v>
          </cell>
          <cell r="B411">
            <v>62260</v>
          </cell>
          <cell r="C411">
            <v>78020</v>
          </cell>
          <cell r="D411" t="str">
            <v>Amortized CAM Exp</v>
          </cell>
          <cell r="E411">
            <v>29409.49</v>
          </cell>
          <cell r="F411">
            <v>29409.94</v>
          </cell>
          <cell r="G411">
            <v>-0.44999999999709001</v>
          </cell>
          <cell r="H411">
            <v>50417</v>
          </cell>
          <cell r="I411">
            <v>50417</v>
          </cell>
          <cell r="J411">
            <v>0</v>
          </cell>
        </row>
        <row r="412">
          <cell r="A412" t="str">
            <v>6226084264</v>
          </cell>
          <cell r="B412">
            <v>62260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6226085555</v>
          </cell>
          <cell r="B413">
            <v>62260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6226085584</v>
          </cell>
          <cell r="B414">
            <v>62260</v>
          </cell>
          <cell r="C414">
            <v>85584</v>
          </cell>
          <cell r="D414" t="str">
            <v>Bldg Admin-Office Costs</v>
          </cell>
          <cell r="E414">
            <v>4309.49</v>
          </cell>
          <cell r="F414">
            <v>6532.19</v>
          </cell>
          <cell r="G414">
            <v>-2222.6999999999998</v>
          </cell>
          <cell r="H414">
            <v>11198</v>
          </cell>
          <cell r="I414">
            <v>11198</v>
          </cell>
          <cell r="J414">
            <v>0</v>
          </cell>
        </row>
        <row r="415">
          <cell r="A415" t="str">
            <v>6226085582</v>
          </cell>
          <cell r="B415">
            <v>62260</v>
          </cell>
          <cell r="C415">
            <v>85582</v>
          </cell>
          <cell r="D415" t="str">
            <v>Bldg Admin-Salaries</v>
          </cell>
          <cell r="E415">
            <v>19727.169999999998</v>
          </cell>
          <cell r="F415">
            <v>32990.5</v>
          </cell>
          <cell r="G415">
            <v>-13263.33</v>
          </cell>
          <cell r="H415">
            <v>60039.5</v>
          </cell>
          <cell r="I415">
            <v>60039.5</v>
          </cell>
          <cell r="J415">
            <v>0</v>
          </cell>
        </row>
        <row r="416">
          <cell r="A416" t="str">
            <v>6226086564</v>
          </cell>
          <cell r="B416">
            <v>62260</v>
          </cell>
          <cell r="C416">
            <v>86564</v>
          </cell>
          <cell r="D416" t="str">
            <v>Insurance</v>
          </cell>
          <cell r="E416">
            <v>22771</v>
          </cell>
          <cell r="F416">
            <v>22972.81</v>
          </cell>
          <cell r="G416">
            <v>-201.810000000001</v>
          </cell>
          <cell r="H416">
            <v>39382</v>
          </cell>
          <cell r="I416">
            <v>39382</v>
          </cell>
          <cell r="J416">
            <v>0</v>
          </cell>
        </row>
        <row r="417">
          <cell r="A417" t="str">
            <v>6226088846</v>
          </cell>
          <cell r="B417">
            <v>62260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6226088890</v>
          </cell>
          <cell r="B418">
            <v>62260</v>
          </cell>
          <cell r="C418">
            <v>88890</v>
          </cell>
          <cell r="D418" t="str">
            <v>Security/Safety</v>
          </cell>
          <cell r="E418">
            <v>12956.72</v>
          </cell>
          <cell r="F418">
            <v>8484.0400000000009</v>
          </cell>
          <cell r="G418">
            <v>4472.68</v>
          </cell>
          <cell r="H418">
            <v>16543.77</v>
          </cell>
          <cell r="I418">
            <v>16543.77</v>
          </cell>
          <cell r="J418">
            <v>0</v>
          </cell>
        </row>
        <row r="419">
          <cell r="A419" t="str">
            <v>6226089775</v>
          </cell>
          <cell r="B419">
            <v>62260</v>
          </cell>
          <cell r="C419">
            <v>89775</v>
          </cell>
          <cell r="D419" t="str">
            <v>Assmt Dist Taxes- Reimb</v>
          </cell>
          <cell r="E419">
            <v>21582.19</v>
          </cell>
          <cell r="F419">
            <v>28776.44</v>
          </cell>
          <cell r="G419">
            <v>-7194.25</v>
          </cell>
          <cell r="H419">
            <v>49331</v>
          </cell>
          <cell r="I419">
            <v>49331</v>
          </cell>
          <cell r="J419">
            <v>0</v>
          </cell>
        </row>
        <row r="420">
          <cell r="A420" t="str">
            <v>6226089729</v>
          </cell>
          <cell r="B420">
            <v>62260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6226089786</v>
          </cell>
          <cell r="B421">
            <v>62260</v>
          </cell>
          <cell r="C421">
            <v>89786</v>
          </cell>
          <cell r="D421" t="str">
            <v>Property Tax Exp</v>
          </cell>
          <cell r="E421">
            <v>68052.25</v>
          </cell>
          <cell r="F421">
            <v>68609.38</v>
          </cell>
          <cell r="G421">
            <v>-557.130000000005</v>
          </cell>
          <cell r="H421">
            <v>117616</v>
          </cell>
          <cell r="I421">
            <v>117616</v>
          </cell>
          <cell r="J421">
            <v>0</v>
          </cell>
        </row>
        <row r="422">
          <cell r="A422" t="str">
            <v>6226071040</v>
          </cell>
          <cell r="B422">
            <v>62260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6226072701</v>
          </cell>
          <cell r="B423">
            <v>62260</v>
          </cell>
          <cell r="C423">
            <v>72701</v>
          </cell>
          <cell r="D423" t="str">
            <v>Utilities</v>
          </cell>
          <cell r="E423">
            <v>0</v>
          </cell>
          <cell r="F423">
            <v>0</v>
          </cell>
          <cell r="G423">
            <v>0</v>
          </cell>
          <cell r="H423">
            <v>123.6</v>
          </cell>
          <cell r="I423">
            <v>123.6</v>
          </cell>
          <cell r="J423">
            <v>0</v>
          </cell>
        </row>
        <row r="424">
          <cell r="A424" t="str">
            <v>6226072855</v>
          </cell>
          <cell r="B424">
            <v>62260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6226072870</v>
          </cell>
          <cell r="B425">
            <v>62260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6226076010</v>
          </cell>
          <cell r="B426">
            <v>62260</v>
          </cell>
          <cell r="C426">
            <v>76010</v>
          </cell>
          <cell r="D426" t="str">
            <v>Tenant Alterations</v>
          </cell>
          <cell r="E426">
            <v>105.12</v>
          </cell>
          <cell r="F426">
            <v>0</v>
          </cell>
          <cell r="G426">
            <v>105.12</v>
          </cell>
          <cell r="H426">
            <v>0</v>
          </cell>
          <cell r="I426">
            <v>0</v>
          </cell>
          <cell r="J426">
            <v>0</v>
          </cell>
        </row>
        <row r="427">
          <cell r="A427" t="str">
            <v>6226076040</v>
          </cell>
          <cell r="B427">
            <v>62260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6226076051</v>
          </cell>
          <cell r="B428">
            <v>62260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6226076054</v>
          </cell>
          <cell r="B429">
            <v>62260</v>
          </cell>
          <cell r="C429">
            <v>76054</v>
          </cell>
          <cell r="D429" t="str">
            <v>Bldg Maintenance &amp; Repair</v>
          </cell>
          <cell r="E429">
            <v>1678.03</v>
          </cell>
          <cell r="F429">
            <v>7782.86</v>
          </cell>
          <cell r="G429">
            <v>-6104.83</v>
          </cell>
          <cell r="H429">
            <v>10497.31</v>
          </cell>
          <cell r="I429">
            <v>10497.31</v>
          </cell>
          <cell r="J429">
            <v>0</v>
          </cell>
        </row>
        <row r="430">
          <cell r="A430" t="str">
            <v>6226076060</v>
          </cell>
          <cell r="B430">
            <v>62260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6226076071</v>
          </cell>
          <cell r="B431">
            <v>62260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6226076090</v>
          </cell>
          <cell r="B432">
            <v>62260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6226077001</v>
          </cell>
          <cell r="B433">
            <v>62260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6226077022</v>
          </cell>
          <cell r="B434">
            <v>62260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6226084200</v>
          </cell>
          <cell r="B435">
            <v>62260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6226084240</v>
          </cell>
          <cell r="B436">
            <v>62260</v>
          </cell>
          <cell r="C436">
            <v>84240</v>
          </cell>
          <cell r="D436" t="str">
            <v>Marketing Leasing</v>
          </cell>
          <cell r="E436">
            <v>18.100000000000001</v>
          </cell>
          <cell r="F436">
            <v>1558.06</v>
          </cell>
          <cell r="G436">
            <v>-1539.96</v>
          </cell>
          <cell r="H436">
            <v>2671</v>
          </cell>
          <cell r="I436">
            <v>2671</v>
          </cell>
          <cell r="J436">
            <v>0</v>
          </cell>
        </row>
        <row r="437">
          <cell r="A437" t="str">
            <v>6226084242</v>
          </cell>
          <cell r="B437">
            <v>62260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6226084243</v>
          </cell>
          <cell r="B438">
            <v>62260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6226084244</v>
          </cell>
          <cell r="B439">
            <v>62260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6226084265</v>
          </cell>
          <cell r="B440">
            <v>62260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6226088037</v>
          </cell>
          <cell r="B441">
            <v>62260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6226085016</v>
          </cell>
          <cell r="B442">
            <v>62260</v>
          </cell>
          <cell r="C442">
            <v>85016</v>
          </cell>
          <cell r="D442" t="str">
            <v>Prof Svc-Attorney Outside</v>
          </cell>
          <cell r="E442">
            <v>3521.58</v>
          </cell>
          <cell r="F442">
            <v>0</v>
          </cell>
          <cell r="G442">
            <v>3521.58</v>
          </cell>
          <cell r="H442">
            <v>2121.8000000000002</v>
          </cell>
          <cell r="I442">
            <v>2121.8000000000002</v>
          </cell>
          <cell r="J442">
            <v>0</v>
          </cell>
        </row>
        <row r="443">
          <cell r="A443" t="str">
            <v>6226085022</v>
          </cell>
          <cell r="B443">
            <v>62260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0</v>
          </cell>
          <cell r="G443">
            <v>0</v>
          </cell>
          <cell r="H443">
            <v>1675.14</v>
          </cell>
          <cell r="I443">
            <v>1675.14</v>
          </cell>
          <cell r="J443">
            <v>0</v>
          </cell>
        </row>
        <row r="444">
          <cell r="A444" t="str">
            <v>6226085065</v>
          </cell>
          <cell r="B444">
            <v>62260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6226085500</v>
          </cell>
          <cell r="B445">
            <v>62260</v>
          </cell>
          <cell r="C445">
            <v>85500</v>
          </cell>
          <cell r="D445" t="str">
            <v>Consulting Services</v>
          </cell>
          <cell r="E445">
            <v>50</v>
          </cell>
          <cell r="F445">
            <v>1742.76</v>
          </cell>
          <cell r="G445">
            <v>-1692.76</v>
          </cell>
          <cell r="H445">
            <v>3802.76</v>
          </cell>
          <cell r="I445">
            <v>3802.76</v>
          </cell>
          <cell r="J445">
            <v>0</v>
          </cell>
        </row>
        <row r="446">
          <cell r="A446" t="str">
            <v>6226085566</v>
          </cell>
          <cell r="B446">
            <v>62260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6226085581</v>
          </cell>
          <cell r="B447">
            <v>62260</v>
          </cell>
          <cell r="C447">
            <v>85581</v>
          </cell>
          <cell r="D447" t="str">
            <v>Bldg Admin- Salaries</v>
          </cell>
          <cell r="E447">
            <v>15090.31</v>
          </cell>
          <cell r="F447">
            <v>32473.5</v>
          </cell>
          <cell r="G447">
            <v>-17383.189999999999</v>
          </cell>
          <cell r="H447">
            <v>58005.5</v>
          </cell>
          <cell r="I447">
            <v>58005.5</v>
          </cell>
          <cell r="J447">
            <v>0</v>
          </cell>
        </row>
        <row r="448">
          <cell r="A448" t="str">
            <v>6226085583</v>
          </cell>
          <cell r="B448">
            <v>62260</v>
          </cell>
          <cell r="C448">
            <v>85583</v>
          </cell>
          <cell r="D448" t="str">
            <v>Bldg Admin-Office Exp.</v>
          </cell>
          <cell r="E448">
            <v>2415.5700000000002</v>
          </cell>
          <cell r="F448">
            <v>0</v>
          </cell>
          <cell r="G448">
            <v>2415.5700000000002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6226085530</v>
          </cell>
          <cell r="B449">
            <v>62260</v>
          </cell>
          <cell r="C449">
            <v>85530</v>
          </cell>
          <cell r="D449" t="str">
            <v>Bldg Admin - Office Exp</v>
          </cell>
          <cell r="E449">
            <v>2415.5700000000002</v>
          </cell>
          <cell r="F449">
            <v>0</v>
          </cell>
          <cell r="G449">
            <v>2415.5700000000002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6226086012</v>
          </cell>
          <cell r="B450">
            <v>62260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6226086037</v>
          </cell>
          <cell r="B451">
            <v>62260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6226083050</v>
          </cell>
          <cell r="B452">
            <v>62260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6226086510</v>
          </cell>
          <cell r="B453">
            <v>62260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6226086537</v>
          </cell>
          <cell r="B454">
            <v>62260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6226086566</v>
          </cell>
          <cell r="B455">
            <v>62260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6226086955</v>
          </cell>
          <cell r="B456">
            <v>62260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6226086985</v>
          </cell>
          <cell r="B457">
            <v>62260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6226086880</v>
          </cell>
          <cell r="B458">
            <v>62260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6226088710</v>
          </cell>
          <cell r="B459">
            <v>62260</v>
          </cell>
          <cell r="C459">
            <v>88710</v>
          </cell>
          <cell r="D459" t="str">
            <v>Losses-Bad Debts</v>
          </cell>
          <cell r="E459">
            <v>34894.730000000003</v>
          </cell>
          <cell r="F459">
            <v>17404.400000000001</v>
          </cell>
          <cell r="G459">
            <v>17490.330000000002</v>
          </cell>
          <cell r="H459">
            <v>34808.639999999999</v>
          </cell>
          <cell r="I459">
            <v>34808.639999999999</v>
          </cell>
          <cell r="J459">
            <v>0</v>
          </cell>
        </row>
        <row r="460">
          <cell r="A460" t="str">
            <v>6226088711</v>
          </cell>
          <cell r="B460">
            <v>62260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6226088785</v>
          </cell>
          <cell r="B461">
            <v>62260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6226088847</v>
          </cell>
          <cell r="B462">
            <v>62260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6226088866</v>
          </cell>
          <cell r="B463">
            <v>62260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6226088870</v>
          </cell>
          <cell r="B464">
            <v>62260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6226088889</v>
          </cell>
          <cell r="B465">
            <v>62260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6226089776</v>
          </cell>
          <cell r="B466">
            <v>62260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6226089787</v>
          </cell>
          <cell r="B467">
            <v>62260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6226089510</v>
          </cell>
          <cell r="B468">
            <v>62260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6226089511</v>
          </cell>
          <cell r="B469">
            <v>62260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6226089512</v>
          </cell>
          <cell r="B470">
            <v>62260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6226089528</v>
          </cell>
          <cell r="B471">
            <v>62260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6226089529</v>
          </cell>
          <cell r="B472">
            <v>62260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6226089567</v>
          </cell>
          <cell r="B473">
            <v>62260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6226085058</v>
          </cell>
          <cell r="B474">
            <v>62260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6226086513</v>
          </cell>
          <cell r="B475">
            <v>62260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46.38</v>
          </cell>
          <cell r="G475">
            <v>-46.38</v>
          </cell>
          <cell r="H475">
            <v>292.10000000000002</v>
          </cell>
          <cell r="I475">
            <v>292.10000000000002</v>
          </cell>
          <cell r="J475">
            <v>0</v>
          </cell>
        </row>
        <row r="476">
          <cell r="A476" t="str">
            <v>6226086519</v>
          </cell>
          <cell r="B476">
            <v>62260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6226088770</v>
          </cell>
          <cell r="B477">
            <v>62260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6226088862</v>
          </cell>
          <cell r="B478">
            <v>62260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6226088874</v>
          </cell>
          <cell r="B479">
            <v>62260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6226089910</v>
          </cell>
          <cell r="B480">
            <v>62260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165201.64000000001</v>
          </cell>
          <cell r="G480">
            <v>-165201.64000000001</v>
          </cell>
          <cell r="H480">
            <v>283546.27</v>
          </cell>
          <cell r="I480">
            <v>283546.27</v>
          </cell>
          <cell r="J480">
            <v>0</v>
          </cell>
        </row>
        <row r="481">
          <cell r="A481" t="str">
            <v>6226089548</v>
          </cell>
          <cell r="B481">
            <v>62260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6226141010</v>
          </cell>
          <cell r="B482">
            <v>62261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6226141040</v>
          </cell>
          <cell r="B483">
            <v>62261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6226141050</v>
          </cell>
          <cell r="B484">
            <v>62261</v>
          </cell>
          <cell r="C484">
            <v>41050</v>
          </cell>
          <cell r="D484" t="str">
            <v>Rental Income - Fixed</v>
          </cell>
          <cell r="E484">
            <v>-304830.33</v>
          </cell>
          <cell r="F484">
            <v>-304830.33</v>
          </cell>
          <cell r="G484">
            <v>0</v>
          </cell>
          <cell r="H484">
            <v>-522566.28</v>
          </cell>
          <cell r="I484">
            <v>-522566.28</v>
          </cell>
          <cell r="J484">
            <v>0</v>
          </cell>
        </row>
        <row r="485">
          <cell r="A485" t="str">
            <v>6226141074</v>
          </cell>
          <cell r="B485">
            <v>62261</v>
          </cell>
          <cell r="C485">
            <v>41074</v>
          </cell>
          <cell r="D485" t="str">
            <v>Rental Income - Percentage</v>
          </cell>
          <cell r="E485">
            <v>-6396</v>
          </cell>
          <cell r="F485">
            <v>0</v>
          </cell>
          <cell r="G485">
            <v>-6396</v>
          </cell>
          <cell r="H485">
            <v>0</v>
          </cell>
          <cell r="I485">
            <v>0</v>
          </cell>
          <cell r="J485">
            <v>0</v>
          </cell>
        </row>
        <row r="486">
          <cell r="A486" t="str">
            <v>6226141082</v>
          </cell>
          <cell r="B486">
            <v>62261</v>
          </cell>
          <cell r="C486">
            <v>41082</v>
          </cell>
          <cell r="D486" t="str">
            <v>Rental Income - Operating Exp</v>
          </cell>
          <cell r="E486">
            <v>-100481.53</v>
          </cell>
          <cell r="F486">
            <v>-92523.69</v>
          </cell>
          <cell r="G486">
            <v>-7957.84</v>
          </cell>
          <cell r="H486">
            <v>-158612.04</v>
          </cell>
          <cell r="I486">
            <v>-158612.04</v>
          </cell>
          <cell r="J486">
            <v>0</v>
          </cell>
        </row>
        <row r="487">
          <cell r="A487" t="str">
            <v>6226144610</v>
          </cell>
          <cell r="B487">
            <v>62261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6226145071</v>
          </cell>
          <cell r="B488">
            <v>62261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6226145010</v>
          </cell>
          <cell r="B489">
            <v>62261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6226145046</v>
          </cell>
          <cell r="B490">
            <v>62261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6226145070</v>
          </cell>
          <cell r="B491">
            <v>62261</v>
          </cell>
          <cell r="C491">
            <v>45070</v>
          </cell>
          <cell r="D491" t="str">
            <v>Other Income</v>
          </cell>
          <cell r="E491">
            <v>-169518.83</v>
          </cell>
          <cell r="F491">
            <v>0</v>
          </cell>
          <cell r="G491">
            <v>-169518.83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6226141060</v>
          </cell>
          <cell r="B492">
            <v>62261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</row>
        <row r="493">
          <cell r="A493" t="str">
            <v>6226144870</v>
          </cell>
          <cell r="B493">
            <v>62261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6226152542</v>
          </cell>
          <cell r="B494">
            <v>62261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6226172710</v>
          </cell>
          <cell r="B495">
            <v>62261</v>
          </cell>
          <cell r="C495">
            <v>72710</v>
          </cell>
          <cell r="D495" t="str">
            <v>Utilities - Electricity</v>
          </cell>
          <cell r="E495">
            <v>1342.82</v>
          </cell>
          <cell r="F495">
            <v>1243.58</v>
          </cell>
          <cell r="G495">
            <v>99.24</v>
          </cell>
          <cell r="H495">
            <v>2592</v>
          </cell>
          <cell r="I495">
            <v>2592</v>
          </cell>
          <cell r="J495">
            <v>0</v>
          </cell>
        </row>
        <row r="496">
          <cell r="A496" t="str">
            <v>6226172740</v>
          </cell>
          <cell r="B496">
            <v>62261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6226172770</v>
          </cell>
          <cell r="B497">
            <v>62261</v>
          </cell>
          <cell r="C497">
            <v>72770</v>
          </cell>
          <cell r="D497" t="str">
            <v>Utilities - Water</v>
          </cell>
          <cell r="E497">
            <v>1421.47</v>
          </cell>
          <cell r="F497">
            <v>292.97000000000003</v>
          </cell>
          <cell r="G497">
            <v>1128.5</v>
          </cell>
          <cell r="H497">
            <v>1865.29</v>
          </cell>
          <cell r="I497">
            <v>1865.29</v>
          </cell>
          <cell r="J497">
            <v>0</v>
          </cell>
        </row>
        <row r="498">
          <cell r="A498" t="str">
            <v>6226176000</v>
          </cell>
          <cell r="B498">
            <v>62261</v>
          </cell>
          <cell r="C498">
            <v>76000</v>
          </cell>
          <cell r="D498" t="str">
            <v>Bldg Maintenance &amp; Repair</v>
          </cell>
          <cell r="E498">
            <v>575.37</v>
          </cell>
          <cell r="F498">
            <v>1275.8</v>
          </cell>
          <cell r="G498">
            <v>-700.43</v>
          </cell>
          <cell r="H498">
            <v>2413.15</v>
          </cell>
          <cell r="I498">
            <v>2413.15</v>
          </cell>
          <cell r="J498">
            <v>0</v>
          </cell>
        </row>
        <row r="499">
          <cell r="A499" t="str">
            <v>6226176020</v>
          </cell>
          <cell r="B499">
            <v>62261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6226176034</v>
          </cell>
          <cell r="B500">
            <v>62261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6226176050</v>
          </cell>
          <cell r="B501">
            <v>62261</v>
          </cell>
          <cell r="C501">
            <v>76050</v>
          </cell>
          <cell r="D501" t="str">
            <v>Cleaning Expense</v>
          </cell>
          <cell r="E501">
            <v>80</v>
          </cell>
          <cell r="F501">
            <v>655.20000000000005</v>
          </cell>
          <cell r="G501">
            <v>-575.20000000000005</v>
          </cell>
          <cell r="H501">
            <v>655.20000000000005</v>
          </cell>
          <cell r="I501">
            <v>655.20000000000005</v>
          </cell>
          <cell r="J501">
            <v>0</v>
          </cell>
        </row>
        <row r="502">
          <cell r="A502" t="str">
            <v>6226176056</v>
          </cell>
          <cell r="B502">
            <v>62261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6226176070</v>
          </cell>
          <cell r="B503">
            <v>62261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6226176091</v>
          </cell>
          <cell r="B504">
            <v>62261</v>
          </cell>
          <cell r="C504">
            <v>76091</v>
          </cell>
          <cell r="D504" t="str">
            <v>Parking Maintenance</v>
          </cell>
          <cell r="E504">
            <v>5090.25</v>
          </cell>
          <cell r="F504">
            <v>11871.94</v>
          </cell>
          <cell r="G504">
            <v>-6781.69</v>
          </cell>
          <cell r="H504">
            <v>19139.62</v>
          </cell>
          <cell r="I504">
            <v>19139.62</v>
          </cell>
          <cell r="J504">
            <v>0</v>
          </cell>
        </row>
        <row r="505">
          <cell r="A505" t="str">
            <v>6226177000</v>
          </cell>
          <cell r="B505">
            <v>62261</v>
          </cell>
          <cell r="C505">
            <v>77000</v>
          </cell>
          <cell r="D505" t="str">
            <v>Grounds Maintenance</v>
          </cell>
          <cell r="E505">
            <v>9420.75</v>
          </cell>
          <cell r="F505">
            <v>12575.69</v>
          </cell>
          <cell r="G505">
            <v>-3154.94</v>
          </cell>
          <cell r="H505">
            <v>14304.24</v>
          </cell>
          <cell r="I505">
            <v>14304.24</v>
          </cell>
          <cell r="J505">
            <v>0</v>
          </cell>
        </row>
        <row r="506">
          <cell r="A506" t="str">
            <v>6226177053</v>
          </cell>
          <cell r="B506">
            <v>62261</v>
          </cell>
          <cell r="C506">
            <v>77053</v>
          </cell>
          <cell r="D506" t="str">
            <v>Landscaping</v>
          </cell>
          <cell r="E506">
            <v>12525.28</v>
          </cell>
          <cell r="F506">
            <v>13086.05</v>
          </cell>
          <cell r="G506">
            <v>-560.76999999999896</v>
          </cell>
          <cell r="H506">
            <v>26119.47</v>
          </cell>
          <cell r="I506">
            <v>26119.47</v>
          </cell>
          <cell r="J506">
            <v>0</v>
          </cell>
        </row>
        <row r="507">
          <cell r="A507" t="str">
            <v>6226178020</v>
          </cell>
          <cell r="B507">
            <v>62261</v>
          </cell>
          <cell r="C507">
            <v>78020</v>
          </cell>
          <cell r="D507" t="str">
            <v>Amortized CAM Exp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</row>
        <row r="508">
          <cell r="A508" t="str">
            <v>6226184264</v>
          </cell>
          <cell r="B508">
            <v>62261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6226185555</v>
          </cell>
          <cell r="B509">
            <v>62261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6226185584</v>
          </cell>
          <cell r="B510">
            <v>62261</v>
          </cell>
          <cell r="C510">
            <v>85584</v>
          </cell>
          <cell r="D510" t="str">
            <v>Bldg Admin-Office Costs</v>
          </cell>
          <cell r="E510">
            <v>957.65</v>
          </cell>
          <cell r="F510">
            <v>1449.56</v>
          </cell>
          <cell r="G510">
            <v>-491.91</v>
          </cell>
          <cell r="H510">
            <v>2485</v>
          </cell>
          <cell r="I510">
            <v>2485</v>
          </cell>
          <cell r="J510">
            <v>0</v>
          </cell>
        </row>
        <row r="511">
          <cell r="A511" t="str">
            <v>6226185582</v>
          </cell>
          <cell r="B511">
            <v>62261</v>
          </cell>
          <cell r="C511">
            <v>85582</v>
          </cell>
          <cell r="D511" t="str">
            <v>Bldg Admin-Salaries</v>
          </cell>
          <cell r="E511">
            <v>4374.66</v>
          </cell>
          <cell r="F511">
            <v>7319.48</v>
          </cell>
          <cell r="G511">
            <v>-2944.82</v>
          </cell>
          <cell r="H511">
            <v>13320.8</v>
          </cell>
          <cell r="I511">
            <v>13320.8</v>
          </cell>
          <cell r="J511">
            <v>0</v>
          </cell>
        </row>
        <row r="512">
          <cell r="A512" t="str">
            <v>6226186564</v>
          </cell>
          <cell r="B512">
            <v>62261</v>
          </cell>
          <cell r="C512">
            <v>86564</v>
          </cell>
          <cell r="D512" t="str">
            <v>Insurance</v>
          </cell>
          <cell r="E512">
            <v>2072</v>
          </cell>
          <cell r="F512">
            <v>1422.75</v>
          </cell>
          <cell r="G512">
            <v>649.25</v>
          </cell>
          <cell r="H512">
            <v>2439</v>
          </cell>
          <cell r="I512">
            <v>2439</v>
          </cell>
          <cell r="J512">
            <v>0</v>
          </cell>
        </row>
        <row r="513">
          <cell r="A513" t="str">
            <v>6226188846</v>
          </cell>
          <cell r="B513">
            <v>62261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6226188890</v>
          </cell>
          <cell r="B514">
            <v>62261</v>
          </cell>
          <cell r="C514">
            <v>88890</v>
          </cell>
          <cell r="D514" t="str">
            <v>Security/Safety</v>
          </cell>
          <cell r="E514">
            <v>1911.1</v>
          </cell>
          <cell r="F514">
            <v>1634.68</v>
          </cell>
          <cell r="G514">
            <v>276.42</v>
          </cell>
          <cell r="H514">
            <v>2945.1</v>
          </cell>
          <cell r="I514">
            <v>2945.1</v>
          </cell>
          <cell r="J514">
            <v>0</v>
          </cell>
        </row>
        <row r="515">
          <cell r="A515" t="str">
            <v>6226189775</v>
          </cell>
          <cell r="B515">
            <v>62261</v>
          </cell>
          <cell r="C515">
            <v>89775</v>
          </cell>
          <cell r="D515" t="str">
            <v>Assmt Dist Taxes- Reimb</v>
          </cell>
          <cell r="E515">
            <v>9000.81</v>
          </cell>
          <cell r="F515">
            <v>12000.94</v>
          </cell>
          <cell r="G515">
            <v>-3000.13</v>
          </cell>
          <cell r="H515">
            <v>20573</v>
          </cell>
          <cell r="I515">
            <v>20573</v>
          </cell>
          <cell r="J515">
            <v>0</v>
          </cell>
        </row>
        <row r="516">
          <cell r="A516" t="str">
            <v>6226189729</v>
          </cell>
          <cell r="B516">
            <v>62261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6226189786</v>
          </cell>
          <cell r="B517">
            <v>62261</v>
          </cell>
          <cell r="C517">
            <v>89786</v>
          </cell>
          <cell r="D517" t="str">
            <v>Property Tax Exp</v>
          </cell>
          <cell r="E517">
            <v>18718</v>
          </cell>
          <cell r="F517">
            <v>18819.5</v>
          </cell>
          <cell r="G517">
            <v>-101.5</v>
          </cell>
          <cell r="H517">
            <v>32262</v>
          </cell>
          <cell r="I517">
            <v>32262</v>
          </cell>
          <cell r="J517">
            <v>0</v>
          </cell>
        </row>
        <row r="518">
          <cell r="A518" t="str">
            <v>6226171040</v>
          </cell>
          <cell r="B518">
            <v>62261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6226172701</v>
          </cell>
          <cell r="B519">
            <v>62261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6226172855</v>
          </cell>
          <cell r="B520">
            <v>62261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6226172870</v>
          </cell>
          <cell r="B521">
            <v>62261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6226176010</v>
          </cell>
          <cell r="B522">
            <v>62261</v>
          </cell>
          <cell r="C522">
            <v>76010</v>
          </cell>
          <cell r="D522" t="str">
            <v>Tenant Alterations</v>
          </cell>
          <cell r="E522">
            <v>0.85</v>
          </cell>
          <cell r="F522">
            <v>0</v>
          </cell>
          <cell r="G522">
            <v>0.85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6226176040</v>
          </cell>
          <cell r="B523">
            <v>62261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6226176051</v>
          </cell>
          <cell r="B524">
            <v>62261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6226176054</v>
          </cell>
          <cell r="B525">
            <v>62261</v>
          </cell>
          <cell r="C525">
            <v>76054</v>
          </cell>
          <cell r="D525" t="str">
            <v>Bldg Maintenance &amp; Repair</v>
          </cell>
          <cell r="E525">
            <v>3.65</v>
          </cell>
          <cell r="F525">
            <v>0.49</v>
          </cell>
          <cell r="G525">
            <v>3.16</v>
          </cell>
          <cell r="H525">
            <v>2.36</v>
          </cell>
          <cell r="I525">
            <v>2.36</v>
          </cell>
          <cell r="J525">
            <v>0</v>
          </cell>
        </row>
        <row r="526">
          <cell r="A526" t="str">
            <v>6226176060</v>
          </cell>
          <cell r="B526">
            <v>62261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6226176071</v>
          </cell>
          <cell r="B527">
            <v>62261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6226176090</v>
          </cell>
          <cell r="B528">
            <v>62261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6226177001</v>
          </cell>
          <cell r="B529">
            <v>62261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6226177022</v>
          </cell>
          <cell r="B530">
            <v>62261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6226184200</v>
          </cell>
          <cell r="B531">
            <v>62261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6226184240</v>
          </cell>
          <cell r="B532">
            <v>62261</v>
          </cell>
          <cell r="C532">
            <v>84240</v>
          </cell>
          <cell r="D532" t="str">
            <v>Marketing Leasing</v>
          </cell>
          <cell r="E532">
            <v>4.05</v>
          </cell>
          <cell r="F532">
            <v>345.94</v>
          </cell>
          <cell r="G532">
            <v>-341.89</v>
          </cell>
          <cell r="H532">
            <v>593</v>
          </cell>
          <cell r="I532">
            <v>593</v>
          </cell>
          <cell r="J532">
            <v>0</v>
          </cell>
        </row>
        <row r="533">
          <cell r="A533" t="str">
            <v>6226184242</v>
          </cell>
          <cell r="B533">
            <v>62261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6226184243</v>
          </cell>
          <cell r="B534">
            <v>62261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6226184244</v>
          </cell>
          <cell r="B535">
            <v>62261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6226184265</v>
          </cell>
          <cell r="B536">
            <v>62261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6226188037</v>
          </cell>
          <cell r="B537">
            <v>62261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6226185016</v>
          </cell>
          <cell r="B538">
            <v>62261</v>
          </cell>
          <cell r="C538">
            <v>85016</v>
          </cell>
          <cell r="D538" t="str">
            <v>Prof Svc-Attorney Outside</v>
          </cell>
          <cell r="E538">
            <v>3277</v>
          </cell>
          <cell r="F538">
            <v>1882.84</v>
          </cell>
          <cell r="G538">
            <v>1394.16</v>
          </cell>
          <cell r="H538">
            <v>7032.84</v>
          </cell>
          <cell r="I538">
            <v>7032.84</v>
          </cell>
          <cell r="J538">
            <v>0</v>
          </cell>
        </row>
        <row r="539">
          <cell r="A539" t="str">
            <v>6226185022</v>
          </cell>
          <cell r="B539">
            <v>62261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0</v>
          </cell>
          <cell r="G539">
            <v>0</v>
          </cell>
          <cell r="H539">
            <v>1051.99</v>
          </cell>
          <cell r="I539">
            <v>1051.99</v>
          </cell>
          <cell r="J539">
            <v>0</v>
          </cell>
        </row>
        <row r="540">
          <cell r="A540" t="str">
            <v>6226185065</v>
          </cell>
          <cell r="B540">
            <v>62261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6226185500</v>
          </cell>
          <cell r="B541">
            <v>62261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6226185566</v>
          </cell>
          <cell r="B542">
            <v>62261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6226185581</v>
          </cell>
          <cell r="B543">
            <v>62261</v>
          </cell>
          <cell r="C543">
            <v>85581</v>
          </cell>
          <cell r="D543" t="str">
            <v>Bldg Admin- Salaries</v>
          </cell>
          <cell r="E543">
            <v>3347.96</v>
          </cell>
          <cell r="F543">
            <v>6710.98</v>
          </cell>
          <cell r="G543">
            <v>-3363.02</v>
          </cell>
          <cell r="H543">
            <v>12022.3</v>
          </cell>
          <cell r="I543">
            <v>12022.3</v>
          </cell>
          <cell r="J543">
            <v>0</v>
          </cell>
        </row>
        <row r="544">
          <cell r="A544" t="str">
            <v>6226185583</v>
          </cell>
          <cell r="B544">
            <v>62261</v>
          </cell>
          <cell r="C544">
            <v>85583</v>
          </cell>
          <cell r="D544" t="str">
            <v>Bldg Admin-Office Exp.</v>
          </cell>
          <cell r="E544">
            <v>535.91999999999996</v>
          </cell>
          <cell r="F544">
            <v>0</v>
          </cell>
          <cell r="G544">
            <v>535.91999999999996</v>
          </cell>
          <cell r="H544">
            <v>0</v>
          </cell>
          <cell r="I544">
            <v>0</v>
          </cell>
          <cell r="J544">
            <v>0</v>
          </cell>
        </row>
        <row r="545">
          <cell r="A545" t="str">
            <v>6226185530</v>
          </cell>
          <cell r="B545">
            <v>62261</v>
          </cell>
          <cell r="C545">
            <v>85530</v>
          </cell>
          <cell r="D545" t="str">
            <v>Bldg Admin - Office Exp</v>
          </cell>
          <cell r="E545">
            <v>535.91999999999996</v>
          </cell>
          <cell r="F545">
            <v>0</v>
          </cell>
          <cell r="G545">
            <v>535.91999999999996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6226186012</v>
          </cell>
          <cell r="B546">
            <v>62261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6226186037</v>
          </cell>
          <cell r="B547">
            <v>62261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6226183050</v>
          </cell>
          <cell r="B548">
            <v>62261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6226186510</v>
          </cell>
          <cell r="B549">
            <v>62261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6226186537</v>
          </cell>
          <cell r="B550">
            <v>62261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6226186566</v>
          </cell>
          <cell r="B551">
            <v>62261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6226186955</v>
          </cell>
          <cell r="B552">
            <v>62261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6226186985</v>
          </cell>
          <cell r="B553">
            <v>62261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6226186880</v>
          </cell>
          <cell r="B554">
            <v>62261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6226188710</v>
          </cell>
          <cell r="B555">
            <v>62261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3406.32</v>
          </cell>
          <cell r="G555">
            <v>-3406.32</v>
          </cell>
          <cell r="H555">
            <v>6812.56</v>
          </cell>
          <cell r="I555">
            <v>6812.56</v>
          </cell>
          <cell r="J555">
            <v>0</v>
          </cell>
        </row>
        <row r="556">
          <cell r="A556" t="str">
            <v>6226188711</v>
          </cell>
          <cell r="B556">
            <v>62261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6226188785</v>
          </cell>
          <cell r="B557">
            <v>62261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6226188847</v>
          </cell>
          <cell r="B558">
            <v>62261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6226188866</v>
          </cell>
          <cell r="B559">
            <v>62261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6226188870</v>
          </cell>
          <cell r="B560">
            <v>62261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6226188889</v>
          </cell>
          <cell r="B561">
            <v>62261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6226189776</v>
          </cell>
          <cell r="B562">
            <v>62261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6226189787</v>
          </cell>
          <cell r="B563">
            <v>62261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6226189510</v>
          </cell>
          <cell r="B564">
            <v>62261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6226189511</v>
          </cell>
          <cell r="B565">
            <v>62261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6226189512</v>
          </cell>
          <cell r="B566">
            <v>62261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6226189528</v>
          </cell>
          <cell r="B567">
            <v>62261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6226189529</v>
          </cell>
          <cell r="B568">
            <v>62261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6226189567</v>
          </cell>
          <cell r="B569">
            <v>62261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6226185058</v>
          </cell>
          <cell r="B570">
            <v>62261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6226186513</v>
          </cell>
          <cell r="B571">
            <v>62261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6226186519</v>
          </cell>
          <cell r="B572">
            <v>62261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6226188770</v>
          </cell>
          <cell r="B573">
            <v>62261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6226188862</v>
          </cell>
          <cell r="B574">
            <v>62261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6226188874</v>
          </cell>
          <cell r="B575">
            <v>62261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6226189910</v>
          </cell>
          <cell r="B576">
            <v>62261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10547.64</v>
          </cell>
          <cell r="G576">
            <v>-10547.64</v>
          </cell>
          <cell r="H576">
            <v>18081.68</v>
          </cell>
          <cell r="I576">
            <v>18081.68</v>
          </cell>
          <cell r="J576">
            <v>0</v>
          </cell>
        </row>
        <row r="577">
          <cell r="A577" t="str">
            <v>6226189548</v>
          </cell>
          <cell r="B577">
            <v>62261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6227041010</v>
          </cell>
          <cell r="B578">
            <v>62270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6227041040</v>
          </cell>
          <cell r="B579">
            <v>62270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6227041050</v>
          </cell>
          <cell r="B580">
            <v>62270</v>
          </cell>
          <cell r="C580">
            <v>41050</v>
          </cell>
          <cell r="D580" t="str">
            <v>Rental Income - Fixed</v>
          </cell>
          <cell r="E580">
            <v>-2946964.57</v>
          </cell>
          <cell r="F580">
            <v>-2930424.11</v>
          </cell>
          <cell r="G580">
            <v>-16540.46</v>
          </cell>
          <cell r="H580">
            <v>-5103929.24</v>
          </cell>
          <cell r="I580">
            <v>-5103929.24</v>
          </cell>
          <cell r="J580">
            <v>0</v>
          </cell>
        </row>
        <row r="581">
          <cell r="A581" t="str">
            <v>6227041074</v>
          </cell>
          <cell r="B581">
            <v>62270</v>
          </cell>
          <cell r="C581">
            <v>41074</v>
          </cell>
          <cell r="D581" t="str">
            <v>Rental Income - Percentage</v>
          </cell>
          <cell r="E581">
            <v>-36336.199999999997</v>
          </cell>
          <cell r="F581">
            <v>-13990</v>
          </cell>
          <cell r="G581">
            <v>-22346.2</v>
          </cell>
          <cell r="H581">
            <v>-13990</v>
          </cell>
          <cell r="I581">
            <v>-13990</v>
          </cell>
          <cell r="J581">
            <v>0</v>
          </cell>
        </row>
        <row r="582">
          <cell r="A582" t="str">
            <v>6227041082</v>
          </cell>
          <cell r="B582">
            <v>62270</v>
          </cell>
          <cell r="C582">
            <v>41082</v>
          </cell>
          <cell r="D582" t="str">
            <v>Rental Income - Operating Exp</v>
          </cell>
          <cell r="E582">
            <v>-732659.66</v>
          </cell>
          <cell r="F582">
            <v>-848134.7</v>
          </cell>
          <cell r="G582">
            <v>115475.04</v>
          </cell>
          <cell r="H582">
            <v>-1453945.2</v>
          </cell>
          <cell r="I582">
            <v>-1453945.2</v>
          </cell>
          <cell r="J582">
            <v>0</v>
          </cell>
        </row>
        <row r="583">
          <cell r="A583" t="str">
            <v>6227044610</v>
          </cell>
          <cell r="B583">
            <v>62270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6227045071</v>
          </cell>
          <cell r="B584">
            <v>62270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6227045010</v>
          </cell>
          <cell r="B585">
            <v>62270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6227045046</v>
          </cell>
          <cell r="B586">
            <v>62270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6227045070</v>
          </cell>
          <cell r="B587">
            <v>62270</v>
          </cell>
          <cell r="C587">
            <v>45070</v>
          </cell>
          <cell r="D587" t="str">
            <v>Other Income</v>
          </cell>
          <cell r="E587">
            <v>-27998.33</v>
          </cell>
          <cell r="F587">
            <v>0</v>
          </cell>
          <cell r="G587">
            <v>-27998.33</v>
          </cell>
          <cell r="H587">
            <v>0</v>
          </cell>
          <cell r="I587">
            <v>0</v>
          </cell>
          <cell r="J587">
            <v>0</v>
          </cell>
        </row>
        <row r="588">
          <cell r="A588" t="str">
            <v>6227041060</v>
          </cell>
          <cell r="B588">
            <v>62270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38336.06</v>
          </cell>
          <cell r="G588">
            <v>-38336.06</v>
          </cell>
          <cell r="H588">
            <v>65719</v>
          </cell>
          <cell r="I588">
            <v>65719</v>
          </cell>
          <cell r="J588">
            <v>0</v>
          </cell>
        </row>
        <row r="589">
          <cell r="A589" t="str">
            <v>6227044870</v>
          </cell>
          <cell r="B589">
            <v>62270</v>
          </cell>
          <cell r="C589">
            <v>44870</v>
          </cell>
          <cell r="D589" t="str">
            <v>Late Fees</v>
          </cell>
          <cell r="E589">
            <v>-75</v>
          </cell>
          <cell r="F589">
            <v>0</v>
          </cell>
          <cell r="G589">
            <v>-75</v>
          </cell>
          <cell r="H589">
            <v>-1030</v>
          </cell>
          <cell r="I589">
            <v>-1030</v>
          </cell>
          <cell r="J589">
            <v>0</v>
          </cell>
        </row>
        <row r="590">
          <cell r="A590" t="str">
            <v>6227052542</v>
          </cell>
          <cell r="B590">
            <v>62270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6227072710</v>
          </cell>
          <cell r="B591">
            <v>62270</v>
          </cell>
          <cell r="C591">
            <v>72710</v>
          </cell>
          <cell r="D591" t="str">
            <v>Utilities - Electricity</v>
          </cell>
          <cell r="E591">
            <v>26048.15</v>
          </cell>
          <cell r="F591">
            <v>31969.119999999999</v>
          </cell>
          <cell r="G591">
            <v>-5920.97</v>
          </cell>
          <cell r="H591">
            <v>56077.34</v>
          </cell>
          <cell r="I591">
            <v>56077.34</v>
          </cell>
          <cell r="J591">
            <v>0</v>
          </cell>
        </row>
        <row r="592">
          <cell r="A592" t="str">
            <v>6227072740</v>
          </cell>
          <cell r="B592">
            <v>62270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6227072770</v>
          </cell>
          <cell r="B593">
            <v>62270</v>
          </cell>
          <cell r="C593">
            <v>72770</v>
          </cell>
          <cell r="D593" t="str">
            <v>Utilities - Water</v>
          </cell>
          <cell r="E593">
            <v>12964.58</v>
          </cell>
          <cell r="F593">
            <v>11953.32</v>
          </cell>
          <cell r="G593">
            <v>1011.26</v>
          </cell>
          <cell r="H593">
            <v>19157.189999999999</v>
          </cell>
          <cell r="I593">
            <v>19157.189999999999</v>
          </cell>
          <cell r="J593">
            <v>0</v>
          </cell>
        </row>
        <row r="594">
          <cell r="A594" t="str">
            <v>6227076000</v>
          </cell>
          <cell r="B594">
            <v>62270</v>
          </cell>
          <cell r="C594">
            <v>76000</v>
          </cell>
          <cell r="D594" t="str">
            <v>Bldg Maintenance &amp; Repair</v>
          </cell>
          <cell r="E594">
            <v>23552.98</v>
          </cell>
          <cell r="F594">
            <v>22869.52</v>
          </cell>
          <cell r="G594">
            <v>683.45999999999901</v>
          </cell>
          <cell r="H594">
            <v>63292.58</v>
          </cell>
          <cell r="I594">
            <v>63292.58</v>
          </cell>
          <cell r="J594">
            <v>0</v>
          </cell>
        </row>
        <row r="595">
          <cell r="A595" t="str">
            <v>6227076020</v>
          </cell>
          <cell r="B595">
            <v>62270</v>
          </cell>
          <cell r="C595">
            <v>76020</v>
          </cell>
          <cell r="D595" t="str">
            <v>Food Court Expense</v>
          </cell>
          <cell r="E595">
            <v>5255</v>
          </cell>
          <cell r="F595">
            <v>6128.5</v>
          </cell>
          <cell r="G595">
            <v>-873.5</v>
          </cell>
          <cell r="H595">
            <v>10712</v>
          </cell>
          <cell r="I595">
            <v>10712</v>
          </cell>
          <cell r="J595">
            <v>0</v>
          </cell>
        </row>
        <row r="596">
          <cell r="A596" t="str">
            <v>6227076034</v>
          </cell>
          <cell r="B596">
            <v>62270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6227076050</v>
          </cell>
          <cell r="B597">
            <v>62270</v>
          </cell>
          <cell r="C597">
            <v>76050</v>
          </cell>
          <cell r="D597" t="str">
            <v>Cleaning Expense</v>
          </cell>
          <cell r="E597">
            <v>47700.97</v>
          </cell>
          <cell r="F597">
            <v>44187.49</v>
          </cell>
          <cell r="G597">
            <v>3513.48</v>
          </cell>
          <cell r="H597">
            <v>77274.210000000006</v>
          </cell>
          <cell r="I597">
            <v>77274.210000000006</v>
          </cell>
          <cell r="J597">
            <v>0</v>
          </cell>
        </row>
        <row r="598">
          <cell r="A598" t="str">
            <v>6227076056</v>
          </cell>
          <cell r="B598">
            <v>62270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6227076070</v>
          </cell>
          <cell r="B599">
            <v>62270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6227076091</v>
          </cell>
          <cell r="B600">
            <v>62270</v>
          </cell>
          <cell r="C600">
            <v>76091</v>
          </cell>
          <cell r="D600" t="str">
            <v>Parking Maintenance</v>
          </cell>
          <cell r="E600">
            <v>31081.01</v>
          </cell>
          <cell r="F600">
            <v>36843.07</v>
          </cell>
          <cell r="G600">
            <v>-5762.06</v>
          </cell>
          <cell r="H600">
            <v>59121.55</v>
          </cell>
          <cell r="I600">
            <v>59121.55</v>
          </cell>
          <cell r="J600">
            <v>0</v>
          </cell>
        </row>
        <row r="601">
          <cell r="A601" t="str">
            <v>6227077000</v>
          </cell>
          <cell r="B601">
            <v>62270</v>
          </cell>
          <cell r="C601">
            <v>77000</v>
          </cell>
          <cell r="D601" t="str">
            <v>Grounds Maintenance</v>
          </cell>
          <cell r="E601">
            <v>31289.77</v>
          </cell>
          <cell r="F601">
            <v>41144.79</v>
          </cell>
          <cell r="G601">
            <v>-9855.02</v>
          </cell>
          <cell r="H601">
            <v>74511.91</v>
          </cell>
          <cell r="I601">
            <v>74511.91</v>
          </cell>
          <cell r="J601">
            <v>0</v>
          </cell>
        </row>
        <row r="602">
          <cell r="A602" t="str">
            <v>6227077053</v>
          </cell>
          <cell r="B602">
            <v>62270</v>
          </cell>
          <cell r="C602">
            <v>77053</v>
          </cell>
          <cell r="D602" t="str">
            <v>Landscaping</v>
          </cell>
          <cell r="E602">
            <v>59664</v>
          </cell>
          <cell r="F602">
            <v>81465</v>
          </cell>
          <cell r="G602">
            <v>-21801</v>
          </cell>
          <cell r="H602">
            <v>125364.17</v>
          </cell>
          <cell r="I602">
            <v>125364.17</v>
          </cell>
          <cell r="J602">
            <v>0</v>
          </cell>
        </row>
        <row r="603">
          <cell r="A603" t="str">
            <v>6227078020</v>
          </cell>
          <cell r="B603">
            <v>62270</v>
          </cell>
          <cell r="C603">
            <v>78020</v>
          </cell>
          <cell r="D603" t="str">
            <v>Amortized CAM Exp</v>
          </cell>
          <cell r="E603">
            <v>47279.4</v>
          </cell>
          <cell r="F603">
            <v>47279.34</v>
          </cell>
          <cell r="G603">
            <v>6.00000000049477E-2</v>
          </cell>
          <cell r="H603">
            <v>88050</v>
          </cell>
          <cell r="I603">
            <v>88050</v>
          </cell>
          <cell r="J603">
            <v>0</v>
          </cell>
        </row>
        <row r="604">
          <cell r="A604" t="str">
            <v>6227084264</v>
          </cell>
          <cell r="B604">
            <v>62270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6227085555</v>
          </cell>
          <cell r="B605">
            <v>62270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6227085584</v>
          </cell>
          <cell r="B606">
            <v>62270</v>
          </cell>
          <cell r="C606">
            <v>85584</v>
          </cell>
          <cell r="D606" t="str">
            <v>Bldg Admin-Office Costs</v>
          </cell>
          <cell r="E606">
            <v>12028.66</v>
          </cell>
          <cell r="F606">
            <v>18224.5</v>
          </cell>
          <cell r="G606">
            <v>-6195.84</v>
          </cell>
          <cell r="H606">
            <v>31242</v>
          </cell>
          <cell r="I606">
            <v>31242</v>
          </cell>
          <cell r="J606">
            <v>0</v>
          </cell>
        </row>
        <row r="607">
          <cell r="A607" t="str">
            <v>6227085582</v>
          </cell>
          <cell r="B607">
            <v>62270</v>
          </cell>
          <cell r="C607">
            <v>85582</v>
          </cell>
          <cell r="D607" t="str">
            <v>Bldg Admin-Salaries</v>
          </cell>
          <cell r="E607">
            <v>57619.19</v>
          </cell>
          <cell r="F607">
            <v>92041.52</v>
          </cell>
          <cell r="G607">
            <v>-34422.33</v>
          </cell>
          <cell r="H607">
            <v>167507.20000000001</v>
          </cell>
          <cell r="I607">
            <v>167507.20000000001</v>
          </cell>
          <cell r="J607">
            <v>0</v>
          </cell>
        </row>
        <row r="608">
          <cell r="A608" t="str">
            <v>6227086564</v>
          </cell>
          <cell r="B608">
            <v>62270</v>
          </cell>
          <cell r="C608">
            <v>86564</v>
          </cell>
          <cell r="D608" t="str">
            <v>Insurance</v>
          </cell>
          <cell r="E608">
            <v>56077</v>
          </cell>
          <cell r="F608">
            <v>54196.94</v>
          </cell>
          <cell r="G608">
            <v>1880.06</v>
          </cell>
          <cell r="H608">
            <v>92909</v>
          </cell>
          <cell r="I608">
            <v>92909</v>
          </cell>
          <cell r="J608">
            <v>0</v>
          </cell>
        </row>
        <row r="609">
          <cell r="A609" t="str">
            <v>6227088846</v>
          </cell>
          <cell r="B609">
            <v>62270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6227088890</v>
          </cell>
          <cell r="B610">
            <v>62270</v>
          </cell>
          <cell r="C610">
            <v>88890</v>
          </cell>
          <cell r="D610" t="str">
            <v>Security/Safety</v>
          </cell>
          <cell r="E610">
            <v>26132.22</v>
          </cell>
          <cell r="F610">
            <v>21302.83</v>
          </cell>
          <cell r="G610">
            <v>4829.3900000000003</v>
          </cell>
          <cell r="H610">
            <v>36486.82</v>
          </cell>
          <cell r="I610">
            <v>36486.82</v>
          </cell>
          <cell r="J610">
            <v>0</v>
          </cell>
        </row>
        <row r="611">
          <cell r="A611" t="str">
            <v>6227089775</v>
          </cell>
          <cell r="B611">
            <v>62270</v>
          </cell>
          <cell r="C611">
            <v>89775</v>
          </cell>
          <cell r="D611" t="str">
            <v>Assmt Dist Taxes- Reimb</v>
          </cell>
          <cell r="E611">
            <v>72347.94</v>
          </cell>
          <cell r="F611">
            <v>96463.5</v>
          </cell>
          <cell r="G611">
            <v>-24115.56</v>
          </cell>
          <cell r="H611">
            <v>165366</v>
          </cell>
          <cell r="I611">
            <v>165366</v>
          </cell>
          <cell r="J611">
            <v>0</v>
          </cell>
        </row>
        <row r="612">
          <cell r="A612" t="str">
            <v>6227089729</v>
          </cell>
          <cell r="B612">
            <v>62270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6227089786</v>
          </cell>
          <cell r="B613">
            <v>62270</v>
          </cell>
          <cell r="C613">
            <v>89786</v>
          </cell>
          <cell r="D613" t="str">
            <v>Property Tax Exp</v>
          </cell>
          <cell r="E613">
            <v>206279.5</v>
          </cell>
          <cell r="F613">
            <v>207418.75</v>
          </cell>
          <cell r="G613">
            <v>-1139.25</v>
          </cell>
          <cell r="H613">
            <v>355575</v>
          </cell>
          <cell r="I613">
            <v>355575</v>
          </cell>
          <cell r="J613">
            <v>0</v>
          </cell>
        </row>
        <row r="614">
          <cell r="A614" t="str">
            <v>6227071040</v>
          </cell>
          <cell r="B614">
            <v>62270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6227072701</v>
          </cell>
          <cell r="B615">
            <v>62270</v>
          </cell>
          <cell r="C615">
            <v>72701</v>
          </cell>
          <cell r="D615" t="str">
            <v>Utilities</v>
          </cell>
          <cell r="E615">
            <v>308.3</v>
          </cell>
          <cell r="F615">
            <v>0</v>
          </cell>
          <cell r="G615">
            <v>308.3</v>
          </cell>
          <cell r="H615">
            <v>206</v>
          </cell>
          <cell r="I615">
            <v>206</v>
          </cell>
          <cell r="J615">
            <v>0</v>
          </cell>
        </row>
        <row r="616">
          <cell r="A616" t="str">
            <v>6227072855</v>
          </cell>
          <cell r="B616">
            <v>62270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6227072870</v>
          </cell>
          <cell r="B617">
            <v>62270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6227076010</v>
          </cell>
          <cell r="B618">
            <v>62270</v>
          </cell>
          <cell r="C618">
            <v>76010</v>
          </cell>
          <cell r="D618" t="str">
            <v>Tenant Alterations</v>
          </cell>
          <cell r="E618">
            <v>10.68</v>
          </cell>
          <cell r="F618">
            <v>0</v>
          </cell>
          <cell r="G618">
            <v>10.68</v>
          </cell>
          <cell r="H618">
            <v>354.4</v>
          </cell>
          <cell r="I618">
            <v>354.4</v>
          </cell>
          <cell r="J618">
            <v>0</v>
          </cell>
        </row>
        <row r="619">
          <cell r="A619" t="str">
            <v>6227076040</v>
          </cell>
          <cell r="B619">
            <v>62270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6227076051</v>
          </cell>
          <cell r="B620">
            <v>62270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6227076054</v>
          </cell>
          <cell r="B621">
            <v>62270</v>
          </cell>
          <cell r="C621">
            <v>76054</v>
          </cell>
          <cell r="D621" t="str">
            <v>Bldg Maintenance &amp; Repair</v>
          </cell>
          <cell r="E621">
            <v>459.86</v>
          </cell>
          <cell r="F621">
            <v>10206.969999999999</v>
          </cell>
          <cell r="G621">
            <v>-9747.11</v>
          </cell>
          <cell r="H621">
            <v>11372.73</v>
          </cell>
          <cell r="I621">
            <v>11372.73</v>
          </cell>
          <cell r="J621">
            <v>0</v>
          </cell>
        </row>
        <row r="622">
          <cell r="A622" t="str">
            <v>6227076060</v>
          </cell>
          <cell r="B622">
            <v>62270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6227076071</v>
          </cell>
          <cell r="B623">
            <v>62270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6227076090</v>
          </cell>
          <cell r="B624">
            <v>62270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6227077001</v>
          </cell>
          <cell r="B625">
            <v>62270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6227077022</v>
          </cell>
          <cell r="B626">
            <v>62270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6227084200</v>
          </cell>
          <cell r="B627">
            <v>62270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6227084240</v>
          </cell>
          <cell r="B628">
            <v>62270</v>
          </cell>
          <cell r="C628">
            <v>84240</v>
          </cell>
          <cell r="D628" t="str">
            <v>Marketing Leasing</v>
          </cell>
          <cell r="E628">
            <v>50.66</v>
          </cell>
          <cell r="F628">
            <v>4347.5600000000004</v>
          </cell>
          <cell r="G628">
            <v>-4296.8999999999996</v>
          </cell>
          <cell r="H628">
            <v>7453</v>
          </cell>
          <cell r="I628">
            <v>7453</v>
          </cell>
          <cell r="J628">
            <v>0</v>
          </cell>
        </row>
        <row r="629">
          <cell r="A629" t="str">
            <v>6227084242</v>
          </cell>
          <cell r="B629">
            <v>62270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6227084243</v>
          </cell>
          <cell r="B630">
            <v>62270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</row>
        <row r="631">
          <cell r="A631" t="str">
            <v>6227084244</v>
          </cell>
          <cell r="B631">
            <v>62270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6227084265</v>
          </cell>
          <cell r="B632">
            <v>62270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6227088037</v>
          </cell>
          <cell r="B633">
            <v>62270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6227085016</v>
          </cell>
          <cell r="B634">
            <v>62270</v>
          </cell>
          <cell r="C634">
            <v>85016</v>
          </cell>
          <cell r="D634" t="str">
            <v>Prof Svc-Attorney Outside</v>
          </cell>
          <cell r="E634">
            <v>1152.74</v>
          </cell>
          <cell r="F634">
            <v>266.25</v>
          </cell>
          <cell r="G634">
            <v>886.49</v>
          </cell>
          <cell r="H634">
            <v>4412</v>
          </cell>
          <cell r="I634">
            <v>4412</v>
          </cell>
          <cell r="J634">
            <v>0</v>
          </cell>
        </row>
        <row r="635">
          <cell r="A635" t="str">
            <v>6227085022</v>
          </cell>
          <cell r="B635">
            <v>62270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1313.25</v>
          </cell>
          <cell r="G635">
            <v>-1313.25</v>
          </cell>
          <cell r="H635">
            <v>5760.12</v>
          </cell>
          <cell r="I635">
            <v>5760.12</v>
          </cell>
          <cell r="J635">
            <v>0</v>
          </cell>
        </row>
        <row r="636">
          <cell r="A636" t="str">
            <v>6227085065</v>
          </cell>
          <cell r="B636">
            <v>62270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6227085500</v>
          </cell>
          <cell r="B637">
            <v>62270</v>
          </cell>
          <cell r="C637">
            <v>85500</v>
          </cell>
          <cell r="D637" t="str">
            <v>Consulting Services</v>
          </cell>
          <cell r="E637">
            <v>50</v>
          </cell>
          <cell r="F637">
            <v>1201.8599999999999</v>
          </cell>
          <cell r="G637">
            <v>-1151.8599999999999</v>
          </cell>
          <cell r="H637">
            <v>6596.05</v>
          </cell>
          <cell r="I637">
            <v>6596.05</v>
          </cell>
          <cell r="J637">
            <v>0</v>
          </cell>
        </row>
        <row r="638">
          <cell r="A638" t="str">
            <v>6227085566</v>
          </cell>
          <cell r="B638">
            <v>62270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6227085581</v>
          </cell>
          <cell r="B639">
            <v>62270</v>
          </cell>
          <cell r="C639">
            <v>85581</v>
          </cell>
          <cell r="D639" t="str">
            <v>Bldg Admin- Salaries</v>
          </cell>
          <cell r="E639">
            <v>42100.32</v>
          </cell>
          <cell r="F639">
            <v>74405.52</v>
          </cell>
          <cell r="G639">
            <v>-32305.200000000001</v>
          </cell>
          <cell r="H639">
            <v>134068.20000000001</v>
          </cell>
          <cell r="I639">
            <v>134068.20000000001</v>
          </cell>
          <cell r="J639">
            <v>0</v>
          </cell>
        </row>
        <row r="640">
          <cell r="A640" t="str">
            <v>6227085583</v>
          </cell>
          <cell r="B640">
            <v>62270</v>
          </cell>
          <cell r="C640">
            <v>85583</v>
          </cell>
          <cell r="D640" t="str">
            <v>Bldg Admin-Office Exp.</v>
          </cell>
          <cell r="E640">
            <v>6739.15</v>
          </cell>
          <cell r="F640">
            <v>0</v>
          </cell>
          <cell r="G640">
            <v>6739.15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6227085530</v>
          </cell>
          <cell r="B641">
            <v>62270</v>
          </cell>
          <cell r="C641">
            <v>85530</v>
          </cell>
          <cell r="D641" t="str">
            <v>Bldg Admin - Office Exp</v>
          </cell>
          <cell r="E641">
            <v>6739.15</v>
          </cell>
          <cell r="F641">
            <v>0</v>
          </cell>
          <cell r="G641">
            <v>6739.15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6227086012</v>
          </cell>
          <cell r="B642">
            <v>62270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6227086037</v>
          </cell>
          <cell r="B643">
            <v>62270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6227083050</v>
          </cell>
          <cell r="B644">
            <v>62270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6227086510</v>
          </cell>
          <cell r="B645">
            <v>62270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6227086537</v>
          </cell>
          <cell r="B646">
            <v>62270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6227086566</v>
          </cell>
          <cell r="B647">
            <v>62270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6227086955</v>
          </cell>
          <cell r="B648">
            <v>62270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6227086985</v>
          </cell>
          <cell r="B649">
            <v>62270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6227086880</v>
          </cell>
          <cell r="B650">
            <v>62270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6227088710</v>
          </cell>
          <cell r="B651">
            <v>62270</v>
          </cell>
          <cell r="C651">
            <v>88710</v>
          </cell>
          <cell r="D651" t="str">
            <v>Losses-Bad Debts</v>
          </cell>
          <cell r="E651">
            <v>6316.44</v>
          </cell>
          <cell r="F651">
            <v>32864.400000000001</v>
          </cell>
          <cell r="G651">
            <v>-26547.96</v>
          </cell>
          <cell r="H651">
            <v>65728.639999999999</v>
          </cell>
          <cell r="I651">
            <v>65728.639999999999</v>
          </cell>
          <cell r="J651">
            <v>0</v>
          </cell>
        </row>
        <row r="652">
          <cell r="A652" t="str">
            <v>6227088711</v>
          </cell>
          <cell r="B652">
            <v>62270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6227088785</v>
          </cell>
          <cell r="B653">
            <v>62270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6227088847</v>
          </cell>
          <cell r="B654">
            <v>62270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6227088866</v>
          </cell>
          <cell r="B655">
            <v>62270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6227088870</v>
          </cell>
          <cell r="B656">
            <v>62270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6227088889</v>
          </cell>
          <cell r="B657">
            <v>62270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6227089776</v>
          </cell>
          <cell r="B658">
            <v>62270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6227089787</v>
          </cell>
          <cell r="B659">
            <v>62270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6227089510</v>
          </cell>
          <cell r="B660">
            <v>62270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681217</v>
          </cell>
          <cell r="G660">
            <v>-681217</v>
          </cell>
          <cell r="H660">
            <v>1146735</v>
          </cell>
          <cell r="I660">
            <v>1146735</v>
          </cell>
          <cell r="J660">
            <v>0</v>
          </cell>
        </row>
        <row r="661">
          <cell r="A661" t="str">
            <v>6227089511</v>
          </cell>
          <cell r="B661">
            <v>62270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6227089512</v>
          </cell>
          <cell r="B662">
            <v>62270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6227089528</v>
          </cell>
          <cell r="B663">
            <v>62270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6227089529</v>
          </cell>
          <cell r="B664">
            <v>62270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15610</v>
          </cell>
          <cell r="G664">
            <v>-15610</v>
          </cell>
          <cell r="H664">
            <v>26760</v>
          </cell>
          <cell r="I664">
            <v>26760</v>
          </cell>
          <cell r="J664">
            <v>0</v>
          </cell>
        </row>
        <row r="665">
          <cell r="A665" t="str">
            <v>6227089567</v>
          </cell>
          <cell r="B665">
            <v>62270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6227085058</v>
          </cell>
          <cell r="B666">
            <v>62270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6227086513</v>
          </cell>
          <cell r="B667">
            <v>62270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425.71</v>
          </cell>
          <cell r="G667">
            <v>-425.71</v>
          </cell>
          <cell r="H667">
            <v>674.36</v>
          </cell>
          <cell r="I667">
            <v>674.36</v>
          </cell>
          <cell r="J667">
            <v>0</v>
          </cell>
        </row>
        <row r="668">
          <cell r="A668" t="str">
            <v>6227086519</v>
          </cell>
          <cell r="B668">
            <v>62270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6227088770</v>
          </cell>
          <cell r="B669">
            <v>62270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6227088862</v>
          </cell>
          <cell r="B670">
            <v>62270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6227088874</v>
          </cell>
          <cell r="B671">
            <v>62270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6227089910</v>
          </cell>
          <cell r="B672">
            <v>62270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349248.29</v>
          </cell>
          <cell r="G672">
            <v>-349248.29</v>
          </cell>
          <cell r="H672">
            <v>595854.16</v>
          </cell>
          <cell r="I672">
            <v>595854.16</v>
          </cell>
          <cell r="J672">
            <v>0</v>
          </cell>
        </row>
        <row r="673">
          <cell r="A673" t="str">
            <v>6227089548</v>
          </cell>
          <cell r="B673">
            <v>62270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6232041010</v>
          </cell>
          <cell r="B674">
            <v>62320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6232041040</v>
          </cell>
          <cell r="B675">
            <v>62320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6232041050</v>
          </cell>
          <cell r="B676">
            <v>62320</v>
          </cell>
          <cell r="C676">
            <v>41050</v>
          </cell>
          <cell r="D676" t="str">
            <v>Rental Income - Fixed</v>
          </cell>
          <cell r="E676">
            <v>-1204249.24</v>
          </cell>
          <cell r="F676">
            <v>-1407684.87</v>
          </cell>
          <cell r="G676">
            <v>203435.63</v>
          </cell>
          <cell r="H676">
            <v>-2673566.12</v>
          </cell>
          <cell r="I676">
            <v>-2673566.12</v>
          </cell>
          <cell r="J676">
            <v>0</v>
          </cell>
        </row>
        <row r="677">
          <cell r="A677" t="str">
            <v>6232041074</v>
          </cell>
          <cell r="B677">
            <v>62320</v>
          </cell>
          <cell r="C677">
            <v>41074</v>
          </cell>
          <cell r="D677" t="str">
            <v>Rental Income - Percentage</v>
          </cell>
          <cell r="E677">
            <v>-319189.01</v>
          </cell>
          <cell r="F677">
            <v>-155942</v>
          </cell>
          <cell r="G677">
            <v>-163247.01</v>
          </cell>
          <cell r="H677">
            <v>-155942</v>
          </cell>
          <cell r="I677">
            <v>-155942</v>
          </cell>
          <cell r="J677">
            <v>0</v>
          </cell>
        </row>
        <row r="678">
          <cell r="A678" t="str">
            <v>6232041082</v>
          </cell>
          <cell r="B678">
            <v>62320</v>
          </cell>
          <cell r="C678">
            <v>41082</v>
          </cell>
          <cell r="D678" t="str">
            <v>Rental Income - Operating Exp</v>
          </cell>
          <cell r="E678">
            <v>-513654.75</v>
          </cell>
          <cell r="F678">
            <v>-516005.56</v>
          </cell>
          <cell r="G678">
            <v>2350.81</v>
          </cell>
          <cell r="H678">
            <v>-884580.96</v>
          </cell>
          <cell r="I678">
            <v>-884580.96</v>
          </cell>
          <cell r="J678">
            <v>0</v>
          </cell>
        </row>
        <row r="679">
          <cell r="A679" t="str">
            <v>6232044610</v>
          </cell>
          <cell r="B679">
            <v>62320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6232045071</v>
          </cell>
          <cell r="B680">
            <v>62320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6232045010</v>
          </cell>
          <cell r="B681">
            <v>62320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6232045046</v>
          </cell>
          <cell r="B682">
            <v>62320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6232045070</v>
          </cell>
          <cell r="B683">
            <v>62320</v>
          </cell>
          <cell r="C683">
            <v>45070</v>
          </cell>
          <cell r="D683" t="str">
            <v>Other Income</v>
          </cell>
          <cell r="E683">
            <v>-1977.16</v>
          </cell>
          <cell r="F683">
            <v>0</v>
          </cell>
          <cell r="G683">
            <v>-1977.16</v>
          </cell>
          <cell r="H683">
            <v>0</v>
          </cell>
          <cell r="I683">
            <v>0</v>
          </cell>
          <cell r="J683">
            <v>0</v>
          </cell>
        </row>
        <row r="684">
          <cell r="A684" t="str">
            <v>6232041060</v>
          </cell>
          <cell r="B684">
            <v>62320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43331.19</v>
          </cell>
          <cell r="G684">
            <v>-43331.19</v>
          </cell>
          <cell r="H684">
            <v>74282</v>
          </cell>
          <cell r="I684">
            <v>74282</v>
          </cell>
          <cell r="J684">
            <v>0</v>
          </cell>
        </row>
        <row r="685">
          <cell r="A685" t="str">
            <v>6232044870</v>
          </cell>
          <cell r="B685">
            <v>62320</v>
          </cell>
          <cell r="C685">
            <v>44870</v>
          </cell>
          <cell r="D685" t="str">
            <v>Late Fees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6232052542</v>
          </cell>
          <cell r="B686">
            <v>62320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6232072710</v>
          </cell>
          <cell r="B687">
            <v>62320</v>
          </cell>
          <cell r="C687">
            <v>72710</v>
          </cell>
          <cell r="D687" t="str">
            <v>Utilities - Electricity</v>
          </cell>
          <cell r="E687">
            <v>26225.23</v>
          </cell>
          <cell r="F687">
            <v>24567.02</v>
          </cell>
          <cell r="G687">
            <v>1658.21</v>
          </cell>
          <cell r="H687">
            <v>39613.370000000003</v>
          </cell>
          <cell r="I687">
            <v>39613.370000000003</v>
          </cell>
          <cell r="J687">
            <v>0</v>
          </cell>
        </row>
        <row r="688">
          <cell r="A688" t="str">
            <v>6232072740</v>
          </cell>
          <cell r="B688">
            <v>62320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6232072770</v>
          </cell>
          <cell r="B689">
            <v>62320</v>
          </cell>
          <cell r="C689">
            <v>72770</v>
          </cell>
          <cell r="D689" t="str">
            <v>Utilities - Water</v>
          </cell>
          <cell r="E689">
            <v>6875.21</v>
          </cell>
          <cell r="F689">
            <v>4230.67</v>
          </cell>
          <cell r="G689">
            <v>2644.54</v>
          </cell>
          <cell r="H689">
            <v>8984.7800000000007</v>
          </cell>
          <cell r="I689">
            <v>8984.7800000000007</v>
          </cell>
          <cell r="J689">
            <v>0</v>
          </cell>
        </row>
        <row r="690">
          <cell r="A690" t="str">
            <v>6232076000</v>
          </cell>
          <cell r="B690">
            <v>62320</v>
          </cell>
          <cell r="C690">
            <v>76000</v>
          </cell>
          <cell r="D690" t="str">
            <v>Bldg Maintenance &amp; Repair</v>
          </cell>
          <cell r="E690">
            <v>25133.919999999998</v>
          </cell>
          <cell r="F690">
            <v>28250.07</v>
          </cell>
          <cell r="G690">
            <v>-3116.15</v>
          </cell>
          <cell r="H690">
            <v>44528.47</v>
          </cell>
          <cell r="I690">
            <v>44528.47</v>
          </cell>
          <cell r="J690">
            <v>0</v>
          </cell>
        </row>
        <row r="691">
          <cell r="A691" t="str">
            <v>6232076020</v>
          </cell>
          <cell r="B691">
            <v>62320</v>
          </cell>
          <cell r="C691">
            <v>76020</v>
          </cell>
          <cell r="D691" t="str">
            <v>Food Court Expense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</row>
        <row r="692">
          <cell r="A692" t="str">
            <v>6232076034</v>
          </cell>
          <cell r="B692">
            <v>62320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6232076050</v>
          </cell>
          <cell r="B693">
            <v>62320</v>
          </cell>
          <cell r="C693">
            <v>76050</v>
          </cell>
          <cell r="D693" t="str">
            <v>Cleaning Expense</v>
          </cell>
          <cell r="E693">
            <v>49048.83</v>
          </cell>
          <cell r="F693">
            <v>48423.41</v>
          </cell>
          <cell r="G693">
            <v>625.41999999999803</v>
          </cell>
          <cell r="H693">
            <v>82104.429999999993</v>
          </cell>
          <cell r="I693">
            <v>82104.429999999993</v>
          </cell>
          <cell r="J693">
            <v>0</v>
          </cell>
        </row>
        <row r="694">
          <cell r="A694" t="str">
            <v>6232076056</v>
          </cell>
          <cell r="B694">
            <v>62320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6232076070</v>
          </cell>
          <cell r="B695">
            <v>62320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6232076091</v>
          </cell>
          <cell r="B696">
            <v>62320</v>
          </cell>
          <cell r="C696">
            <v>76091</v>
          </cell>
          <cell r="D696" t="str">
            <v>Parking Maintenance</v>
          </cell>
          <cell r="E696">
            <v>37072.18</v>
          </cell>
          <cell r="F696">
            <v>44970.32</v>
          </cell>
          <cell r="G696">
            <v>-7898.14</v>
          </cell>
          <cell r="H696">
            <v>72494.570000000007</v>
          </cell>
          <cell r="I696">
            <v>72494.570000000007</v>
          </cell>
          <cell r="J696">
            <v>0</v>
          </cell>
        </row>
        <row r="697">
          <cell r="A697" t="str">
            <v>6232077000</v>
          </cell>
          <cell r="B697">
            <v>62320</v>
          </cell>
          <cell r="C697">
            <v>77000</v>
          </cell>
          <cell r="D697" t="str">
            <v>Grounds Maintenance</v>
          </cell>
          <cell r="E697">
            <v>49956.1</v>
          </cell>
          <cell r="F697">
            <v>85097.83</v>
          </cell>
          <cell r="G697">
            <v>-35141.730000000003</v>
          </cell>
          <cell r="H697">
            <v>113278.88</v>
          </cell>
          <cell r="I697">
            <v>113278.88</v>
          </cell>
          <cell r="J697">
            <v>0</v>
          </cell>
        </row>
        <row r="698">
          <cell r="A698" t="str">
            <v>6232077053</v>
          </cell>
          <cell r="B698">
            <v>62320</v>
          </cell>
          <cell r="C698">
            <v>77053</v>
          </cell>
          <cell r="D698" t="str">
            <v>Landscaping</v>
          </cell>
          <cell r="E698">
            <v>60427.28</v>
          </cell>
          <cell r="F698">
            <v>84710.7</v>
          </cell>
          <cell r="G698">
            <v>-24283.42</v>
          </cell>
          <cell r="H698">
            <v>116121.65</v>
          </cell>
          <cell r="I698">
            <v>116121.65</v>
          </cell>
          <cell r="J698">
            <v>0</v>
          </cell>
        </row>
        <row r="699">
          <cell r="A699" t="str">
            <v>6232078020</v>
          </cell>
          <cell r="B699">
            <v>62320</v>
          </cell>
          <cell r="C699">
            <v>78020</v>
          </cell>
          <cell r="D699" t="str">
            <v>Amortized CAM Exp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</row>
        <row r="700">
          <cell r="A700" t="str">
            <v>6232084264</v>
          </cell>
          <cell r="B700">
            <v>62320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6232085555</v>
          </cell>
          <cell r="B701">
            <v>62320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6232085584</v>
          </cell>
          <cell r="B702">
            <v>62320</v>
          </cell>
          <cell r="C702">
            <v>85584</v>
          </cell>
          <cell r="D702" t="str">
            <v>Bldg Admin-Office Costs</v>
          </cell>
          <cell r="E702">
            <v>4798.32</v>
          </cell>
          <cell r="F702">
            <v>8393</v>
          </cell>
          <cell r="G702">
            <v>-3594.68</v>
          </cell>
          <cell r="H702">
            <v>14388</v>
          </cell>
          <cell r="I702">
            <v>14388</v>
          </cell>
          <cell r="J702">
            <v>0</v>
          </cell>
        </row>
        <row r="703">
          <cell r="A703" t="str">
            <v>6232085582</v>
          </cell>
          <cell r="B703">
            <v>62320</v>
          </cell>
          <cell r="C703">
            <v>85582</v>
          </cell>
          <cell r="D703" t="str">
            <v>Bldg Admin-Salaries</v>
          </cell>
          <cell r="E703">
            <v>22073.14</v>
          </cell>
          <cell r="F703">
            <v>48712.52</v>
          </cell>
          <cell r="G703">
            <v>-26639.38</v>
          </cell>
          <cell r="H703">
            <v>88808.2</v>
          </cell>
          <cell r="I703">
            <v>88808.2</v>
          </cell>
          <cell r="J703">
            <v>0</v>
          </cell>
        </row>
        <row r="704">
          <cell r="A704" t="str">
            <v>6232086564</v>
          </cell>
          <cell r="B704">
            <v>62320</v>
          </cell>
          <cell r="C704">
            <v>86564</v>
          </cell>
          <cell r="D704" t="str">
            <v>Insurance</v>
          </cell>
          <cell r="E704">
            <v>40754</v>
          </cell>
          <cell r="F704">
            <v>30466.94</v>
          </cell>
          <cell r="G704">
            <v>10287.06</v>
          </cell>
          <cell r="H704">
            <v>52229</v>
          </cell>
          <cell r="I704">
            <v>52229</v>
          </cell>
          <cell r="J704">
            <v>0</v>
          </cell>
        </row>
        <row r="705">
          <cell r="A705" t="str">
            <v>6232088846</v>
          </cell>
          <cell r="B705">
            <v>62320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6232088890</v>
          </cell>
          <cell r="B706">
            <v>62320</v>
          </cell>
          <cell r="C706">
            <v>88890</v>
          </cell>
          <cell r="D706" t="str">
            <v>Security/Safety</v>
          </cell>
          <cell r="E706">
            <v>57159.02</v>
          </cell>
          <cell r="F706">
            <v>59722.25</v>
          </cell>
          <cell r="G706">
            <v>-2563.23</v>
          </cell>
          <cell r="H706">
            <v>102381</v>
          </cell>
          <cell r="I706">
            <v>102381</v>
          </cell>
          <cell r="J706">
            <v>0</v>
          </cell>
        </row>
        <row r="707">
          <cell r="A707" t="str">
            <v>6232089775</v>
          </cell>
          <cell r="B707">
            <v>62320</v>
          </cell>
          <cell r="C707">
            <v>89775</v>
          </cell>
          <cell r="D707" t="str">
            <v>Assmt Dist Taxes- Reimb</v>
          </cell>
          <cell r="E707">
            <v>20627.810000000001</v>
          </cell>
          <cell r="F707">
            <v>26980.94</v>
          </cell>
          <cell r="G707">
            <v>-6353.13</v>
          </cell>
          <cell r="H707">
            <v>46253</v>
          </cell>
          <cell r="I707">
            <v>46253</v>
          </cell>
          <cell r="J707">
            <v>0</v>
          </cell>
        </row>
        <row r="708">
          <cell r="A708" t="str">
            <v>6232089729</v>
          </cell>
          <cell r="B708">
            <v>62320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6232089786</v>
          </cell>
          <cell r="B709">
            <v>62320</v>
          </cell>
          <cell r="C709">
            <v>89786</v>
          </cell>
          <cell r="D709" t="str">
            <v>Property Tax Exp</v>
          </cell>
          <cell r="E709">
            <v>87060.75</v>
          </cell>
          <cell r="F709">
            <v>111971.44</v>
          </cell>
          <cell r="G709">
            <v>-24910.69</v>
          </cell>
          <cell r="H709">
            <v>191951</v>
          </cell>
          <cell r="I709">
            <v>191951</v>
          </cell>
          <cell r="J709">
            <v>0</v>
          </cell>
        </row>
        <row r="710">
          <cell r="A710" t="str">
            <v>6232071040</v>
          </cell>
          <cell r="B710">
            <v>62320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6232072701</v>
          </cell>
          <cell r="B711">
            <v>62320</v>
          </cell>
          <cell r="C711">
            <v>72701</v>
          </cell>
          <cell r="D711" t="str">
            <v>Utilities</v>
          </cell>
          <cell r="E711">
            <v>-450</v>
          </cell>
          <cell r="F711">
            <v>0</v>
          </cell>
          <cell r="G711">
            <v>-450</v>
          </cell>
          <cell r="H711">
            <v>424.36</v>
          </cell>
          <cell r="I711">
            <v>424.36</v>
          </cell>
          <cell r="J711">
            <v>0</v>
          </cell>
        </row>
        <row r="712">
          <cell r="A712" t="str">
            <v>6232072855</v>
          </cell>
          <cell r="B712">
            <v>62320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6232072870</v>
          </cell>
          <cell r="B713">
            <v>62320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6232076010</v>
          </cell>
          <cell r="B714">
            <v>62320</v>
          </cell>
          <cell r="C714">
            <v>76010</v>
          </cell>
          <cell r="D714" t="str">
            <v>Tenant Alterations</v>
          </cell>
          <cell r="E714">
            <v>684.09</v>
          </cell>
          <cell r="F714">
            <v>0</v>
          </cell>
          <cell r="G714">
            <v>684.09</v>
          </cell>
          <cell r="H714">
            <v>0</v>
          </cell>
          <cell r="I714">
            <v>0</v>
          </cell>
          <cell r="J714">
            <v>0</v>
          </cell>
        </row>
        <row r="715">
          <cell r="A715" t="str">
            <v>6232076040</v>
          </cell>
          <cell r="B715">
            <v>62320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6232076051</v>
          </cell>
          <cell r="B716">
            <v>62320</v>
          </cell>
          <cell r="C716">
            <v>76051</v>
          </cell>
          <cell r="D716" t="str">
            <v>Cleaning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6232076054</v>
          </cell>
          <cell r="B717">
            <v>62320</v>
          </cell>
          <cell r="C717">
            <v>76054</v>
          </cell>
          <cell r="D717" t="str">
            <v>Bldg Maintenance &amp; Repair</v>
          </cell>
          <cell r="E717">
            <v>7869.95</v>
          </cell>
          <cell r="F717">
            <v>435.43</v>
          </cell>
          <cell r="G717">
            <v>7434.52</v>
          </cell>
          <cell r="H717">
            <v>777.79</v>
          </cell>
          <cell r="I717">
            <v>777.79</v>
          </cell>
          <cell r="J717">
            <v>0</v>
          </cell>
        </row>
        <row r="718">
          <cell r="A718" t="str">
            <v>6232076060</v>
          </cell>
          <cell r="B718">
            <v>62320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6232076071</v>
          </cell>
          <cell r="B719">
            <v>62320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6232076090</v>
          </cell>
          <cell r="B720">
            <v>62320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6232077001</v>
          </cell>
          <cell r="B721">
            <v>62320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6232077022</v>
          </cell>
          <cell r="B722">
            <v>62320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6232084200</v>
          </cell>
          <cell r="B723">
            <v>62320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6232084240</v>
          </cell>
          <cell r="B724">
            <v>62320</v>
          </cell>
          <cell r="C724">
            <v>84240</v>
          </cell>
          <cell r="D724" t="str">
            <v>Marketing Leasing</v>
          </cell>
          <cell r="E724">
            <v>4957.62</v>
          </cell>
          <cell r="F724">
            <v>18484.02</v>
          </cell>
          <cell r="G724">
            <v>-13526.4</v>
          </cell>
          <cell r="H724">
            <v>33321.699999999997</v>
          </cell>
          <cell r="I724">
            <v>33321.699999999997</v>
          </cell>
          <cell r="J724">
            <v>0</v>
          </cell>
        </row>
        <row r="725">
          <cell r="A725" t="str">
            <v>6232084242</v>
          </cell>
          <cell r="B725">
            <v>62320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6232084243</v>
          </cell>
          <cell r="B726">
            <v>62320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-27397</v>
          </cell>
          <cell r="I726">
            <v>-27397</v>
          </cell>
          <cell r="J726">
            <v>0</v>
          </cell>
        </row>
        <row r="727">
          <cell r="A727" t="str">
            <v>6232084244</v>
          </cell>
          <cell r="B727">
            <v>62320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6232084265</v>
          </cell>
          <cell r="B728">
            <v>62320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6232088037</v>
          </cell>
          <cell r="B729">
            <v>62320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6232085016</v>
          </cell>
          <cell r="B730">
            <v>62320</v>
          </cell>
          <cell r="C730">
            <v>85016</v>
          </cell>
          <cell r="D730" t="str">
            <v>Prof Svc-Attorney Outside</v>
          </cell>
          <cell r="E730">
            <v>-736</v>
          </cell>
          <cell r="F730">
            <v>2317.2399999999998</v>
          </cell>
          <cell r="G730">
            <v>-3053.24</v>
          </cell>
          <cell r="H730">
            <v>2626.24</v>
          </cell>
          <cell r="I730">
            <v>2626.24</v>
          </cell>
          <cell r="J730">
            <v>0</v>
          </cell>
        </row>
        <row r="731">
          <cell r="A731" t="str">
            <v>6232085022</v>
          </cell>
          <cell r="B731">
            <v>62320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0</v>
          </cell>
          <cell r="G731">
            <v>0</v>
          </cell>
          <cell r="H731">
            <v>2572.27</v>
          </cell>
          <cell r="I731">
            <v>2572.27</v>
          </cell>
          <cell r="J731">
            <v>0</v>
          </cell>
        </row>
        <row r="732">
          <cell r="A732" t="str">
            <v>6232085065</v>
          </cell>
          <cell r="B732">
            <v>62320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6232085500</v>
          </cell>
          <cell r="B733">
            <v>62320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7205.89</v>
          </cell>
          <cell r="G733">
            <v>-7205.89</v>
          </cell>
          <cell r="H733">
            <v>7308.89</v>
          </cell>
          <cell r="I733">
            <v>7308.89</v>
          </cell>
          <cell r="J733">
            <v>0</v>
          </cell>
        </row>
        <row r="734">
          <cell r="A734" t="str">
            <v>6232085566</v>
          </cell>
          <cell r="B734">
            <v>62320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6232085581</v>
          </cell>
          <cell r="B735">
            <v>62320</v>
          </cell>
          <cell r="C735">
            <v>85581</v>
          </cell>
          <cell r="D735" t="str">
            <v>Bldg Admin- Salaries</v>
          </cell>
          <cell r="E735">
            <v>11192.44</v>
          </cell>
          <cell r="F735">
            <v>37667.019999999997</v>
          </cell>
          <cell r="G735">
            <v>-26474.58</v>
          </cell>
          <cell r="H735">
            <v>67774.7</v>
          </cell>
          <cell r="I735">
            <v>67774.7</v>
          </cell>
          <cell r="J735">
            <v>0</v>
          </cell>
        </row>
        <row r="736">
          <cell r="A736" t="str">
            <v>6232085583</v>
          </cell>
          <cell r="B736">
            <v>62320</v>
          </cell>
          <cell r="C736">
            <v>85583</v>
          </cell>
          <cell r="D736" t="str">
            <v>Bldg Admin-Office Exp.</v>
          </cell>
          <cell r="E736">
            <v>2689.07</v>
          </cell>
          <cell r="F736">
            <v>0</v>
          </cell>
          <cell r="G736">
            <v>2689.07</v>
          </cell>
          <cell r="H736">
            <v>0</v>
          </cell>
          <cell r="I736">
            <v>0</v>
          </cell>
          <cell r="J736">
            <v>0</v>
          </cell>
        </row>
        <row r="737">
          <cell r="A737" t="str">
            <v>6232085530</v>
          </cell>
          <cell r="B737">
            <v>62320</v>
          </cell>
          <cell r="C737">
            <v>85530</v>
          </cell>
          <cell r="D737" t="str">
            <v>Bldg Admin - Office Exp</v>
          </cell>
          <cell r="E737">
            <v>2689.07</v>
          </cell>
          <cell r="F737">
            <v>0</v>
          </cell>
          <cell r="G737">
            <v>2689.07</v>
          </cell>
          <cell r="H737">
            <v>0</v>
          </cell>
          <cell r="I737">
            <v>0</v>
          </cell>
          <cell r="J737">
            <v>0</v>
          </cell>
        </row>
        <row r="738">
          <cell r="A738" t="str">
            <v>6232086012</v>
          </cell>
          <cell r="B738">
            <v>62320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6232086037</v>
          </cell>
          <cell r="B739">
            <v>62320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6232083050</v>
          </cell>
          <cell r="B740">
            <v>62320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6232086510</v>
          </cell>
          <cell r="B741">
            <v>62320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6232086537</v>
          </cell>
          <cell r="B742">
            <v>62320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6232086566</v>
          </cell>
          <cell r="B743">
            <v>62320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6232086955</v>
          </cell>
          <cell r="B744">
            <v>62320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6232086985</v>
          </cell>
          <cell r="B745">
            <v>62320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6232086880</v>
          </cell>
          <cell r="B746">
            <v>62320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6232088710</v>
          </cell>
          <cell r="B747">
            <v>62320</v>
          </cell>
          <cell r="C747">
            <v>88710</v>
          </cell>
          <cell r="D747" t="str">
            <v>Losses-Bad Debts</v>
          </cell>
          <cell r="E747">
            <v>7134.02</v>
          </cell>
          <cell r="F747">
            <v>37140</v>
          </cell>
          <cell r="G747">
            <v>-30005.98</v>
          </cell>
          <cell r="H747">
            <v>74280</v>
          </cell>
          <cell r="I747">
            <v>74280</v>
          </cell>
          <cell r="J747">
            <v>0</v>
          </cell>
        </row>
        <row r="748">
          <cell r="A748" t="str">
            <v>6232088711</v>
          </cell>
          <cell r="B748">
            <v>62320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6232088785</v>
          </cell>
          <cell r="B749">
            <v>62320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6232088847</v>
          </cell>
          <cell r="B750">
            <v>62320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6232088866</v>
          </cell>
          <cell r="B751">
            <v>62320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6232088870</v>
          </cell>
          <cell r="B752">
            <v>62320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6232088889</v>
          </cell>
          <cell r="B753">
            <v>62320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6232089776</v>
          </cell>
          <cell r="B754">
            <v>62320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6232089787</v>
          </cell>
          <cell r="B755">
            <v>62320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6232089510</v>
          </cell>
          <cell r="B756">
            <v>62320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</row>
        <row r="757">
          <cell r="A757" t="str">
            <v>6232089511</v>
          </cell>
          <cell r="B757">
            <v>62320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6232089512</v>
          </cell>
          <cell r="B758">
            <v>62320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6232089528</v>
          </cell>
          <cell r="B759">
            <v>62320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6232089529</v>
          </cell>
          <cell r="B760">
            <v>62320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6232089567</v>
          </cell>
          <cell r="B761">
            <v>62320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6232085058</v>
          </cell>
          <cell r="B762">
            <v>62320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6232086513</v>
          </cell>
          <cell r="B763">
            <v>62320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7363.64</v>
          </cell>
          <cell r="G763">
            <v>-7363.64</v>
          </cell>
          <cell r="H763">
            <v>15893.1</v>
          </cell>
          <cell r="I763">
            <v>15893.1</v>
          </cell>
          <cell r="J763">
            <v>0</v>
          </cell>
        </row>
        <row r="764">
          <cell r="A764" t="str">
            <v>6232086519</v>
          </cell>
          <cell r="B764">
            <v>62320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6232088770</v>
          </cell>
          <cell r="B765">
            <v>62320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6232088862</v>
          </cell>
          <cell r="B766">
            <v>62320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6232088874</v>
          </cell>
          <cell r="B767">
            <v>62320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6232089910</v>
          </cell>
          <cell r="B768">
            <v>62320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560973.09</v>
          </cell>
          <cell r="G768">
            <v>-560973.09</v>
          </cell>
          <cell r="H768">
            <v>969670.88</v>
          </cell>
          <cell r="I768">
            <v>969670.88</v>
          </cell>
          <cell r="J768">
            <v>0</v>
          </cell>
        </row>
        <row r="769">
          <cell r="A769" t="str">
            <v>6232089548</v>
          </cell>
          <cell r="B769">
            <v>62320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6252641010</v>
          </cell>
          <cell r="B770">
            <v>62526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6252641040</v>
          </cell>
          <cell r="B771">
            <v>62526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6252641050</v>
          </cell>
          <cell r="B772">
            <v>62526</v>
          </cell>
          <cell r="C772">
            <v>41050</v>
          </cell>
          <cell r="D772" t="str">
            <v>Rental Income - Fixed</v>
          </cell>
          <cell r="E772">
            <v>-1044287.66</v>
          </cell>
          <cell r="F772">
            <v>-1021739.24</v>
          </cell>
          <cell r="G772">
            <v>-22548.42</v>
          </cell>
          <cell r="H772">
            <v>-1789624.49</v>
          </cell>
          <cell r="I772">
            <v>-1789624.49</v>
          </cell>
          <cell r="J772">
            <v>0</v>
          </cell>
        </row>
        <row r="773">
          <cell r="A773" t="str">
            <v>6252641074</v>
          </cell>
          <cell r="B773">
            <v>62526</v>
          </cell>
          <cell r="C773">
            <v>41074</v>
          </cell>
          <cell r="D773" t="str">
            <v>Rental Income - Percentage</v>
          </cell>
          <cell r="E773">
            <v>-1756.16</v>
          </cell>
          <cell r="F773">
            <v>0</v>
          </cell>
          <cell r="G773">
            <v>-1756.16</v>
          </cell>
          <cell r="H773">
            <v>0</v>
          </cell>
          <cell r="I773">
            <v>0</v>
          </cell>
          <cell r="J773">
            <v>0</v>
          </cell>
        </row>
        <row r="774">
          <cell r="A774" t="str">
            <v>6252641082</v>
          </cell>
          <cell r="B774">
            <v>62526</v>
          </cell>
          <cell r="C774">
            <v>41082</v>
          </cell>
          <cell r="D774" t="str">
            <v>Rental Income - Operating Exp</v>
          </cell>
          <cell r="E774">
            <v>-418102.19</v>
          </cell>
          <cell r="F774">
            <v>-387431.45</v>
          </cell>
          <cell r="G774">
            <v>-30670.74</v>
          </cell>
          <cell r="H774">
            <v>-664168.19999999995</v>
          </cell>
          <cell r="I774">
            <v>-664168.19999999995</v>
          </cell>
          <cell r="J774">
            <v>0</v>
          </cell>
        </row>
        <row r="775">
          <cell r="A775" t="str">
            <v>6252644610</v>
          </cell>
          <cell r="B775">
            <v>62526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6252645071</v>
          </cell>
          <cell r="B776">
            <v>62526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6252645010</v>
          </cell>
          <cell r="B777">
            <v>62526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6252645046</v>
          </cell>
          <cell r="B778">
            <v>62526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6252645070</v>
          </cell>
          <cell r="B779">
            <v>62526</v>
          </cell>
          <cell r="C779">
            <v>45070</v>
          </cell>
          <cell r="D779" t="str">
            <v>Other Income</v>
          </cell>
          <cell r="E779">
            <v>-1322.13</v>
          </cell>
          <cell r="F779">
            <v>0</v>
          </cell>
          <cell r="G779">
            <v>-1322.13</v>
          </cell>
          <cell r="H779">
            <v>-61.8</v>
          </cell>
          <cell r="I779">
            <v>-61.8</v>
          </cell>
          <cell r="J779">
            <v>0</v>
          </cell>
        </row>
        <row r="780">
          <cell r="A780" t="str">
            <v>6252641060</v>
          </cell>
          <cell r="B780">
            <v>62526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21466.69</v>
          </cell>
          <cell r="G780">
            <v>-21466.69</v>
          </cell>
          <cell r="H780">
            <v>36800</v>
          </cell>
          <cell r="I780">
            <v>36800</v>
          </cell>
          <cell r="J780">
            <v>0</v>
          </cell>
        </row>
        <row r="781">
          <cell r="A781" t="str">
            <v>6252644870</v>
          </cell>
          <cell r="B781">
            <v>62526</v>
          </cell>
          <cell r="C781">
            <v>44870</v>
          </cell>
          <cell r="D781" t="str">
            <v>Late Fees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</row>
        <row r="782">
          <cell r="A782" t="str">
            <v>6252652542</v>
          </cell>
          <cell r="B782">
            <v>62526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6252672710</v>
          </cell>
          <cell r="B783">
            <v>62526</v>
          </cell>
          <cell r="C783">
            <v>72710</v>
          </cell>
          <cell r="D783" t="str">
            <v>Utilities - Electricity</v>
          </cell>
          <cell r="E783">
            <v>18831.77</v>
          </cell>
          <cell r="F783">
            <v>21458.880000000001</v>
          </cell>
          <cell r="G783">
            <v>-2627.11</v>
          </cell>
          <cell r="H783">
            <v>36075.870000000003</v>
          </cell>
          <cell r="I783">
            <v>36075.870000000003</v>
          </cell>
          <cell r="J783">
            <v>0</v>
          </cell>
        </row>
        <row r="784">
          <cell r="A784" t="str">
            <v>6252672740</v>
          </cell>
          <cell r="B784">
            <v>62526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6252672770</v>
          </cell>
          <cell r="B785">
            <v>62526</v>
          </cell>
          <cell r="C785">
            <v>72770</v>
          </cell>
          <cell r="D785" t="str">
            <v>Utilities - Water</v>
          </cell>
          <cell r="E785">
            <v>8756.2900000000009</v>
          </cell>
          <cell r="F785">
            <v>6626.49</v>
          </cell>
          <cell r="G785">
            <v>2129.8000000000002</v>
          </cell>
          <cell r="H785">
            <v>9892.92</v>
          </cell>
          <cell r="I785">
            <v>9892.92</v>
          </cell>
          <cell r="J785">
            <v>0</v>
          </cell>
        </row>
        <row r="786">
          <cell r="A786" t="str">
            <v>6252676000</v>
          </cell>
          <cell r="B786">
            <v>62526</v>
          </cell>
          <cell r="C786">
            <v>76000</v>
          </cell>
          <cell r="D786" t="str">
            <v>Bldg Maintenance &amp; Repair</v>
          </cell>
          <cell r="E786">
            <v>30056.66</v>
          </cell>
          <cell r="F786">
            <v>30782.91</v>
          </cell>
          <cell r="G786">
            <v>-726.25</v>
          </cell>
          <cell r="H786">
            <v>47192.08</v>
          </cell>
          <cell r="I786">
            <v>47192.08</v>
          </cell>
          <cell r="J786">
            <v>0</v>
          </cell>
        </row>
        <row r="787">
          <cell r="A787" t="str">
            <v>6252676020</v>
          </cell>
          <cell r="B787">
            <v>62526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6252676034</v>
          </cell>
          <cell r="B788">
            <v>62526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6252676050</v>
          </cell>
          <cell r="B789">
            <v>62526</v>
          </cell>
          <cell r="C789">
            <v>76050</v>
          </cell>
          <cell r="D789" t="str">
            <v>Cleaning Expense</v>
          </cell>
          <cell r="E789">
            <v>47425.36</v>
          </cell>
          <cell r="F789">
            <v>42610.5</v>
          </cell>
          <cell r="G789">
            <v>4814.8599999999997</v>
          </cell>
          <cell r="H789">
            <v>73798.12</v>
          </cell>
          <cell r="I789">
            <v>73798.12</v>
          </cell>
          <cell r="J789">
            <v>0</v>
          </cell>
        </row>
        <row r="790">
          <cell r="A790" t="str">
            <v>6252676056</v>
          </cell>
          <cell r="B790">
            <v>62526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6252676070</v>
          </cell>
          <cell r="B791">
            <v>62526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6252676091</v>
          </cell>
          <cell r="B792">
            <v>62526</v>
          </cell>
          <cell r="C792">
            <v>76091</v>
          </cell>
          <cell r="D792" t="str">
            <v>Parking Maintenance</v>
          </cell>
          <cell r="E792">
            <v>31613.08</v>
          </cell>
          <cell r="F792">
            <v>65872.94</v>
          </cell>
          <cell r="G792">
            <v>-34259.86</v>
          </cell>
          <cell r="H792">
            <v>90407.29</v>
          </cell>
          <cell r="I792">
            <v>90407.29</v>
          </cell>
          <cell r="J792">
            <v>0</v>
          </cell>
        </row>
        <row r="793">
          <cell r="A793" t="str">
            <v>6252677000</v>
          </cell>
          <cell r="B793">
            <v>62526</v>
          </cell>
          <cell r="C793">
            <v>77000</v>
          </cell>
          <cell r="D793" t="str">
            <v>Grounds Maintenance</v>
          </cell>
          <cell r="E793">
            <v>32276.25</v>
          </cell>
          <cell r="F793">
            <v>36260.589999999997</v>
          </cell>
          <cell r="G793">
            <v>-3984.34</v>
          </cell>
          <cell r="H793">
            <v>47531.49</v>
          </cell>
          <cell r="I793">
            <v>47531.49</v>
          </cell>
          <cell r="J793">
            <v>0</v>
          </cell>
        </row>
        <row r="794">
          <cell r="A794" t="str">
            <v>6252677053</v>
          </cell>
          <cell r="B794">
            <v>62526</v>
          </cell>
          <cell r="C794">
            <v>77053</v>
          </cell>
          <cell r="D794" t="str">
            <v>Landscaping</v>
          </cell>
          <cell r="E794">
            <v>28279.75</v>
          </cell>
          <cell r="F794">
            <v>41264.230000000003</v>
          </cell>
          <cell r="G794">
            <v>-12984.48</v>
          </cell>
          <cell r="H794">
            <v>100977.44</v>
          </cell>
          <cell r="I794">
            <v>100977.44</v>
          </cell>
          <cell r="J794">
            <v>0</v>
          </cell>
        </row>
        <row r="795">
          <cell r="A795" t="str">
            <v>6252678020</v>
          </cell>
          <cell r="B795">
            <v>62526</v>
          </cell>
          <cell r="C795">
            <v>78020</v>
          </cell>
          <cell r="D795" t="str">
            <v>Amortized CAM Exp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</row>
        <row r="796">
          <cell r="A796" t="str">
            <v>6252684264</v>
          </cell>
          <cell r="B796">
            <v>62526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6252685555</v>
          </cell>
          <cell r="B797">
            <v>62526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6252685584</v>
          </cell>
          <cell r="B798">
            <v>62526</v>
          </cell>
          <cell r="C798">
            <v>85584</v>
          </cell>
          <cell r="D798" t="str">
            <v>Bldg Admin-Office Costs</v>
          </cell>
          <cell r="E798">
            <v>2726.92</v>
          </cell>
          <cell r="F798">
            <v>3264.94</v>
          </cell>
          <cell r="G798">
            <v>-538.02</v>
          </cell>
          <cell r="H798">
            <v>5597</v>
          </cell>
          <cell r="I798">
            <v>5597</v>
          </cell>
          <cell r="J798">
            <v>0</v>
          </cell>
        </row>
        <row r="799">
          <cell r="A799" t="str">
            <v>6252685582</v>
          </cell>
          <cell r="B799">
            <v>62526</v>
          </cell>
          <cell r="C799">
            <v>85582</v>
          </cell>
          <cell r="D799" t="str">
            <v>Bldg Admin-Salaries</v>
          </cell>
          <cell r="E799">
            <v>10661.2</v>
          </cell>
          <cell r="F799">
            <v>18950</v>
          </cell>
          <cell r="G799">
            <v>-8288.7999999999993</v>
          </cell>
          <cell r="H799">
            <v>34548</v>
          </cell>
          <cell r="I799">
            <v>34548</v>
          </cell>
          <cell r="J799">
            <v>0</v>
          </cell>
        </row>
        <row r="800">
          <cell r="A800" t="str">
            <v>6252686564</v>
          </cell>
          <cell r="B800">
            <v>62526</v>
          </cell>
          <cell r="C800">
            <v>86564</v>
          </cell>
          <cell r="D800" t="str">
            <v>Insurance</v>
          </cell>
          <cell r="E800">
            <v>17451</v>
          </cell>
          <cell r="F800">
            <v>11755.31</v>
          </cell>
          <cell r="G800">
            <v>5695.69</v>
          </cell>
          <cell r="H800">
            <v>20152</v>
          </cell>
          <cell r="I800">
            <v>20152</v>
          </cell>
          <cell r="J800">
            <v>0</v>
          </cell>
        </row>
        <row r="801">
          <cell r="A801" t="str">
            <v>6252688846</v>
          </cell>
          <cell r="B801">
            <v>62526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6252688890</v>
          </cell>
          <cell r="B802">
            <v>62526</v>
          </cell>
          <cell r="C802">
            <v>88890</v>
          </cell>
          <cell r="D802" t="str">
            <v>Security/Safety</v>
          </cell>
          <cell r="E802">
            <v>2464.75</v>
          </cell>
          <cell r="F802">
            <v>5833.31</v>
          </cell>
          <cell r="G802">
            <v>-3368.56</v>
          </cell>
          <cell r="H802">
            <v>10000</v>
          </cell>
          <cell r="I802">
            <v>10000</v>
          </cell>
          <cell r="J802">
            <v>0</v>
          </cell>
        </row>
        <row r="803">
          <cell r="A803" t="str">
            <v>6252689775</v>
          </cell>
          <cell r="B803">
            <v>62526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6252689729</v>
          </cell>
          <cell r="B804">
            <v>62526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6252689786</v>
          </cell>
          <cell r="B805">
            <v>62526</v>
          </cell>
          <cell r="C805">
            <v>89786</v>
          </cell>
          <cell r="D805" t="str">
            <v>Property Tax Exp</v>
          </cell>
          <cell r="E805">
            <v>76237.56</v>
          </cell>
          <cell r="F805">
            <v>70956.06</v>
          </cell>
          <cell r="G805">
            <v>5281.5</v>
          </cell>
          <cell r="H805">
            <v>121639</v>
          </cell>
          <cell r="I805">
            <v>121639</v>
          </cell>
          <cell r="J805">
            <v>0</v>
          </cell>
        </row>
        <row r="806">
          <cell r="A806" t="str">
            <v>6252671040</v>
          </cell>
          <cell r="B806">
            <v>62526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6252672701</v>
          </cell>
          <cell r="B807">
            <v>62526</v>
          </cell>
          <cell r="C807">
            <v>72701</v>
          </cell>
          <cell r="D807" t="str">
            <v>Utilities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6252672855</v>
          </cell>
          <cell r="B808">
            <v>62526</v>
          </cell>
          <cell r="C808">
            <v>72855</v>
          </cell>
          <cell r="D808" t="str">
            <v>Rent Expense-Ground</v>
          </cell>
          <cell r="E808">
            <v>204166.69</v>
          </cell>
          <cell r="F808">
            <v>204166.69</v>
          </cell>
          <cell r="G808">
            <v>0</v>
          </cell>
          <cell r="H808">
            <v>350000</v>
          </cell>
          <cell r="I808">
            <v>350000</v>
          </cell>
          <cell r="J808">
            <v>0</v>
          </cell>
        </row>
        <row r="809">
          <cell r="A809" t="str">
            <v>6252672870</v>
          </cell>
          <cell r="B809">
            <v>62526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6252676010</v>
          </cell>
          <cell r="B810">
            <v>62526</v>
          </cell>
          <cell r="C810">
            <v>76010</v>
          </cell>
          <cell r="D810" t="str">
            <v>Tenant Alterations</v>
          </cell>
          <cell r="E810">
            <v>4.13</v>
          </cell>
          <cell r="F810">
            <v>0</v>
          </cell>
          <cell r="G810">
            <v>4.13</v>
          </cell>
          <cell r="H810">
            <v>0</v>
          </cell>
          <cell r="I810">
            <v>0</v>
          </cell>
          <cell r="J810">
            <v>0</v>
          </cell>
        </row>
        <row r="811">
          <cell r="A811" t="str">
            <v>6252676040</v>
          </cell>
          <cell r="B811">
            <v>62526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6252676051</v>
          </cell>
          <cell r="B812">
            <v>62526</v>
          </cell>
          <cell r="C812">
            <v>76051</v>
          </cell>
          <cell r="D812" t="str">
            <v>Cleaning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6252676054</v>
          </cell>
          <cell r="B813">
            <v>62526</v>
          </cell>
          <cell r="C813">
            <v>76054</v>
          </cell>
          <cell r="D813" t="str">
            <v>Bldg Maintenance &amp; Repair</v>
          </cell>
          <cell r="E813">
            <v>2440.61</v>
          </cell>
          <cell r="F813">
            <v>335.32</v>
          </cell>
          <cell r="G813">
            <v>2105.29</v>
          </cell>
          <cell r="H813">
            <v>541.86</v>
          </cell>
          <cell r="I813">
            <v>541.86</v>
          </cell>
          <cell r="J813">
            <v>0</v>
          </cell>
        </row>
        <row r="814">
          <cell r="A814" t="str">
            <v>6252676060</v>
          </cell>
          <cell r="B814">
            <v>62526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6252676071</v>
          </cell>
          <cell r="B815">
            <v>62526</v>
          </cell>
          <cell r="C815">
            <v>76071</v>
          </cell>
          <cell r="D815" t="str">
            <v>Reimaging Maintenance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6252676090</v>
          </cell>
          <cell r="B816">
            <v>62526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6252677001</v>
          </cell>
          <cell r="B817">
            <v>62526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6252677022</v>
          </cell>
          <cell r="B818">
            <v>62526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6252684200</v>
          </cell>
          <cell r="B819">
            <v>62526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6252684240</v>
          </cell>
          <cell r="B820">
            <v>62526</v>
          </cell>
          <cell r="C820">
            <v>84240</v>
          </cell>
          <cell r="D820" t="str">
            <v>Marketing Leasing</v>
          </cell>
          <cell r="E820">
            <v>2365.12</v>
          </cell>
          <cell r="F820">
            <v>9019.73</v>
          </cell>
          <cell r="G820">
            <v>-6654.61</v>
          </cell>
          <cell r="H820">
            <v>16280.3</v>
          </cell>
          <cell r="I820">
            <v>16280.3</v>
          </cell>
          <cell r="J820">
            <v>0</v>
          </cell>
        </row>
        <row r="821">
          <cell r="A821" t="str">
            <v>6252684242</v>
          </cell>
          <cell r="B821">
            <v>62526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6252684243</v>
          </cell>
          <cell r="B822">
            <v>62526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-12897</v>
          </cell>
          <cell r="I822">
            <v>-12897</v>
          </cell>
          <cell r="J822">
            <v>0</v>
          </cell>
        </row>
        <row r="823">
          <cell r="A823" t="str">
            <v>6252684244</v>
          </cell>
          <cell r="B823">
            <v>62526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6252684265</v>
          </cell>
          <cell r="B824">
            <v>62526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6252688037</v>
          </cell>
          <cell r="B825">
            <v>62526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6252685016</v>
          </cell>
          <cell r="B826">
            <v>62526</v>
          </cell>
          <cell r="C826">
            <v>85016</v>
          </cell>
          <cell r="D826" t="str">
            <v>Prof Svc-Attorney Outside</v>
          </cell>
          <cell r="E826">
            <v>368.5</v>
          </cell>
          <cell r="F826">
            <v>0</v>
          </cell>
          <cell r="G826">
            <v>368.5</v>
          </cell>
          <cell r="H826">
            <v>515</v>
          </cell>
          <cell r="I826">
            <v>515</v>
          </cell>
          <cell r="J826">
            <v>0</v>
          </cell>
        </row>
        <row r="827">
          <cell r="A827" t="str">
            <v>6252685022</v>
          </cell>
          <cell r="B827">
            <v>62526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0</v>
          </cell>
          <cell r="G827">
            <v>0</v>
          </cell>
          <cell r="H827">
            <v>1943.97</v>
          </cell>
          <cell r="I827">
            <v>1943.97</v>
          </cell>
          <cell r="J827">
            <v>0</v>
          </cell>
        </row>
        <row r="828">
          <cell r="A828" t="str">
            <v>6252685065</v>
          </cell>
          <cell r="B828">
            <v>62526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6252685500</v>
          </cell>
          <cell r="B829">
            <v>62526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6252685566</v>
          </cell>
          <cell r="B830">
            <v>62526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6252685581</v>
          </cell>
          <cell r="B831">
            <v>62526</v>
          </cell>
          <cell r="C831">
            <v>85581</v>
          </cell>
          <cell r="D831" t="str">
            <v>Bldg Admin- Salaries</v>
          </cell>
          <cell r="E831">
            <v>5440.4</v>
          </cell>
          <cell r="F831">
            <v>19477.52</v>
          </cell>
          <cell r="G831">
            <v>-14037.12</v>
          </cell>
          <cell r="H831">
            <v>34638.199999999997</v>
          </cell>
          <cell r="I831">
            <v>34638.199999999997</v>
          </cell>
          <cell r="J831">
            <v>0</v>
          </cell>
        </row>
        <row r="832">
          <cell r="A832" t="str">
            <v>6252685583</v>
          </cell>
          <cell r="B832">
            <v>62526</v>
          </cell>
          <cell r="C832">
            <v>85583</v>
          </cell>
          <cell r="D832" t="str">
            <v>Bldg Admin-Office Exp.</v>
          </cell>
          <cell r="E832">
            <v>1310.7</v>
          </cell>
          <cell r="F832">
            <v>0</v>
          </cell>
          <cell r="G832">
            <v>1310.7</v>
          </cell>
          <cell r="H832">
            <v>0</v>
          </cell>
          <cell r="I832">
            <v>0</v>
          </cell>
          <cell r="J832">
            <v>0</v>
          </cell>
        </row>
        <row r="833">
          <cell r="A833" t="str">
            <v>6252685530</v>
          </cell>
          <cell r="B833">
            <v>62526</v>
          </cell>
          <cell r="C833">
            <v>85530</v>
          </cell>
          <cell r="D833" t="str">
            <v>Bldg Admin - Office Exp</v>
          </cell>
          <cell r="E833">
            <v>1310.7</v>
          </cell>
          <cell r="F833">
            <v>0</v>
          </cell>
          <cell r="G833">
            <v>1310.7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6252686012</v>
          </cell>
          <cell r="B834">
            <v>62526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6252686037</v>
          </cell>
          <cell r="B835">
            <v>62526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6252683050</v>
          </cell>
          <cell r="B836">
            <v>62526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6252686510</v>
          </cell>
          <cell r="B837">
            <v>62526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6252686537</v>
          </cell>
          <cell r="B838">
            <v>62526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6252686566</v>
          </cell>
          <cell r="B839">
            <v>62526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6252686955</v>
          </cell>
          <cell r="B840">
            <v>62526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6252686985</v>
          </cell>
          <cell r="B841">
            <v>62526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6252686880</v>
          </cell>
          <cell r="B842">
            <v>62526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6252688710</v>
          </cell>
          <cell r="B843">
            <v>62526</v>
          </cell>
          <cell r="C843">
            <v>88710</v>
          </cell>
          <cell r="D843" t="str">
            <v>Losses-Bad Debts</v>
          </cell>
          <cell r="E843">
            <v>-42637.52</v>
          </cell>
          <cell r="F843">
            <v>18400.400000000001</v>
          </cell>
          <cell r="G843">
            <v>-61037.919999999998</v>
          </cell>
          <cell r="H843">
            <v>36800.639999999999</v>
          </cell>
          <cell r="I843">
            <v>36800.639999999999</v>
          </cell>
          <cell r="J843">
            <v>0</v>
          </cell>
        </row>
        <row r="844">
          <cell r="A844" t="str">
            <v>6252688711</v>
          </cell>
          <cell r="B844">
            <v>62526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6252688785</v>
          </cell>
          <cell r="B845">
            <v>62526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6252688847</v>
          </cell>
          <cell r="B846">
            <v>62526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6252688866</v>
          </cell>
          <cell r="B847">
            <v>62526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6252688870</v>
          </cell>
          <cell r="B848">
            <v>62526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6252688889</v>
          </cell>
          <cell r="B849">
            <v>62526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6252689776</v>
          </cell>
          <cell r="B850">
            <v>62526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6252689787</v>
          </cell>
          <cell r="B851">
            <v>62526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6252689510</v>
          </cell>
          <cell r="B852">
            <v>62526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6252689511</v>
          </cell>
          <cell r="B853">
            <v>62526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6252689512</v>
          </cell>
          <cell r="B854">
            <v>62526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6252689528</v>
          </cell>
          <cell r="B855">
            <v>62526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6252689529</v>
          </cell>
          <cell r="B856">
            <v>62526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6252689567</v>
          </cell>
          <cell r="B857">
            <v>62526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6252685058</v>
          </cell>
          <cell r="B858">
            <v>62526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6252686513</v>
          </cell>
          <cell r="B859">
            <v>62526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3014.76</v>
          </cell>
          <cell r="G859">
            <v>-3014.76</v>
          </cell>
          <cell r="H859">
            <v>5245.62</v>
          </cell>
          <cell r="I859">
            <v>5245.62</v>
          </cell>
          <cell r="J859">
            <v>0</v>
          </cell>
        </row>
        <row r="860">
          <cell r="A860" t="str">
            <v>6252686519</v>
          </cell>
          <cell r="B860">
            <v>62526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6252688770</v>
          </cell>
          <cell r="B861">
            <v>62526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6252688862</v>
          </cell>
          <cell r="B862">
            <v>62526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6252688874</v>
          </cell>
          <cell r="B863">
            <v>62526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6252689910</v>
          </cell>
          <cell r="B864">
            <v>62526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160245.59</v>
          </cell>
          <cell r="G864">
            <v>-160245.59</v>
          </cell>
          <cell r="H864">
            <v>274706.71000000002</v>
          </cell>
          <cell r="I864">
            <v>274706.71000000002</v>
          </cell>
          <cell r="J864">
            <v>0</v>
          </cell>
        </row>
        <row r="865">
          <cell r="A865" t="str">
            <v>6252689548</v>
          </cell>
          <cell r="B865">
            <v>62526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</sheetData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bor View"/>
      <sheetName val="variance"/>
    </sheetNames>
    <sheetDataSet>
      <sheetData sheetId="0" refreshError="1"/>
      <sheetData sheetId="1" refreshError="1">
        <row r="2">
          <cell r="A2" t="str">
            <v>6216041010</v>
          </cell>
          <cell r="B2">
            <v>62160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6216041040</v>
          </cell>
          <cell r="B3">
            <v>62160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6216041050</v>
          </cell>
          <cell r="B4">
            <v>62160</v>
          </cell>
          <cell r="C4">
            <v>41050</v>
          </cell>
          <cell r="D4" t="str">
            <v>Rental Income - Fixed</v>
          </cell>
          <cell r="E4">
            <v>-1701806.2</v>
          </cell>
          <cell r="F4">
            <v>-1710299.84</v>
          </cell>
          <cell r="G4">
            <v>8493.6400000001304</v>
          </cell>
          <cell r="H4">
            <v>-1740878.67</v>
          </cell>
          <cell r="I4">
            <v>-1710299.84</v>
          </cell>
          <cell r="J4">
            <v>30578.829999999802</v>
          </cell>
        </row>
        <row r="5">
          <cell r="A5" t="str">
            <v>6216041074</v>
          </cell>
          <cell r="B5">
            <v>62160</v>
          </cell>
          <cell r="C5">
            <v>41074</v>
          </cell>
          <cell r="D5" t="str">
            <v>Rental Income - Percentage</v>
          </cell>
          <cell r="E5">
            <v>-53476.32</v>
          </cell>
          <cell r="F5">
            <v>-4100.63</v>
          </cell>
          <cell r="G5">
            <v>-49375.69</v>
          </cell>
          <cell r="H5">
            <v>627.33000000000095</v>
          </cell>
          <cell r="I5">
            <v>-4100.63</v>
          </cell>
          <cell r="J5">
            <v>-4727.96</v>
          </cell>
        </row>
        <row r="6">
          <cell r="A6" t="str">
            <v>6216041082</v>
          </cell>
          <cell r="B6">
            <v>62160</v>
          </cell>
          <cell r="C6">
            <v>41082</v>
          </cell>
          <cell r="D6" t="str">
            <v>Rental Income - Operating Exp</v>
          </cell>
          <cell r="E6">
            <v>-351877.11</v>
          </cell>
          <cell r="F6">
            <v>-356920.51</v>
          </cell>
          <cell r="G6">
            <v>5043.4000000000196</v>
          </cell>
          <cell r="H6">
            <v>-350941.76</v>
          </cell>
          <cell r="I6">
            <v>-356920.51</v>
          </cell>
          <cell r="J6">
            <v>-5978.75</v>
          </cell>
        </row>
        <row r="7">
          <cell r="A7" t="str">
            <v>6216044610</v>
          </cell>
          <cell r="B7">
            <v>62160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6216045071</v>
          </cell>
          <cell r="B8">
            <v>62160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6216045010</v>
          </cell>
          <cell r="B9">
            <v>62160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6216045046</v>
          </cell>
          <cell r="B10">
            <v>62160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6216045070</v>
          </cell>
          <cell r="B11">
            <v>62160</v>
          </cell>
          <cell r="C11">
            <v>45070</v>
          </cell>
          <cell r="D11" t="str">
            <v>Other Income</v>
          </cell>
          <cell r="E11">
            <v>-882.26</v>
          </cell>
          <cell r="F11">
            <v>-902.25</v>
          </cell>
          <cell r="G11">
            <v>19.989999999999998</v>
          </cell>
          <cell r="H11">
            <v>-810</v>
          </cell>
          <cell r="I11">
            <v>-902.25</v>
          </cell>
          <cell r="J11">
            <v>-92.25</v>
          </cell>
        </row>
        <row r="12">
          <cell r="A12" t="str">
            <v>6216041060</v>
          </cell>
          <cell r="B12">
            <v>62160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13976</v>
          </cell>
          <cell r="G12">
            <v>-13976</v>
          </cell>
          <cell r="H12">
            <v>41928</v>
          </cell>
          <cell r="I12">
            <v>13976</v>
          </cell>
          <cell r="J12">
            <v>-27952</v>
          </cell>
        </row>
        <row r="13">
          <cell r="A13" t="str">
            <v>6216044870</v>
          </cell>
          <cell r="B13">
            <v>62160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6216052542</v>
          </cell>
          <cell r="B14">
            <v>62160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6216072710</v>
          </cell>
          <cell r="B15">
            <v>62160</v>
          </cell>
          <cell r="C15">
            <v>72710</v>
          </cell>
          <cell r="D15" t="str">
            <v>Utilities - Electricity</v>
          </cell>
          <cell r="E15">
            <v>10242.120000000001</v>
          </cell>
          <cell r="F15">
            <v>10455.89</v>
          </cell>
          <cell r="G15">
            <v>-213.76999999999899</v>
          </cell>
          <cell r="H15">
            <v>9330</v>
          </cell>
          <cell r="I15">
            <v>10455.89</v>
          </cell>
          <cell r="J15">
            <v>1125.8900000000001</v>
          </cell>
        </row>
        <row r="16">
          <cell r="A16" t="str">
            <v>6216072740</v>
          </cell>
          <cell r="B16">
            <v>62160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6216072770</v>
          </cell>
          <cell r="B17">
            <v>62160</v>
          </cell>
          <cell r="C17">
            <v>72770</v>
          </cell>
          <cell r="D17" t="str">
            <v>Utilities - Water</v>
          </cell>
          <cell r="E17">
            <v>2756.82</v>
          </cell>
          <cell r="F17">
            <v>2833.93</v>
          </cell>
          <cell r="G17">
            <v>-77.109999999999701</v>
          </cell>
          <cell r="H17">
            <v>2781</v>
          </cell>
          <cell r="I17">
            <v>2833.93</v>
          </cell>
          <cell r="J17">
            <v>52.929999999999801</v>
          </cell>
        </row>
        <row r="18">
          <cell r="A18" t="str">
            <v>6216076000</v>
          </cell>
          <cell r="B18">
            <v>62160</v>
          </cell>
          <cell r="C18">
            <v>76000</v>
          </cell>
          <cell r="D18" t="str">
            <v>Bldg Maintenance &amp; Repair</v>
          </cell>
          <cell r="E18">
            <v>18607.5</v>
          </cell>
          <cell r="F18">
            <v>13351.26</v>
          </cell>
          <cell r="G18">
            <v>5256.24</v>
          </cell>
          <cell r="H18">
            <v>12357</v>
          </cell>
          <cell r="I18">
            <v>13351.26</v>
          </cell>
          <cell r="J18">
            <v>994.26</v>
          </cell>
        </row>
        <row r="19">
          <cell r="A19" t="str">
            <v>6216076020</v>
          </cell>
          <cell r="B19">
            <v>62160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6216076034</v>
          </cell>
          <cell r="B20">
            <v>62160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6216076050</v>
          </cell>
          <cell r="B21">
            <v>62160</v>
          </cell>
          <cell r="C21">
            <v>76050</v>
          </cell>
          <cell r="D21" t="str">
            <v>Cleaning Expense</v>
          </cell>
          <cell r="E21">
            <v>36816.65</v>
          </cell>
          <cell r="F21">
            <v>36033.589999999997</v>
          </cell>
          <cell r="G21">
            <v>783.06000000000495</v>
          </cell>
          <cell r="H21">
            <v>34212</v>
          </cell>
          <cell r="I21">
            <v>36033.589999999997</v>
          </cell>
          <cell r="J21">
            <v>1821.59</v>
          </cell>
        </row>
        <row r="22">
          <cell r="A22" t="str">
            <v>6216076056</v>
          </cell>
          <cell r="B22">
            <v>62160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6216076070</v>
          </cell>
          <cell r="B23">
            <v>62160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6216076091</v>
          </cell>
          <cell r="B24">
            <v>62160</v>
          </cell>
          <cell r="C24">
            <v>76091</v>
          </cell>
          <cell r="D24" t="str">
            <v>Parking Maintenance</v>
          </cell>
          <cell r="E24">
            <v>35947.11</v>
          </cell>
          <cell r="F24">
            <v>27187.54</v>
          </cell>
          <cell r="G24">
            <v>8759.57</v>
          </cell>
          <cell r="H24">
            <v>25484</v>
          </cell>
          <cell r="I24">
            <v>27187.54</v>
          </cell>
          <cell r="J24">
            <v>1703.54</v>
          </cell>
        </row>
        <row r="25">
          <cell r="A25" t="str">
            <v>6216077000</v>
          </cell>
          <cell r="B25">
            <v>62160</v>
          </cell>
          <cell r="C25">
            <v>77000</v>
          </cell>
          <cell r="D25" t="str">
            <v>Grounds Maintenance</v>
          </cell>
          <cell r="E25">
            <v>26370</v>
          </cell>
          <cell r="F25">
            <v>32820.839999999997</v>
          </cell>
          <cell r="G25">
            <v>-6450.84</v>
          </cell>
          <cell r="H25">
            <v>30090</v>
          </cell>
          <cell r="I25">
            <v>32820.839999999997</v>
          </cell>
          <cell r="J25">
            <v>2730.84</v>
          </cell>
        </row>
        <row r="26">
          <cell r="A26" t="str">
            <v>6216077053</v>
          </cell>
          <cell r="B26">
            <v>62160</v>
          </cell>
          <cell r="C26">
            <v>77053</v>
          </cell>
          <cell r="D26" t="str">
            <v>Landscaping</v>
          </cell>
          <cell r="E26">
            <v>23982.58</v>
          </cell>
          <cell r="F26">
            <v>38818.58</v>
          </cell>
          <cell r="G26">
            <v>-14836</v>
          </cell>
          <cell r="H26">
            <v>45925</v>
          </cell>
          <cell r="I26">
            <v>38818.58</v>
          </cell>
          <cell r="J26">
            <v>-7106.42</v>
          </cell>
        </row>
        <row r="27">
          <cell r="A27" t="str">
            <v>6216078020</v>
          </cell>
          <cell r="B27">
            <v>62160</v>
          </cell>
          <cell r="C27">
            <v>78020</v>
          </cell>
          <cell r="D27" t="str">
            <v>Amortized CAM Exp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6216084264</v>
          </cell>
          <cell r="B28">
            <v>62160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6216085555</v>
          </cell>
          <cell r="B29">
            <v>62160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6216085584</v>
          </cell>
          <cell r="B30">
            <v>62160</v>
          </cell>
          <cell r="C30">
            <v>85584</v>
          </cell>
          <cell r="D30" t="str">
            <v>Bldg Admin-Office Costs</v>
          </cell>
          <cell r="E30">
            <v>10872.17</v>
          </cell>
          <cell r="F30">
            <v>10068.65</v>
          </cell>
          <cell r="G30">
            <v>803.52</v>
          </cell>
          <cell r="H30">
            <v>8189</v>
          </cell>
          <cell r="I30">
            <v>10068.65</v>
          </cell>
          <cell r="J30">
            <v>1879.65</v>
          </cell>
        </row>
        <row r="31">
          <cell r="A31" t="str">
            <v>6216085582</v>
          </cell>
          <cell r="B31">
            <v>62160</v>
          </cell>
          <cell r="C31">
            <v>85582</v>
          </cell>
          <cell r="D31" t="str">
            <v>Bldg Admin-Salaries</v>
          </cell>
          <cell r="E31">
            <v>42083.83</v>
          </cell>
          <cell r="F31">
            <v>44507</v>
          </cell>
          <cell r="G31">
            <v>-2423.17</v>
          </cell>
          <cell r="H31">
            <v>49382.3</v>
          </cell>
          <cell r="I31">
            <v>44507</v>
          </cell>
          <cell r="J31">
            <v>-4875.3</v>
          </cell>
        </row>
        <row r="32">
          <cell r="A32" t="str">
            <v>6216086564</v>
          </cell>
          <cell r="B32">
            <v>62160</v>
          </cell>
          <cell r="C32">
            <v>86564</v>
          </cell>
          <cell r="D32" t="str">
            <v>Insurance</v>
          </cell>
          <cell r="E32">
            <v>27405</v>
          </cell>
          <cell r="F32">
            <v>27405</v>
          </cell>
          <cell r="G32">
            <v>0</v>
          </cell>
          <cell r="H32">
            <v>34926</v>
          </cell>
          <cell r="I32">
            <v>27405</v>
          </cell>
          <cell r="J32">
            <v>-7521</v>
          </cell>
        </row>
        <row r="33">
          <cell r="A33" t="str">
            <v>6216088846</v>
          </cell>
          <cell r="B33">
            <v>62160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6216088890</v>
          </cell>
          <cell r="B34">
            <v>62160</v>
          </cell>
          <cell r="C34">
            <v>88890</v>
          </cell>
          <cell r="D34" t="str">
            <v>Security/Safety</v>
          </cell>
          <cell r="E34">
            <v>2393.2399999999998</v>
          </cell>
          <cell r="F34">
            <v>892</v>
          </cell>
          <cell r="G34">
            <v>1501.24</v>
          </cell>
          <cell r="H34">
            <v>5868</v>
          </cell>
          <cell r="I34">
            <v>892</v>
          </cell>
          <cell r="J34">
            <v>-4976</v>
          </cell>
        </row>
        <row r="35">
          <cell r="A35" t="str">
            <v>6216089775</v>
          </cell>
          <cell r="B35">
            <v>62160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6216089729</v>
          </cell>
          <cell r="B36">
            <v>62160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6216089786</v>
          </cell>
          <cell r="B37">
            <v>62160</v>
          </cell>
          <cell r="C37">
            <v>89786</v>
          </cell>
          <cell r="D37" t="str">
            <v>Property Tax Exp</v>
          </cell>
          <cell r="E37">
            <v>87929</v>
          </cell>
          <cell r="F37">
            <v>87930</v>
          </cell>
          <cell r="G37">
            <v>-1</v>
          </cell>
          <cell r="H37">
            <v>85856</v>
          </cell>
          <cell r="I37">
            <v>87930</v>
          </cell>
          <cell r="J37">
            <v>2074</v>
          </cell>
        </row>
        <row r="38">
          <cell r="A38" t="str">
            <v>6216071040</v>
          </cell>
          <cell r="B38">
            <v>62160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6216072701</v>
          </cell>
          <cell r="B39">
            <v>62160</v>
          </cell>
          <cell r="C39">
            <v>72701</v>
          </cell>
          <cell r="D39" t="str">
            <v>Utilities</v>
          </cell>
          <cell r="E39">
            <v>741.96</v>
          </cell>
          <cell r="F39">
            <v>514.91</v>
          </cell>
          <cell r="G39">
            <v>227.05</v>
          </cell>
          <cell r="H39">
            <v>0</v>
          </cell>
          <cell r="I39">
            <v>514.91</v>
          </cell>
          <cell r="J39">
            <v>514.91</v>
          </cell>
        </row>
        <row r="40">
          <cell r="A40" t="str">
            <v>6216072855</v>
          </cell>
          <cell r="B40">
            <v>62160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6216072870</v>
          </cell>
          <cell r="B41">
            <v>62160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6216076010</v>
          </cell>
          <cell r="B42">
            <v>62160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1000</v>
          </cell>
          <cell r="I42">
            <v>0</v>
          </cell>
          <cell r="J42">
            <v>-1000</v>
          </cell>
        </row>
        <row r="43">
          <cell r="A43" t="str">
            <v>6216076040</v>
          </cell>
          <cell r="B43">
            <v>62160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6216076051</v>
          </cell>
          <cell r="B44">
            <v>62160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6216076054</v>
          </cell>
          <cell r="B45">
            <v>62160</v>
          </cell>
          <cell r="C45">
            <v>76054</v>
          </cell>
          <cell r="D45" t="str">
            <v>Bldg Maintenance &amp; Repair</v>
          </cell>
          <cell r="E45">
            <v>2597.1799999999998</v>
          </cell>
          <cell r="F45">
            <v>300.08</v>
          </cell>
          <cell r="G45">
            <v>2297.1</v>
          </cell>
          <cell r="H45">
            <v>0</v>
          </cell>
          <cell r="I45">
            <v>300.08</v>
          </cell>
          <cell r="J45">
            <v>300.08</v>
          </cell>
        </row>
        <row r="46">
          <cell r="A46" t="str">
            <v>6216076060</v>
          </cell>
          <cell r="B46">
            <v>62160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6216076071</v>
          </cell>
          <cell r="B47">
            <v>62160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9600</v>
          </cell>
          <cell r="G47">
            <v>-9600</v>
          </cell>
          <cell r="H47">
            <v>0</v>
          </cell>
          <cell r="I47">
            <v>9600</v>
          </cell>
          <cell r="J47">
            <v>9600</v>
          </cell>
        </row>
        <row r="48">
          <cell r="A48" t="str">
            <v>6216076090</v>
          </cell>
          <cell r="B48">
            <v>62160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6216077001</v>
          </cell>
          <cell r="B49">
            <v>62160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6216077022</v>
          </cell>
          <cell r="B50">
            <v>62160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6216084200</v>
          </cell>
          <cell r="B51">
            <v>62160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6216084240</v>
          </cell>
          <cell r="B52">
            <v>62160</v>
          </cell>
          <cell r="C52">
            <v>84240</v>
          </cell>
          <cell r="D52" t="str">
            <v>Marketing Leasing</v>
          </cell>
          <cell r="E52">
            <v>328.51</v>
          </cell>
          <cell r="F52">
            <v>244.68</v>
          </cell>
          <cell r="G52">
            <v>83.83</v>
          </cell>
          <cell r="H52">
            <v>0</v>
          </cell>
          <cell r="I52">
            <v>244.68</v>
          </cell>
          <cell r="J52">
            <v>244.68</v>
          </cell>
        </row>
        <row r="53">
          <cell r="A53" t="str">
            <v>6216084242</v>
          </cell>
          <cell r="B53">
            <v>62160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6216084243</v>
          </cell>
          <cell r="B54">
            <v>62160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6216084244</v>
          </cell>
          <cell r="B55">
            <v>62160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6216084265</v>
          </cell>
          <cell r="B56">
            <v>62160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6216088037</v>
          </cell>
          <cell r="B57">
            <v>62160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6216085016</v>
          </cell>
          <cell r="B58">
            <v>62160</v>
          </cell>
          <cell r="C58">
            <v>85016</v>
          </cell>
          <cell r="D58" t="str">
            <v>Prof Svc-Attorney Outside</v>
          </cell>
          <cell r="E58">
            <v>1512.45</v>
          </cell>
          <cell r="F58">
            <v>2382</v>
          </cell>
          <cell r="G58">
            <v>-869.55</v>
          </cell>
          <cell r="H58">
            <v>2000</v>
          </cell>
          <cell r="I58">
            <v>2382</v>
          </cell>
          <cell r="J58">
            <v>382</v>
          </cell>
        </row>
        <row r="59">
          <cell r="A59" t="str">
            <v>6216085022</v>
          </cell>
          <cell r="B59">
            <v>62160</v>
          </cell>
          <cell r="C59">
            <v>85022</v>
          </cell>
          <cell r="D59" t="str">
            <v>Prof Svc-Audit/Acctng</v>
          </cell>
          <cell r="E59">
            <v>874.35</v>
          </cell>
          <cell r="F59">
            <v>2071.35</v>
          </cell>
          <cell r="G59">
            <v>-1197</v>
          </cell>
          <cell r="H59">
            <v>1872</v>
          </cell>
          <cell r="I59">
            <v>2071.35</v>
          </cell>
          <cell r="J59">
            <v>199.35</v>
          </cell>
        </row>
        <row r="60">
          <cell r="A60" t="str">
            <v>6216085065</v>
          </cell>
          <cell r="B60">
            <v>62160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6216085500</v>
          </cell>
          <cell r="B61">
            <v>62160</v>
          </cell>
          <cell r="C61">
            <v>85500</v>
          </cell>
          <cell r="D61" t="str">
            <v>Consulting Services</v>
          </cell>
          <cell r="E61">
            <v>170.52</v>
          </cell>
          <cell r="F61">
            <v>335</v>
          </cell>
          <cell r="G61">
            <v>-164.48</v>
          </cell>
          <cell r="H61">
            <v>800</v>
          </cell>
          <cell r="I61">
            <v>335</v>
          </cell>
          <cell r="J61">
            <v>-465</v>
          </cell>
        </row>
        <row r="62">
          <cell r="A62" t="str">
            <v>6216085566</v>
          </cell>
          <cell r="B62">
            <v>62160</v>
          </cell>
          <cell r="C62">
            <v>85566</v>
          </cell>
          <cell r="D62" t="str">
            <v>Management Fee</v>
          </cell>
          <cell r="E62">
            <v>40271.910000000003</v>
          </cell>
          <cell r="F62">
            <v>40271.760000000002</v>
          </cell>
          <cell r="G62">
            <v>0.150000000001455</v>
          </cell>
          <cell r="H62">
            <v>40272</v>
          </cell>
          <cell r="I62">
            <v>40271.760000000002</v>
          </cell>
          <cell r="J62">
            <v>-0.23999999999796301</v>
          </cell>
        </row>
        <row r="63">
          <cell r="A63" t="str">
            <v>6216085581</v>
          </cell>
          <cell r="B63">
            <v>62160</v>
          </cell>
          <cell r="C63">
            <v>85581</v>
          </cell>
          <cell r="D63" t="str">
            <v>Bldg Admin- Salaries</v>
          </cell>
          <cell r="E63">
            <v>5774.29</v>
          </cell>
          <cell r="F63">
            <v>6562.49</v>
          </cell>
          <cell r="G63">
            <v>-788.2</v>
          </cell>
          <cell r="H63">
            <v>6717.7</v>
          </cell>
          <cell r="I63">
            <v>6562.49</v>
          </cell>
          <cell r="J63">
            <v>-155.21</v>
          </cell>
        </row>
        <row r="64">
          <cell r="A64" t="str">
            <v>6216085583</v>
          </cell>
          <cell r="B64">
            <v>62160</v>
          </cell>
          <cell r="C64">
            <v>85583</v>
          </cell>
          <cell r="D64" t="str">
            <v>Bldg Admin-Office Exp.</v>
          </cell>
          <cell r="E64">
            <v>64.650000000000006</v>
          </cell>
          <cell r="F64">
            <v>0</v>
          </cell>
          <cell r="G64">
            <v>64.650000000000006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6216085534</v>
          </cell>
          <cell r="B65">
            <v>62160</v>
          </cell>
          <cell r="C65">
            <v>85534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6216086012</v>
          </cell>
          <cell r="B66">
            <v>62160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6216086037</v>
          </cell>
          <cell r="B67">
            <v>62160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6216083050</v>
          </cell>
          <cell r="B68">
            <v>62160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6216086510</v>
          </cell>
          <cell r="B69">
            <v>62160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6216086537</v>
          </cell>
          <cell r="B70">
            <v>62160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6216086566</v>
          </cell>
          <cell r="B71">
            <v>62160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6216086955</v>
          </cell>
          <cell r="B72">
            <v>62160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6216086985</v>
          </cell>
          <cell r="B73">
            <v>62160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6216086880</v>
          </cell>
          <cell r="B74">
            <v>62160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6216088710</v>
          </cell>
          <cell r="B75">
            <v>62160</v>
          </cell>
          <cell r="C75">
            <v>88710</v>
          </cell>
          <cell r="D75" t="str">
            <v>Losses-Bad Debts</v>
          </cell>
          <cell r="E75">
            <v>-3821.65</v>
          </cell>
          <cell r="F75">
            <v>2927</v>
          </cell>
          <cell r="G75">
            <v>-6748.65</v>
          </cell>
          <cell r="H75">
            <v>42364.72</v>
          </cell>
          <cell r="I75">
            <v>2927</v>
          </cell>
          <cell r="J75">
            <v>-39437.72</v>
          </cell>
        </row>
        <row r="76">
          <cell r="A76" t="str">
            <v>6216088711</v>
          </cell>
          <cell r="B76">
            <v>62160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6216088785</v>
          </cell>
          <cell r="B77">
            <v>62160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6216088847</v>
          </cell>
          <cell r="B78">
            <v>62160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6216088866</v>
          </cell>
          <cell r="B79">
            <v>62160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6216088870</v>
          </cell>
          <cell r="B80">
            <v>62160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6216088889</v>
          </cell>
          <cell r="B81">
            <v>62160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6216089776</v>
          </cell>
          <cell r="B82">
            <v>62160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6216089787</v>
          </cell>
          <cell r="B83">
            <v>62160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6216089510</v>
          </cell>
          <cell r="B84">
            <v>62160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243144</v>
          </cell>
          <cell r="G84">
            <v>-243144</v>
          </cell>
          <cell r="H84">
            <v>433410</v>
          </cell>
          <cell r="I84">
            <v>243144</v>
          </cell>
          <cell r="J84">
            <v>-190266</v>
          </cell>
        </row>
        <row r="85">
          <cell r="A85" t="str">
            <v>6216089511</v>
          </cell>
          <cell r="B85">
            <v>62160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6216089512</v>
          </cell>
          <cell r="B86">
            <v>62160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6216089528</v>
          </cell>
          <cell r="B87">
            <v>62160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6216089529</v>
          </cell>
          <cell r="B88">
            <v>62160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5681</v>
          </cell>
          <cell r="G88">
            <v>-5681</v>
          </cell>
          <cell r="H88">
            <v>9231</v>
          </cell>
          <cell r="I88">
            <v>5681</v>
          </cell>
          <cell r="J88">
            <v>-3550</v>
          </cell>
        </row>
        <row r="89">
          <cell r="A89" t="str">
            <v>6216089567</v>
          </cell>
          <cell r="B89">
            <v>62160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6216085058</v>
          </cell>
          <cell r="B90">
            <v>62160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6216086513</v>
          </cell>
          <cell r="B91">
            <v>62160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757.14</v>
          </cell>
          <cell r="G91">
            <v>-757.14</v>
          </cell>
          <cell r="H91">
            <v>5279.8</v>
          </cell>
          <cell r="I91">
            <v>757.14</v>
          </cell>
          <cell r="J91">
            <v>-4522.66</v>
          </cell>
        </row>
        <row r="92">
          <cell r="A92" t="str">
            <v>6216086519</v>
          </cell>
          <cell r="B92">
            <v>62160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6216088770</v>
          </cell>
          <cell r="B93">
            <v>62160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6216088862</v>
          </cell>
          <cell r="B94">
            <v>62160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6216088874</v>
          </cell>
          <cell r="B95">
            <v>62160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6216089910</v>
          </cell>
          <cell r="B96">
            <v>62160</v>
          </cell>
          <cell r="C96">
            <v>89910</v>
          </cell>
          <cell r="D96" t="str">
            <v>Depreciation</v>
          </cell>
          <cell r="E96">
            <v>0</v>
          </cell>
          <cell r="F96">
            <v>97808.54</v>
          </cell>
          <cell r="G96">
            <v>-97808.54</v>
          </cell>
          <cell r="H96">
            <v>93431.02</v>
          </cell>
          <cell r="I96">
            <v>97808.54</v>
          </cell>
          <cell r="J96">
            <v>4377.5199999999904</v>
          </cell>
        </row>
        <row r="97">
          <cell r="A97" t="str">
            <v>6216089548</v>
          </cell>
          <cell r="B97">
            <v>62160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arbor View"/>
      <sheetName val="variance"/>
    </sheetNames>
    <sheetDataSet>
      <sheetData sheetId="0" refreshError="1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rry Orchard"/>
      <sheetName val="Corona Del Mar"/>
      <sheetName val="Crytal Cove"/>
      <sheetName val="Harbor View"/>
      <sheetName val="Newport Coast"/>
      <sheetName val="Newport Hills"/>
      <sheetName val="variance"/>
      <sheetName val="Crossroads"/>
      <sheetName val="Harvard Auto Place"/>
      <sheetName val="Westpark"/>
      <sheetName val="Harvard Place"/>
      <sheetName val="Corona Del Mar-forecast"/>
      <sheetName val="budget"/>
      <sheetName val="forecast"/>
      <sheetName val="Harvard Place Auto Plaz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6252541010</v>
          </cell>
          <cell r="B2">
            <v>62525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6252541040</v>
          </cell>
          <cell r="B3">
            <v>62525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6252541050</v>
          </cell>
          <cell r="B4">
            <v>62525</v>
          </cell>
          <cell r="C4">
            <v>41050</v>
          </cell>
          <cell r="D4" t="str">
            <v>Rental Income - Fixed</v>
          </cell>
          <cell r="E4">
            <v>-446440.77</v>
          </cell>
          <cell r="F4">
            <v>-447135.57</v>
          </cell>
          <cell r="G4">
            <v>694.79999999998802</v>
          </cell>
          <cell r="H4">
            <v>-1786092.84</v>
          </cell>
          <cell r="I4">
            <v>-1786092.84</v>
          </cell>
          <cell r="J4">
            <v>0</v>
          </cell>
        </row>
        <row r="5">
          <cell r="A5" t="str">
            <v>6252541074</v>
          </cell>
          <cell r="B5">
            <v>62525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-54298</v>
          </cell>
          <cell r="I5">
            <v>-54298</v>
          </cell>
          <cell r="J5">
            <v>0</v>
          </cell>
        </row>
        <row r="6">
          <cell r="A6" t="str">
            <v>6252541082</v>
          </cell>
          <cell r="B6">
            <v>62525</v>
          </cell>
          <cell r="C6">
            <v>41082</v>
          </cell>
          <cell r="D6" t="str">
            <v>Rental Income - Operating Exp</v>
          </cell>
          <cell r="E6">
            <v>-117643.65</v>
          </cell>
          <cell r="F6">
            <v>-127774.71</v>
          </cell>
          <cell r="G6">
            <v>10131.06</v>
          </cell>
          <cell r="H6">
            <v>-511098.84</v>
          </cell>
          <cell r="I6">
            <v>-511098.84</v>
          </cell>
          <cell r="J6">
            <v>0</v>
          </cell>
        </row>
        <row r="7">
          <cell r="A7" t="str">
            <v>6252544610</v>
          </cell>
          <cell r="B7">
            <v>62525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6252545071</v>
          </cell>
          <cell r="B8">
            <v>62525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6252545010</v>
          </cell>
          <cell r="B9">
            <v>62525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6252545046</v>
          </cell>
          <cell r="B10">
            <v>62525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6252545070</v>
          </cell>
          <cell r="B11">
            <v>62525</v>
          </cell>
          <cell r="C11">
            <v>45070</v>
          </cell>
          <cell r="D11" t="str">
            <v>Other Income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6252541060</v>
          </cell>
          <cell r="B12">
            <v>62525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8817.99</v>
          </cell>
          <cell r="G12">
            <v>-8817.99</v>
          </cell>
          <cell r="H12">
            <v>35272</v>
          </cell>
          <cell r="I12">
            <v>35272</v>
          </cell>
          <cell r="J12">
            <v>0</v>
          </cell>
        </row>
        <row r="13">
          <cell r="A13" t="str">
            <v>6252544870</v>
          </cell>
          <cell r="B13">
            <v>62525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6252552542</v>
          </cell>
          <cell r="B14">
            <v>62525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6252572710</v>
          </cell>
          <cell r="B15">
            <v>62525</v>
          </cell>
          <cell r="C15">
            <v>72710</v>
          </cell>
          <cell r="D15" t="str">
            <v>Utilities - Electricity</v>
          </cell>
          <cell r="E15">
            <v>1231.76</v>
          </cell>
          <cell r="F15">
            <v>4558.26</v>
          </cell>
          <cell r="G15">
            <v>-3326.5</v>
          </cell>
          <cell r="H15">
            <v>18233</v>
          </cell>
          <cell r="I15">
            <v>18233</v>
          </cell>
          <cell r="J15">
            <v>0</v>
          </cell>
        </row>
        <row r="16">
          <cell r="A16" t="str">
            <v>6252572740</v>
          </cell>
          <cell r="B16">
            <v>62525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6252572770</v>
          </cell>
          <cell r="B17">
            <v>62525</v>
          </cell>
          <cell r="C17">
            <v>72770</v>
          </cell>
          <cell r="D17" t="str">
            <v>Utilities - Water</v>
          </cell>
          <cell r="E17">
            <v>2229.41</v>
          </cell>
          <cell r="F17">
            <v>2025.24</v>
          </cell>
          <cell r="G17">
            <v>204.17</v>
          </cell>
          <cell r="H17">
            <v>8101</v>
          </cell>
          <cell r="I17">
            <v>8101</v>
          </cell>
          <cell r="J17">
            <v>0</v>
          </cell>
        </row>
        <row r="18">
          <cell r="A18" t="str">
            <v>6252576000</v>
          </cell>
          <cell r="B18">
            <v>62525</v>
          </cell>
          <cell r="C18">
            <v>76000</v>
          </cell>
          <cell r="D18" t="str">
            <v>Bldg Maintenance &amp; Repair</v>
          </cell>
          <cell r="E18">
            <v>1149.93</v>
          </cell>
          <cell r="F18">
            <v>6024.86</v>
          </cell>
          <cell r="G18">
            <v>-4874.93</v>
          </cell>
          <cell r="H18">
            <v>14653.71</v>
          </cell>
          <cell r="I18">
            <v>14653.71</v>
          </cell>
          <cell r="J18">
            <v>0</v>
          </cell>
        </row>
        <row r="19">
          <cell r="A19" t="str">
            <v>6252576020</v>
          </cell>
          <cell r="B19">
            <v>62525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6252576034</v>
          </cell>
          <cell r="B20">
            <v>62525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6252576050</v>
          </cell>
          <cell r="B21">
            <v>62525</v>
          </cell>
          <cell r="C21">
            <v>76050</v>
          </cell>
          <cell r="D21" t="str">
            <v>Cleaning Expense</v>
          </cell>
          <cell r="E21">
            <v>3723.61</v>
          </cell>
          <cell r="F21">
            <v>5889.99</v>
          </cell>
          <cell r="G21">
            <v>-2166.38</v>
          </cell>
          <cell r="H21">
            <v>23560</v>
          </cell>
          <cell r="I21">
            <v>23560</v>
          </cell>
          <cell r="J21">
            <v>0</v>
          </cell>
        </row>
        <row r="22">
          <cell r="A22" t="str">
            <v>6252576056</v>
          </cell>
          <cell r="B22">
            <v>62525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6252576070</v>
          </cell>
          <cell r="B23">
            <v>62525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6252576091</v>
          </cell>
          <cell r="B24">
            <v>62525</v>
          </cell>
          <cell r="C24">
            <v>76091</v>
          </cell>
          <cell r="D24" t="str">
            <v>Parking Maintenance</v>
          </cell>
          <cell r="E24">
            <v>9366.9599999999991</v>
          </cell>
          <cell r="F24">
            <v>9318.4500000000007</v>
          </cell>
          <cell r="G24">
            <v>48.509999999998399</v>
          </cell>
          <cell r="H24">
            <v>28678.45</v>
          </cell>
          <cell r="I24">
            <v>28678.45</v>
          </cell>
          <cell r="J24">
            <v>0</v>
          </cell>
        </row>
        <row r="25">
          <cell r="A25" t="str">
            <v>6252577000</v>
          </cell>
          <cell r="B25">
            <v>62525</v>
          </cell>
          <cell r="C25">
            <v>77000</v>
          </cell>
          <cell r="D25" t="str">
            <v>Grounds Maintenance</v>
          </cell>
          <cell r="E25">
            <v>7726.67</v>
          </cell>
          <cell r="F25">
            <v>6040.21</v>
          </cell>
          <cell r="G25">
            <v>1686.46</v>
          </cell>
          <cell r="H25">
            <v>23421.98</v>
          </cell>
          <cell r="I25">
            <v>23421.98</v>
          </cell>
          <cell r="J25">
            <v>0</v>
          </cell>
        </row>
        <row r="26">
          <cell r="A26" t="str">
            <v>6252577053</v>
          </cell>
          <cell r="B26">
            <v>62525</v>
          </cell>
          <cell r="C26">
            <v>77053</v>
          </cell>
          <cell r="D26" t="str">
            <v>Landscaping</v>
          </cell>
          <cell r="E26">
            <v>5980</v>
          </cell>
          <cell r="F26">
            <v>5925.06</v>
          </cell>
          <cell r="G26">
            <v>54.9399999999996</v>
          </cell>
          <cell r="H26">
            <v>43493.82</v>
          </cell>
          <cell r="I26">
            <v>43493.82</v>
          </cell>
          <cell r="J26">
            <v>0</v>
          </cell>
        </row>
        <row r="27">
          <cell r="A27" t="str">
            <v>6252578020</v>
          </cell>
          <cell r="B27">
            <v>62525</v>
          </cell>
          <cell r="C27">
            <v>78020</v>
          </cell>
          <cell r="D27" t="str">
            <v>Amortized CAM Exp</v>
          </cell>
          <cell r="E27">
            <v>2500</v>
          </cell>
          <cell r="F27">
            <v>2499.9899999999998</v>
          </cell>
          <cell r="G27">
            <v>1.00000000002183E-2</v>
          </cell>
          <cell r="H27">
            <v>10000</v>
          </cell>
          <cell r="I27">
            <v>10000</v>
          </cell>
          <cell r="J27">
            <v>0</v>
          </cell>
        </row>
        <row r="28">
          <cell r="A28" t="str">
            <v>6252584264</v>
          </cell>
          <cell r="B28">
            <v>62525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6252585555</v>
          </cell>
          <cell r="B29">
            <v>62525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6252585584</v>
          </cell>
          <cell r="B30">
            <v>62525</v>
          </cell>
          <cell r="C30">
            <v>85584</v>
          </cell>
          <cell r="D30" t="str">
            <v>Bldg Admin-Office Costs</v>
          </cell>
          <cell r="E30">
            <v>1665.22</v>
          </cell>
          <cell r="F30">
            <v>1664.76</v>
          </cell>
          <cell r="G30">
            <v>0.46000000000003599</v>
          </cell>
          <cell r="H30">
            <v>7909</v>
          </cell>
          <cell r="I30">
            <v>7909</v>
          </cell>
          <cell r="J30">
            <v>0</v>
          </cell>
        </row>
        <row r="31">
          <cell r="A31" t="str">
            <v>6252585582</v>
          </cell>
          <cell r="B31">
            <v>62525</v>
          </cell>
          <cell r="C31">
            <v>85582</v>
          </cell>
          <cell r="D31" t="str">
            <v>Bldg Admin-Salaries</v>
          </cell>
          <cell r="E31">
            <v>13239</v>
          </cell>
          <cell r="F31">
            <v>13239</v>
          </cell>
          <cell r="G31">
            <v>0</v>
          </cell>
          <cell r="H31">
            <v>53599</v>
          </cell>
          <cell r="I31">
            <v>53599</v>
          </cell>
          <cell r="J31">
            <v>0</v>
          </cell>
        </row>
        <row r="32">
          <cell r="A32" t="str">
            <v>6252586564</v>
          </cell>
          <cell r="B32">
            <v>62525</v>
          </cell>
          <cell r="C32">
            <v>86564</v>
          </cell>
          <cell r="D32" t="str">
            <v>Insurance</v>
          </cell>
          <cell r="E32">
            <v>6282</v>
          </cell>
          <cell r="F32">
            <v>6282</v>
          </cell>
          <cell r="G32">
            <v>0</v>
          </cell>
          <cell r="H32">
            <v>25133</v>
          </cell>
          <cell r="I32">
            <v>25133</v>
          </cell>
          <cell r="J32">
            <v>0</v>
          </cell>
        </row>
        <row r="33">
          <cell r="A33" t="str">
            <v>6252588846</v>
          </cell>
          <cell r="B33">
            <v>62525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6252588890</v>
          </cell>
          <cell r="B34">
            <v>62525</v>
          </cell>
          <cell r="C34">
            <v>88890</v>
          </cell>
          <cell r="D34" t="str">
            <v>Security/Safety</v>
          </cell>
          <cell r="E34">
            <v>6103</v>
          </cell>
          <cell r="F34">
            <v>10102.31</v>
          </cell>
          <cell r="G34">
            <v>-3999.31</v>
          </cell>
          <cell r="H34">
            <v>28048.94</v>
          </cell>
          <cell r="I34">
            <v>28048.94</v>
          </cell>
          <cell r="J34">
            <v>0</v>
          </cell>
        </row>
        <row r="35">
          <cell r="A35" t="str">
            <v>6252589775</v>
          </cell>
          <cell r="B35">
            <v>62525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6252589729</v>
          </cell>
          <cell r="B36">
            <v>62525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6252589786</v>
          </cell>
          <cell r="B37">
            <v>62525</v>
          </cell>
          <cell r="C37">
            <v>89786</v>
          </cell>
          <cell r="D37" t="str">
            <v>Property Tax Exp</v>
          </cell>
          <cell r="E37">
            <v>53694</v>
          </cell>
          <cell r="F37">
            <v>53694</v>
          </cell>
          <cell r="G37">
            <v>0</v>
          </cell>
          <cell r="H37">
            <v>214776</v>
          </cell>
          <cell r="I37">
            <v>214776</v>
          </cell>
          <cell r="J37">
            <v>0</v>
          </cell>
        </row>
        <row r="38">
          <cell r="A38" t="str">
            <v>6252571040</v>
          </cell>
          <cell r="B38">
            <v>62525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6252572701</v>
          </cell>
          <cell r="B39">
            <v>62525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 t="str">
            <v>6252572855</v>
          </cell>
          <cell r="B40">
            <v>62525</v>
          </cell>
          <cell r="C40">
            <v>72855</v>
          </cell>
          <cell r="D40" t="str">
            <v>Rent Expense-Ground</v>
          </cell>
          <cell r="E40">
            <v>145654.79999999999</v>
          </cell>
          <cell r="F40">
            <v>148539.06</v>
          </cell>
          <cell r="G40">
            <v>-2884.2600000000102</v>
          </cell>
          <cell r="H40">
            <v>602345.01</v>
          </cell>
          <cell r="I40">
            <v>602345.01</v>
          </cell>
          <cell r="J40">
            <v>0</v>
          </cell>
        </row>
        <row r="41">
          <cell r="A41" t="str">
            <v>6252572870</v>
          </cell>
          <cell r="B41">
            <v>62525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6252576010</v>
          </cell>
          <cell r="B42">
            <v>62525</v>
          </cell>
          <cell r="C42">
            <v>76010</v>
          </cell>
          <cell r="D42" t="str">
            <v>Tenant Alterations</v>
          </cell>
          <cell r="E42">
            <v>20.82</v>
          </cell>
          <cell r="F42">
            <v>0</v>
          </cell>
          <cell r="G42">
            <v>20.82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6252576040</v>
          </cell>
          <cell r="B43">
            <v>62525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6252576051</v>
          </cell>
          <cell r="B44">
            <v>62525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6252576054</v>
          </cell>
          <cell r="B45">
            <v>62525</v>
          </cell>
          <cell r="C45">
            <v>76054</v>
          </cell>
          <cell r="D45" t="str">
            <v>Bldg Maintenance &amp; Repair</v>
          </cell>
          <cell r="E45">
            <v>6</v>
          </cell>
          <cell r="F45">
            <v>0</v>
          </cell>
          <cell r="G45">
            <v>6</v>
          </cell>
          <cell r="H45">
            <v>0</v>
          </cell>
          <cell r="I45">
            <v>0</v>
          </cell>
          <cell r="J45">
            <v>0</v>
          </cell>
        </row>
        <row r="46">
          <cell r="A46" t="str">
            <v>6252576060</v>
          </cell>
          <cell r="B46">
            <v>62525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6252576071</v>
          </cell>
          <cell r="B47">
            <v>62525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6252576090</v>
          </cell>
          <cell r="B48">
            <v>62525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6252577001</v>
          </cell>
          <cell r="B49">
            <v>62525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6252577022</v>
          </cell>
          <cell r="B50">
            <v>62525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6252584200</v>
          </cell>
          <cell r="B51">
            <v>62525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6252584240</v>
          </cell>
          <cell r="B52">
            <v>62525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397.26</v>
          </cell>
          <cell r="G52">
            <v>-397.26</v>
          </cell>
          <cell r="H52">
            <v>1589</v>
          </cell>
          <cell r="I52">
            <v>1589</v>
          </cell>
          <cell r="J52">
            <v>0</v>
          </cell>
        </row>
        <row r="53">
          <cell r="A53" t="str">
            <v>6252584242</v>
          </cell>
          <cell r="B53">
            <v>62525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6252584243</v>
          </cell>
          <cell r="B54">
            <v>62525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6252584244</v>
          </cell>
          <cell r="B55">
            <v>62525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6252584265</v>
          </cell>
          <cell r="B56">
            <v>62525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6252588037</v>
          </cell>
          <cell r="B57">
            <v>62525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6252585016</v>
          </cell>
          <cell r="B58">
            <v>62525</v>
          </cell>
          <cell r="C58">
            <v>85016</v>
          </cell>
          <cell r="D58" t="str">
            <v>Prof Svc-Attorney Outside</v>
          </cell>
          <cell r="E58">
            <v>1701</v>
          </cell>
          <cell r="F58">
            <v>0</v>
          </cell>
          <cell r="G58">
            <v>1701</v>
          </cell>
          <cell r="H58">
            <v>0</v>
          </cell>
          <cell r="I58">
            <v>0</v>
          </cell>
          <cell r="J58">
            <v>0</v>
          </cell>
        </row>
        <row r="59">
          <cell r="A59" t="str">
            <v>6252585022</v>
          </cell>
          <cell r="B59">
            <v>62525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1350.69</v>
          </cell>
          <cell r="I59">
            <v>1350.69</v>
          </cell>
          <cell r="J59">
            <v>0</v>
          </cell>
        </row>
        <row r="60">
          <cell r="A60" t="str">
            <v>6252585065</v>
          </cell>
          <cell r="B60">
            <v>62525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6252585500</v>
          </cell>
          <cell r="B61">
            <v>62525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A62" t="str">
            <v>6252585566</v>
          </cell>
          <cell r="B62">
            <v>62525</v>
          </cell>
          <cell r="C62">
            <v>85566</v>
          </cell>
          <cell r="D62" t="str">
            <v>Management Fee</v>
          </cell>
          <cell r="E62">
            <v>10200</v>
          </cell>
          <cell r="F62">
            <v>0</v>
          </cell>
          <cell r="G62">
            <v>10200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6252585581</v>
          </cell>
          <cell r="B63">
            <v>62525</v>
          </cell>
          <cell r="C63">
            <v>85581</v>
          </cell>
          <cell r="D63" t="str">
            <v>Bldg Admin- Salaries</v>
          </cell>
          <cell r="E63">
            <v>7084</v>
          </cell>
          <cell r="F63">
            <v>7083.99</v>
          </cell>
          <cell r="G63">
            <v>1.00000000002183E-2</v>
          </cell>
          <cell r="H63">
            <v>29064.97</v>
          </cell>
          <cell r="I63">
            <v>29064.97</v>
          </cell>
          <cell r="J63">
            <v>0</v>
          </cell>
        </row>
        <row r="64">
          <cell r="A64" t="str">
            <v>6252585583</v>
          </cell>
          <cell r="B64">
            <v>62525</v>
          </cell>
          <cell r="C64">
            <v>85583</v>
          </cell>
          <cell r="D64" t="str">
            <v>Bldg Admin-Office Exp.</v>
          </cell>
          <cell r="E64">
            <v>55.42</v>
          </cell>
          <cell r="F64">
            <v>0</v>
          </cell>
          <cell r="G64">
            <v>55.42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6252585530</v>
          </cell>
          <cell r="B65">
            <v>62525</v>
          </cell>
          <cell r="C65">
            <v>85530</v>
          </cell>
          <cell r="D65" t="str">
            <v>Bldg Admin - Office Exp</v>
          </cell>
          <cell r="E65">
            <v>55.42</v>
          </cell>
          <cell r="F65">
            <v>0</v>
          </cell>
          <cell r="G65">
            <v>55.42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6252586012</v>
          </cell>
          <cell r="B66">
            <v>62525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6252586037</v>
          </cell>
          <cell r="B67">
            <v>62525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6252583050</v>
          </cell>
          <cell r="B68">
            <v>62525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6252586510</v>
          </cell>
          <cell r="B69">
            <v>62525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6252586537</v>
          </cell>
          <cell r="B70">
            <v>62525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6252586566</v>
          </cell>
          <cell r="B71">
            <v>62525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6252586955</v>
          </cell>
          <cell r="B72">
            <v>62525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6252586985</v>
          </cell>
          <cell r="B73">
            <v>62525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6252586880</v>
          </cell>
          <cell r="B74">
            <v>62525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6252588710</v>
          </cell>
          <cell r="B75">
            <v>62525</v>
          </cell>
          <cell r="C75">
            <v>88710</v>
          </cell>
          <cell r="D75" t="str">
            <v>Losses-Bad Debts</v>
          </cell>
          <cell r="E75">
            <v>7927.2</v>
          </cell>
          <cell r="F75">
            <v>8818</v>
          </cell>
          <cell r="G75">
            <v>-890.8</v>
          </cell>
          <cell r="H75">
            <v>35272</v>
          </cell>
          <cell r="I75">
            <v>35272</v>
          </cell>
          <cell r="J75">
            <v>0</v>
          </cell>
        </row>
        <row r="76">
          <cell r="A76" t="str">
            <v>6252588711</v>
          </cell>
          <cell r="B76">
            <v>62525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6252588785</v>
          </cell>
          <cell r="B77">
            <v>62525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6252588847</v>
          </cell>
          <cell r="B78">
            <v>62525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6252588866</v>
          </cell>
          <cell r="B79">
            <v>62525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6252588870</v>
          </cell>
          <cell r="B80">
            <v>62525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6252588889</v>
          </cell>
          <cell r="B81">
            <v>62525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6252589776</v>
          </cell>
          <cell r="B82">
            <v>62525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6252589787</v>
          </cell>
          <cell r="B83">
            <v>62525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6252589510</v>
          </cell>
          <cell r="B84">
            <v>62525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6252589511</v>
          </cell>
          <cell r="B85">
            <v>62525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6252589512</v>
          </cell>
          <cell r="B86">
            <v>62525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6252589528</v>
          </cell>
          <cell r="B87">
            <v>62525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6252589529</v>
          </cell>
          <cell r="B88">
            <v>62525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6252589567</v>
          </cell>
          <cell r="B89">
            <v>62525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6252585058</v>
          </cell>
          <cell r="B90">
            <v>62525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6252586513</v>
          </cell>
          <cell r="B91">
            <v>62525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6252586519</v>
          </cell>
          <cell r="B92">
            <v>62525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6252588770</v>
          </cell>
          <cell r="B93">
            <v>62525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6252588862</v>
          </cell>
          <cell r="B94">
            <v>62525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6252588874</v>
          </cell>
          <cell r="B95">
            <v>62525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6252589910</v>
          </cell>
          <cell r="B96">
            <v>62525</v>
          </cell>
          <cell r="C96">
            <v>89910</v>
          </cell>
          <cell r="D96" t="str">
            <v>Depreciation</v>
          </cell>
          <cell r="E96">
            <v>0</v>
          </cell>
          <cell r="F96">
            <v>91869.21</v>
          </cell>
          <cell r="G96">
            <v>-91869.21</v>
          </cell>
          <cell r="H96">
            <v>367476.87</v>
          </cell>
          <cell r="I96">
            <v>367476.87</v>
          </cell>
          <cell r="J96">
            <v>0</v>
          </cell>
        </row>
        <row r="97">
          <cell r="A97" t="str">
            <v>6252589548</v>
          </cell>
          <cell r="B97">
            <v>62525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6213541010</v>
          </cell>
          <cell r="B98">
            <v>62135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6213541040</v>
          </cell>
          <cell r="B99">
            <v>62135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6213541050</v>
          </cell>
          <cell r="B100">
            <v>62135</v>
          </cell>
          <cell r="C100">
            <v>41050</v>
          </cell>
          <cell r="D100" t="str">
            <v>Rental Income - Fixed</v>
          </cell>
          <cell r="E100">
            <v>-130016.19</v>
          </cell>
          <cell r="F100">
            <v>-130746.36</v>
          </cell>
          <cell r="G100">
            <v>730.16999999999803</v>
          </cell>
          <cell r="H100">
            <v>-1637072.34</v>
          </cell>
          <cell r="I100">
            <v>-1637072.34</v>
          </cell>
          <cell r="J100">
            <v>0</v>
          </cell>
        </row>
        <row r="101">
          <cell r="A101" t="str">
            <v>6213541074</v>
          </cell>
          <cell r="B101">
            <v>62135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</row>
        <row r="102">
          <cell r="A102" t="str">
            <v>6213541082</v>
          </cell>
          <cell r="B102">
            <v>62135</v>
          </cell>
          <cell r="C102">
            <v>41082</v>
          </cell>
          <cell r="D102" t="str">
            <v>Rental Income - Operating Exp</v>
          </cell>
          <cell r="E102">
            <v>-31987.48</v>
          </cell>
          <cell r="F102">
            <v>-36390.51</v>
          </cell>
          <cell r="G102">
            <v>4403.03</v>
          </cell>
          <cell r="H102">
            <v>-436686.12</v>
          </cell>
          <cell r="I102">
            <v>-436686.12</v>
          </cell>
          <cell r="J102">
            <v>0</v>
          </cell>
        </row>
        <row r="103">
          <cell r="A103" t="str">
            <v>6213544610</v>
          </cell>
          <cell r="B103">
            <v>62135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6213545071</v>
          </cell>
          <cell r="B104">
            <v>62135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6213545010</v>
          </cell>
          <cell r="B105">
            <v>62135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6213545046</v>
          </cell>
          <cell r="B106">
            <v>62135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6213545070</v>
          </cell>
          <cell r="B107">
            <v>62135</v>
          </cell>
          <cell r="C107">
            <v>45070</v>
          </cell>
          <cell r="D107" t="str">
            <v>Other Income</v>
          </cell>
          <cell r="E107">
            <v>0</v>
          </cell>
          <cell r="F107">
            <v>0</v>
          </cell>
          <cell r="G107">
            <v>0</v>
          </cell>
          <cell r="H107">
            <v>-103</v>
          </cell>
          <cell r="I107">
            <v>-103</v>
          </cell>
          <cell r="J107">
            <v>0</v>
          </cell>
        </row>
        <row r="108">
          <cell r="A108" t="str">
            <v>6213541060</v>
          </cell>
          <cell r="B108">
            <v>62135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2592.17</v>
          </cell>
          <cell r="G108">
            <v>-2592.17</v>
          </cell>
          <cell r="H108">
            <v>31106</v>
          </cell>
          <cell r="I108">
            <v>31106</v>
          </cell>
          <cell r="J108">
            <v>0</v>
          </cell>
        </row>
        <row r="109">
          <cell r="A109" t="str">
            <v>6213544870</v>
          </cell>
          <cell r="B109">
            <v>62135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6213552542</v>
          </cell>
          <cell r="B110">
            <v>62135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6213572710</v>
          </cell>
          <cell r="B111">
            <v>62135</v>
          </cell>
          <cell r="C111">
            <v>72710</v>
          </cell>
          <cell r="D111" t="str">
            <v>Utilities - Electricity</v>
          </cell>
          <cell r="E111">
            <v>934.21</v>
          </cell>
          <cell r="F111">
            <v>1259.3900000000001</v>
          </cell>
          <cell r="G111">
            <v>-325.18</v>
          </cell>
          <cell r="H111">
            <v>18729.75</v>
          </cell>
          <cell r="I111">
            <v>18729.75</v>
          </cell>
          <cell r="J111">
            <v>0</v>
          </cell>
        </row>
        <row r="112">
          <cell r="A112" t="str">
            <v>6213572740</v>
          </cell>
          <cell r="B112">
            <v>62135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6213572770</v>
          </cell>
          <cell r="B113">
            <v>62135</v>
          </cell>
          <cell r="C113">
            <v>72770</v>
          </cell>
          <cell r="D113" t="str">
            <v>Utilities - Water</v>
          </cell>
          <cell r="E113">
            <v>1450</v>
          </cell>
          <cell r="F113">
            <v>520</v>
          </cell>
          <cell r="G113">
            <v>930</v>
          </cell>
          <cell r="H113">
            <v>9675.6</v>
          </cell>
          <cell r="I113">
            <v>9675.6</v>
          </cell>
          <cell r="J113">
            <v>0</v>
          </cell>
        </row>
        <row r="114">
          <cell r="A114" t="str">
            <v>6213576000</v>
          </cell>
          <cell r="B114">
            <v>62135</v>
          </cell>
          <cell r="C114">
            <v>76000</v>
          </cell>
          <cell r="D114" t="str">
            <v>Bldg Maintenance &amp; Repair</v>
          </cell>
          <cell r="E114">
            <v>538.22</v>
          </cell>
          <cell r="F114">
            <v>881.31</v>
          </cell>
          <cell r="G114">
            <v>-343.09</v>
          </cell>
          <cell r="H114">
            <v>39163.660000000003</v>
          </cell>
          <cell r="I114">
            <v>39163.660000000003</v>
          </cell>
          <cell r="J114">
            <v>0</v>
          </cell>
        </row>
        <row r="115">
          <cell r="A115" t="str">
            <v>6213576020</v>
          </cell>
          <cell r="B115">
            <v>62135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6213576034</v>
          </cell>
          <cell r="B116">
            <v>62135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6213576050</v>
          </cell>
          <cell r="B117">
            <v>62135</v>
          </cell>
          <cell r="C117">
            <v>76050</v>
          </cell>
          <cell r="D117" t="str">
            <v>Cleaning Expense</v>
          </cell>
          <cell r="E117">
            <v>2480</v>
          </cell>
          <cell r="F117">
            <v>2565.31</v>
          </cell>
          <cell r="G117">
            <v>-85.309999999999903</v>
          </cell>
          <cell r="H117">
            <v>31428.16</v>
          </cell>
          <cell r="I117">
            <v>31428.16</v>
          </cell>
          <cell r="J117">
            <v>0</v>
          </cell>
        </row>
        <row r="118">
          <cell r="A118" t="str">
            <v>6213576056</v>
          </cell>
          <cell r="B118">
            <v>62135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6213576070</v>
          </cell>
          <cell r="B119">
            <v>62135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6213576091</v>
          </cell>
          <cell r="B120">
            <v>62135</v>
          </cell>
          <cell r="C120">
            <v>76091</v>
          </cell>
          <cell r="D120" t="str">
            <v>Parking Maintenance</v>
          </cell>
          <cell r="E120">
            <v>2305</v>
          </cell>
          <cell r="F120">
            <v>2327.8000000000002</v>
          </cell>
          <cell r="G120">
            <v>-22.8000000000002</v>
          </cell>
          <cell r="H120">
            <v>40763.08</v>
          </cell>
          <cell r="I120">
            <v>40763.08</v>
          </cell>
          <cell r="J120">
            <v>0</v>
          </cell>
        </row>
        <row r="121">
          <cell r="A121" t="str">
            <v>6213577000</v>
          </cell>
          <cell r="B121">
            <v>62135</v>
          </cell>
          <cell r="C121">
            <v>77000</v>
          </cell>
          <cell r="D121" t="str">
            <v>Grounds Maintenance</v>
          </cell>
          <cell r="E121">
            <v>1334.47</v>
          </cell>
          <cell r="F121">
            <v>7057.21</v>
          </cell>
          <cell r="G121">
            <v>-5722.74</v>
          </cell>
          <cell r="H121">
            <v>51270.38</v>
          </cell>
          <cell r="I121">
            <v>51270.38</v>
          </cell>
          <cell r="J121">
            <v>0</v>
          </cell>
        </row>
        <row r="122">
          <cell r="A122" t="str">
            <v>6213577053</v>
          </cell>
          <cell r="B122">
            <v>62135</v>
          </cell>
          <cell r="C122">
            <v>77053</v>
          </cell>
          <cell r="D122" t="str">
            <v>Landscaping</v>
          </cell>
          <cell r="E122">
            <v>2652</v>
          </cell>
          <cell r="F122">
            <v>2320.0100000000002</v>
          </cell>
          <cell r="G122">
            <v>331.99</v>
          </cell>
          <cell r="H122">
            <v>40894.94</v>
          </cell>
          <cell r="I122">
            <v>40894.94</v>
          </cell>
          <cell r="J122">
            <v>0</v>
          </cell>
        </row>
        <row r="123">
          <cell r="A123" t="str">
            <v>6213578020</v>
          </cell>
          <cell r="B123">
            <v>62135</v>
          </cell>
          <cell r="C123">
            <v>78020</v>
          </cell>
          <cell r="D123" t="str">
            <v>Amortized CAM Exp</v>
          </cell>
          <cell r="E123">
            <v>1523.22</v>
          </cell>
          <cell r="F123">
            <v>1523.25</v>
          </cell>
          <cell r="G123">
            <v>-2.9999999999972701E-2</v>
          </cell>
          <cell r="H123">
            <v>18279</v>
          </cell>
          <cell r="I123">
            <v>18279</v>
          </cell>
          <cell r="J123">
            <v>0</v>
          </cell>
        </row>
        <row r="124">
          <cell r="A124" t="str">
            <v>6213584264</v>
          </cell>
          <cell r="B124">
            <v>62135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6213585555</v>
          </cell>
          <cell r="B125">
            <v>62135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6213585584</v>
          </cell>
          <cell r="B126">
            <v>62135</v>
          </cell>
          <cell r="C126">
            <v>85584</v>
          </cell>
          <cell r="D126" t="str">
            <v>Bldg Admin-Office Costs</v>
          </cell>
          <cell r="E126">
            <v>460.58</v>
          </cell>
          <cell r="F126">
            <v>673.08</v>
          </cell>
          <cell r="G126">
            <v>-212.5</v>
          </cell>
          <cell r="H126">
            <v>8077</v>
          </cell>
          <cell r="I126">
            <v>8077</v>
          </cell>
          <cell r="J126">
            <v>0</v>
          </cell>
        </row>
        <row r="127">
          <cell r="A127" t="str">
            <v>6213585582</v>
          </cell>
          <cell r="B127">
            <v>62135</v>
          </cell>
          <cell r="C127">
            <v>85582</v>
          </cell>
          <cell r="D127" t="str">
            <v>Bldg Admin-Salaries</v>
          </cell>
          <cell r="E127">
            <v>3799.49</v>
          </cell>
          <cell r="F127">
            <v>3788.5</v>
          </cell>
          <cell r="G127">
            <v>10.989999999999799</v>
          </cell>
          <cell r="H127">
            <v>48460</v>
          </cell>
          <cell r="I127">
            <v>48460</v>
          </cell>
          <cell r="J127">
            <v>0</v>
          </cell>
        </row>
        <row r="128">
          <cell r="A128" t="str">
            <v>6213586564</v>
          </cell>
          <cell r="B128">
            <v>62135</v>
          </cell>
          <cell r="C128">
            <v>86564</v>
          </cell>
          <cell r="D128" t="str">
            <v>Insurance</v>
          </cell>
          <cell r="E128">
            <v>2259</v>
          </cell>
          <cell r="F128">
            <v>2259</v>
          </cell>
          <cell r="G128">
            <v>0</v>
          </cell>
          <cell r="H128">
            <v>27108</v>
          </cell>
          <cell r="I128">
            <v>27108</v>
          </cell>
          <cell r="J128">
            <v>0</v>
          </cell>
        </row>
        <row r="129">
          <cell r="A129" t="str">
            <v>6213588846</v>
          </cell>
          <cell r="B129">
            <v>62135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6213588890</v>
          </cell>
          <cell r="B130">
            <v>62135</v>
          </cell>
          <cell r="C130">
            <v>88890</v>
          </cell>
          <cell r="D130" t="str">
            <v>Security/Safety</v>
          </cell>
          <cell r="E130">
            <v>4015.35</v>
          </cell>
          <cell r="F130">
            <v>292.68</v>
          </cell>
          <cell r="G130">
            <v>3722.67</v>
          </cell>
          <cell r="H130">
            <v>2976.06</v>
          </cell>
          <cell r="I130">
            <v>2976.06</v>
          </cell>
          <cell r="J130">
            <v>0</v>
          </cell>
        </row>
        <row r="131">
          <cell r="A131" t="str">
            <v>6213589775</v>
          </cell>
          <cell r="B131">
            <v>62135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6213589729</v>
          </cell>
          <cell r="B132">
            <v>62135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6213589786</v>
          </cell>
          <cell r="B133">
            <v>62135</v>
          </cell>
          <cell r="C133">
            <v>89786</v>
          </cell>
          <cell r="D133" t="str">
            <v>Property Tax Exp</v>
          </cell>
          <cell r="E133">
            <v>7608.17</v>
          </cell>
          <cell r="F133">
            <v>7608.17</v>
          </cell>
          <cell r="G133">
            <v>0</v>
          </cell>
          <cell r="H133">
            <v>91298</v>
          </cell>
          <cell r="I133">
            <v>91298</v>
          </cell>
          <cell r="J133">
            <v>0</v>
          </cell>
        </row>
        <row r="134">
          <cell r="A134" t="str">
            <v>6213571040</v>
          </cell>
          <cell r="B134">
            <v>62135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6213572701</v>
          </cell>
          <cell r="B135">
            <v>62135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51.5</v>
          </cell>
          <cell r="I135">
            <v>51.5</v>
          </cell>
          <cell r="J135">
            <v>0</v>
          </cell>
        </row>
        <row r="136">
          <cell r="A136" t="str">
            <v>6213572855</v>
          </cell>
          <cell r="B136">
            <v>62135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6213572870</v>
          </cell>
          <cell r="B137">
            <v>62135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6213576010</v>
          </cell>
          <cell r="B138">
            <v>62135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6213576040</v>
          </cell>
          <cell r="B139">
            <v>62135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6213576051</v>
          </cell>
          <cell r="B140">
            <v>62135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6213576054</v>
          </cell>
          <cell r="B141">
            <v>62135</v>
          </cell>
          <cell r="C141">
            <v>76054</v>
          </cell>
          <cell r="D141" t="str">
            <v>Bldg Maintenance &amp; Repair</v>
          </cell>
          <cell r="E141">
            <v>0</v>
          </cell>
          <cell r="F141">
            <v>0</v>
          </cell>
          <cell r="G141">
            <v>0</v>
          </cell>
          <cell r="H141">
            <v>75837.59</v>
          </cell>
          <cell r="I141">
            <v>75837.59</v>
          </cell>
          <cell r="J141">
            <v>0</v>
          </cell>
        </row>
        <row r="142">
          <cell r="A142" t="str">
            <v>6213576060</v>
          </cell>
          <cell r="B142">
            <v>62135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6213576071</v>
          </cell>
          <cell r="B143">
            <v>62135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6213576090</v>
          </cell>
          <cell r="B144">
            <v>62135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6213577001</v>
          </cell>
          <cell r="B145">
            <v>62135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6213577022</v>
          </cell>
          <cell r="B146">
            <v>62135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6213584200</v>
          </cell>
          <cell r="B147">
            <v>62135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6213584240</v>
          </cell>
          <cell r="B148">
            <v>62135</v>
          </cell>
          <cell r="C148">
            <v>84240</v>
          </cell>
          <cell r="D148" t="str">
            <v>Marketing Leasing</v>
          </cell>
          <cell r="E148">
            <v>13.89</v>
          </cell>
          <cell r="F148">
            <v>160.58000000000001</v>
          </cell>
          <cell r="G148">
            <v>-146.69</v>
          </cell>
          <cell r="H148">
            <v>1927</v>
          </cell>
          <cell r="I148">
            <v>1927</v>
          </cell>
          <cell r="J148">
            <v>0</v>
          </cell>
        </row>
        <row r="149">
          <cell r="A149" t="str">
            <v>6213584242</v>
          </cell>
          <cell r="B149">
            <v>62135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6213584243</v>
          </cell>
          <cell r="B150">
            <v>62135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6213584244</v>
          </cell>
          <cell r="B151">
            <v>62135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6213584265</v>
          </cell>
          <cell r="B152">
            <v>62135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6213588037</v>
          </cell>
          <cell r="B153">
            <v>62135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6213585016</v>
          </cell>
          <cell r="B154">
            <v>62135</v>
          </cell>
          <cell r="C154">
            <v>85016</v>
          </cell>
          <cell r="D154" t="str">
            <v>Prof Svc-Attorney Outside</v>
          </cell>
          <cell r="E154">
            <v>0</v>
          </cell>
          <cell r="F154">
            <v>0</v>
          </cell>
          <cell r="G154">
            <v>0</v>
          </cell>
          <cell r="H154">
            <v>2210</v>
          </cell>
          <cell r="I154">
            <v>2210</v>
          </cell>
          <cell r="J154">
            <v>0</v>
          </cell>
        </row>
        <row r="155">
          <cell r="A155" t="str">
            <v>6213585022</v>
          </cell>
          <cell r="B155">
            <v>62135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2121.13</v>
          </cell>
          <cell r="I155">
            <v>2121.13</v>
          </cell>
          <cell r="J155">
            <v>0</v>
          </cell>
        </row>
        <row r="156">
          <cell r="A156" t="str">
            <v>6213585065</v>
          </cell>
          <cell r="B156">
            <v>62135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6213585500</v>
          </cell>
          <cell r="B157">
            <v>62135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1238.58</v>
          </cell>
          <cell r="I157">
            <v>1238.58</v>
          </cell>
          <cell r="J157">
            <v>0</v>
          </cell>
        </row>
        <row r="158">
          <cell r="A158" t="str">
            <v>6213585566</v>
          </cell>
          <cell r="B158">
            <v>62135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6213585581</v>
          </cell>
          <cell r="B159">
            <v>62135</v>
          </cell>
          <cell r="C159">
            <v>85581</v>
          </cell>
          <cell r="D159" t="str">
            <v>Bldg Admin- Salaries</v>
          </cell>
          <cell r="E159">
            <v>3138.6</v>
          </cell>
          <cell r="F159">
            <v>3135.92</v>
          </cell>
          <cell r="G159">
            <v>2.6799999999998398</v>
          </cell>
          <cell r="H159">
            <v>39336.199999999997</v>
          </cell>
          <cell r="I159">
            <v>39336.199999999997</v>
          </cell>
          <cell r="J159">
            <v>0</v>
          </cell>
        </row>
        <row r="160">
          <cell r="A160" t="str">
            <v>6213585583</v>
          </cell>
          <cell r="B160">
            <v>62135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6213585530</v>
          </cell>
          <cell r="B161">
            <v>62135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6213586012</v>
          </cell>
          <cell r="B162">
            <v>62135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6213586037</v>
          </cell>
          <cell r="B163">
            <v>62135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6213583050</v>
          </cell>
          <cell r="B164">
            <v>62135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6213586510</v>
          </cell>
          <cell r="B165">
            <v>62135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6213586537</v>
          </cell>
          <cell r="B166">
            <v>62135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6213586566</v>
          </cell>
          <cell r="B167">
            <v>62135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6213586955</v>
          </cell>
          <cell r="B168">
            <v>62135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6213586985</v>
          </cell>
          <cell r="B169">
            <v>62135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6213586880</v>
          </cell>
          <cell r="B170">
            <v>62135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6213588710</v>
          </cell>
          <cell r="B171">
            <v>62135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0.08</v>
          </cell>
          <cell r="G171">
            <v>-0.08</v>
          </cell>
          <cell r="H171">
            <v>31108.639999999999</v>
          </cell>
          <cell r="I171">
            <v>31108.639999999999</v>
          </cell>
          <cell r="J171">
            <v>0</v>
          </cell>
        </row>
        <row r="172">
          <cell r="A172" t="str">
            <v>6213588711</v>
          </cell>
          <cell r="B172">
            <v>62135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6213588785</v>
          </cell>
          <cell r="B173">
            <v>62135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6213588847</v>
          </cell>
          <cell r="B174">
            <v>62135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6213588866</v>
          </cell>
          <cell r="B175">
            <v>62135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6213588870</v>
          </cell>
          <cell r="B176">
            <v>62135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6213588889</v>
          </cell>
          <cell r="B177">
            <v>62135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6213589776</v>
          </cell>
          <cell r="B178">
            <v>62135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6213589787</v>
          </cell>
          <cell r="B179">
            <v>62135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6213589510</v>
          </cell>
          <cell r="B180">
            <v>62135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6213589511</v>
          </cell>
          <cell r="B181">
            <v>62135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6213589512</v>
          </cell>
          <cell r="B182">
            <v>62135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6213589528</v>
          </cell>
          <cell r="B183">
            <v>62135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6213589529</v>
          </cell>
          <cell r="B184">
            <v>62135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6213589567</v>
          </cell>
          <cell r="B185">
            <v>62135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6213585058</v>
          </cell>
          <cell r="B186">
            <v>62135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6213586513</v>
          </cell>
          <cell r="B187">
            <v>62135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127.74</v>
          </cell>
          <cell r="G187">
            <v>-127.74</v>
          </cell>
          <cell r="H187">
            <v>1576.11</v>
          </cell>
          <cell r="I187">
            <v>1576.11</v>
          </cell>
          <cell r="J187">
            <v>0</v>
          </cell>
        </row>
        <row r="188">
          <cell r="A188" t="str">
            <v>6213586519</v>
          </cell>
          <cell r="B188">
            <v>62135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6213588770</v>
          </cell>
          <cell r="B189">
            <v>62135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6213588862</v>
          </cell>
          <cell r="B190">
            <v>62135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6213588874</v>
          </cell>
          <cell r="B191">
            <v>62135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6213589910</v>
          </cell>
          <cell r="B192">
            <v>62135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7892.64</v>
          </cell>
          <cell r="G192">
            <v>-7892.64</v>
          </cell>
          <cell r="H192">
            <v>93118.59</v>
          </cell>
          <cell r="I192">
            <v>93118.59</v>
          </cell>
          <cell r="J192">
            <v>0</v>
          </cell>
        </row>
        <row r="193">
          <cell r="A193" t="str">
            <v>6213589548</v>
          </cell>
          <cell r="B193">
            <v>62135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6216041010</v>
          </cell>
          <cell r="B194">
            <v>62160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6216041040</v>
          </cell>
          <cell r="B195">
            <v>62160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6216041050</v>
          </cell>
          <cell r="B196">
            <v>62160</v>
          </cell>
          <cell r="C196">
            <v>41050</v>
          </cell>
          <cell r="D196" t="str">
            <v>Rental Income - Fixed</v>
          </cell>
          <cell r="E196">
            <v>-1552664.5</v>
          </cell>
          <cell r="F196">
            <v>-1589708.57</v>
          </cell>
          <cell r="G196">
            <v>37044.070000000102</v>
          </cell>
          <cell r="H196">
            <v>-1710299.84</v>
          </cell>
          <cell r="I196">
            <v>-1740878.67</v>
          </cell>
          <cell r="J196">
            <v>-30578.829999999802</v>
          </cell>
        </row>
        <row r="197">
          <cell r="A197" t="str">
            <v>6216041074</v>
          </cell>
          <cell r="B197">
            <v>62160</v>
          </cell>
          <cell r="C197">
            <v>41074</v>
          </cell>
          <cell r="D197" t="str">
            <v>Rental Income - Percentage</v>
          </cell>
          <cell r="E197">
            <v>-6370.98</v>
          </cell>
          <cell r="F197">
            <v>-146.05999999999901</v>
          </cell>
          <cell r="G197">
            <v>-6224.92</v>
          </cell>
          <cell r="H197">
            <v>-4100.63</v>
          </cell>
          <cell r="I197">
            <v>627.33000000000095</v>
          </cell>
          <cell r="J197">
            <v>4727.96</v>
          </cell>
        </row>
        <row r="198">
          <cell r="A198" t="str">
            <v>6216041082</v>
          </cell>
          <cell r="B198">
            <v>62160</v>
          </cell>
          <cell r="C198">
            <v>41082</v>
          </cell>
          <cell r="D198" t="str">
            <v>Rental Income - Operating Exp</v>
          </cell>
          <cell r="E198">
            <v>-309016.94</v>
          </cell>
          <cell r="F198">
            <v>-325026.05</v>
          </cell>
          <cell r="G198">
            <v>16009.11</v>
          </cell>
          <cell r="H198">
            <v>-356920.51</v>
          </cell>
          <cell r="I198">
            <v>-350941.76</v>
          </cell>
          <cell r="J198">
            <v>5978.75</v>
          </cell>
        </row>
        <row r="199">
          <cell r="A199" t="str">
            <v>6216044610</v>
          </cell>
          <cell r="B199">
            <v>62160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6216045071</v>
          </cell>
          <cell r="B200">
            <v>62160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6216045010</v>
          </cell>
          <cell r="B201">
            <v>62160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6216045046</v>
          </cell>
          <cell r="B202">
            <v>62160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6216045070</v>
          </cell>
          <cell r="B203">
            <v>62160</v>
          </cell>
          <cell r="C203">
            <v>45070</v>
          </cell>
          <cell r="D203" t="str">
            <v>Other Income</v>
          </cell>
          <cell r="E203">
            <v>-882.51</v>
          </cell>
          <cell r="F203">
            <v>-675</v>
          </cell>
          <cell r="G203">
            <v>-207.51</v>
          </cell>
          <cell r="H203">
            <v>-902.25</v>
          </cell>
          <cell r="I203">
            <v>-810</v>
          </cell>
          <cell r="J203">
            <v>92.25</v>
          </cell>
        </row>
        <row r="204">
          <cell r="A204" t="str">
            <v>6216041060</v>
          </cell>
          <cell r="B204">
            <v>62160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38434</v>
          </cell>
          <cell r="G204">
            <v>-38434</v>
          </cell>
          <cell r="H204">
            <v>13976</v>
          </cell>
          <cell r="I204">
            <v>41928</v>
          </cell>
          <cell r="J204">
            <v>27952</v>
          </cell>
        </row>
        <row r="205">
          <cell r="A205" t="str">
            <v>6216044870</v>
          </cell>
          <cell r="B205">
            <v>62160</v>
          </cell>
          <cell r="C205">
            <v>44870</v>
          </cell>
          <cell r="D205" t="str">
            <v>Late Fees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6216052542</v>
          </cell>
          <cell r="B206">
            <v>62160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6216072710</v>
          </cell>
          <cell r="B207">
            <v>62160</v>
          </cell>
          <cell r="C207">
            <v>72710</v>
          </cell>
          <cell r="D207" t="str">
            <v>Utilities - Electricity</v>
          </cell>
          <cell r="E207">
            <v>9600.07</v>
          </cell>
          <cell r="F207">
            <v>8724</v>
          </cell>
          <cell r="G207">
            <v>876.07</v>
          </cell>
          <cell r="H207">
            <v>10455.89</v>
          </cell>
          <cell r="I207">
            <v>9330</v>
          </cell>
          <cell r="J207">
            <v>-1125.8900000000001</v>
          </cell>
        </row>
        <row r="208">
          <cell r="A208" t="str">
            <v>6216072740</v>
          </cell>
          <cell r="B208">
            <v>62160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6216072770</v>
          </cell>
          <cell r="B209">
            <v>62160</v>
          </cell>
          <cell r="C209">
            <v>72770</v>
          </cell>
          <cell r="D209" t="str">
            <v>Utilities - Water</v>
          </cell>
          <cell r="E209">
            <v>2284.94</v>
          </cell>
          <cell r="F209">
            <v>2381</v>
          </cell>
          <cell r="G209">
            <v>-96.059999999999903</v>
          </cell>
          <cell r="H209">
            <v>2833.93</v>
          </cell>
          <cell r="I209">
            <v>2781</v>
          </cell>
          <cell r="J209">
            <v>-52.929999999999801</v>
          </cell>
        </row>
        <row r="210">
          <cell r="A210" t="str">
            <v>6216076000</v>
          </cell>
          <cell r="B210">
            <v>62160</v>
          </cell>
          <cell r="C210">
            <v>76000</v>
          </cell>
          <cell r="D210" t="str">
            <v>Bldg Maintenance &amp; Repair</v>
          </cell>
          <cell r="E210">
            <v>17077.11</v>
          </cell>
          <cell r="F210">
            <v>11837</v>
          </cell>
          <cell r="G210">
            <v>5240.1099999999997</v>
          </cell>
          <cell r="H210">
            <v>13351.26</v>
          </cell>
          <cell r="I210">
            <v>12357</v>
          </cell>
          <cell r="J210">
            <v>-994.26</v>
          </cell>
        </row>
        <row r="211">
          <cell r="A211" t="str">
            <v>6216076020</v>
          </cell>
          <cell r="B211">
            <v>62160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6216076034</v>
          </cell>
          <cell r="B212">
            <v>62160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6216076050</v>
          </cell>
          <cell r="B213">
            <v>62160</v>
          </cell>
          <cell r="C213">
            <v>76050</v>
          </cell>
          <cell r="D213" t="str">
            <v>Cleaning Expense</v>
          </cell>
          <cell r="E213">
            <v>33351.43</v>
          </cell>
          <cell r="F213">
            <v>31361</v>
          </cell>
          <cell r="G213">
            <v>1990.43</v>
          </cell>
          <cell r="H213">
            <v>36033.589999999997</v>
          </cell>
          <cell r="I213">
            <v>34212</v>
          </cell>
          <cell r="J213">
            <v>-1821.59</v>
          </cell>
        </row>
        <row r="214">
          <cell r="A214" t="str">
            <v>6216076056</v>
          </cell>
          <cell r="B214">
            <v>62160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6216076070</v>
          </cell>
          <cell r="B215">
            <v>62160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6216076091</v>
          </cell>
          <cell r="B216">
            <v>62160</v>
          </cell>
          <cell r="C216">
            <v>76091</v>
          </cell>
          <cell r="D216" t="str">
            <v>Parking Maintenance</v>
          </cell>
          <cell r="E216">
            <v>22912.44</v>
          </cell>
          <cell r="F216">
            <v>23857</v>
          </cell>
          <cell r="G216">
            <v>-944.56000000000097</v>
          </cell>
          <cell r="H216">
            <v>27187.54</v>
          </cell>
          <cell r="I216">
            <v>25484</v>
          </cell>
          <cell r="J216">
            <v>-1703.54</v>
          </cell>
        </row>
        <row r="217">
          <cell r="A217" t="str">
            <v>6216077000</v>
          </cell>
          <cell r="B217">
            <v>62160</v>
          </cell>
          <cell r="C217">
            <v>77000</v>
          </cell>
          <cell r="D217" t="str">
            <v>Grounds Maintenance</v>
          </cell>
          <cell r="E217">
            <v>24676.560000000001</v>
          </cell>
          <cell r="F217">
            <v>29771</v>
          </cell>
          <cell r="G217">
            <v>-5094.4399999999996</v>
          </cell>
          <cell r="H217">
            <v>32820.839999999997</v>
          </cell>
          <cell r="I217">
            <v>30090</v>
          </cell>
          <cell r="J217">
            <v>-2730.84</v>
          </cell>
        </row>
        <row r="218">
          <cell r="A218" t="str">
            <v>6216077053</v>
          </cell>
          <cell r="B218">
            <v>62160</v>
          </cell>
          <cell r="C218">
            <v>77053</v>
          </cell>
          <cell r="D218" t="str">
            <v>Landscaping</v>
          </cell>
          <cell r="E218">
            <v>21802.58</v>
          </cell>
          <cell r="F218">
            <v>44700</v>
          </cell>
          <cell r="G218">
            <v>-22897.42</v>
          </cell>
          <cell r="H218">
            <v>38818.58</v>
          </cell>
          <cell r="I218">
            <v>45925</v>
          </cell>
          <cell r="J218">
            <v>7106.42</v>
          </cell>
        </row>
        <row r="219">
          <cell r="A219" t="str">
            <v>6216078020</v>
          </cell>
          <cell r="B219">
            <v>62160</v>
          </cell>
          <cell r="C219">
            <v>78020</v>
          </cell>
          <cell r="D219" t="str">
            <v>Amortized CAM Exp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</row>
        <row r="220">
          <cell r="A220" t="str">
            <v>6216084264</v>
          </cell>
          <cell r="B220">
            <v>62160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6216085555</v>
          </cell>
          <cell r="B221">
            <v>62160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6216085584</v>
          </cell>
          <cell r="B222">
            <v>62160</v>
          </cell>
          <cell r="C222">
            <v>85584</v>
          </cell>
          <cell r="D222" t="str">
            <v>Bldg Admin-Office Costs</v>
          </cell>
          <cell r="E222">
            <v>9862.3799999999992</v>
          </cell>
          <cell r="F222">
            <v>7506.62</v>
          </cell>
          <cell r="G222">
            <v>2355.7600000000002</v>
          </cell>
          <cell r="H222">
            <v>10068.65</v>
          </cell>
          <cell r="I222">
            <v>8189</v>
          </cell>
          <cell r="J222">
            <v>-1879.65</v>
          </cell>
        </row>
        <row r="223">
          <cell r="A223" t="str">
            <v>6216085582</v>
          </cell>
          <cell r="B223">
            <v>62160</v>
          </cell>
          <cell r="C223">
            <v>85582</v>
          </cell>
          <cell r="D223" t="str">
            <v>Bldg Admin-Salaries</v>
          </cell>
          <cell r="E223">
            <v>37715.89</v>
          </cell>
          <cell r="F223">
            <v>42468.3</v>
          </cell>
          <cell r="G223">
            <v>-4752.41</v>
          </cell>
          <cell r="H223">
            <v>44507</v>
          </cell>
          <cell r="I223">
            <v>49382.3</v>
          </cell>
          <cell r="J223">
            <v>4875.3</v>
          </cell>
        </row>
        <row r="224">
          <cell r="A224" t="str">
            <v>6216086564</v>
          </cell>
          <cell r="B224">
            <v>62160</v>
          </cell>
          <cell r="C224">
            <v>86564</v>
          </cell>
          <cell r="D224" t="str">
            <v>Insurance</v>
          </cell>
          <cell r="E224">
            <v>25113</v>
          </cell>
          <cell r="F224">
            <v>32015.5</v>
          </cell>
          <cell r="G224">
            <v>-6902.5</v>
          </cell>
          <cell r="H224">
            <v>27405</v>
          </cell>
          <cell r="I224">
            <v>34926</v>
          </cell>
          <cell r="J224">
            <v>7521</v>
          </cell>
        </row>
        <row r="225">
          <cell r="A225" t="str">
            <v>6216088846</v>
          </cell>
          <cell r="B225">
            <v>62160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6216088890</v>
          </cell>
          <cell r="B226">
            <v>62160</v>
          </cell>
          <cell r="C226">
            <v>88890</v>
          </cell>
          <cell r="D226" t="str">
            <v>Security/Safety</v>
          </cell>
          <cell r="E226">
            <v>2393.2399999999998</v>
          </cell>
          <cell r="F226">
            <v>5645</v>
          </cell>
          <cell r="G226">
            <v>-3251.76</v>
          </cell>
          <cell r="H226">
            <v>892</v>
          </cell>
          <cell r="I226">
            <v>5868</v>
          </cell>
          <cell r="J226">
            <v>4976</v>
          </cell>
        </row>
        <row r="227">
          <cell r="A227" t="str">
            <v>6216089775</v>
          </cell>
          <cell r="B227">
            <v>62160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6216089729</v>
          </cell>
          <cell r="B228">
            <v>62160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6216089786</v>
          </cell>
          <cell r="B229">
            <v>62160</v>
          </cell>
          <cell r="C229">
            <v>89786</v>
          </cell>
          <cell r="D229" t="str">
            <v>Property Tax Exp</v>
          </cell>
          <cell r="E229">
            <v>83076</v>
          </cell>
          <cell r="F229">
            <v>78701.259999999995</v>
          </cell>
          <cell r="G229">
            <v>4374.7400000000098</v>
          </cell>
          <cell r="H229">
            <v>87930</v>
          </cell>
          <cell r="I229">
            <v>85856</v>
          </cell>
          <cell r="J229">
            <v>-2074</v>
          </cell>
        </row>
        <row r="230">
          <cell r="A230" t="str">
            <v>6216071040</v>
          </cell>
          <cell r="B230">
            <v>62160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6216072701</v>
          </cell>
          <cell r="B231">
            <v>62160</v>
          </cell>
          <cell r="C231">
            <v>72701</v>
          </cell>
          <cell r="D231" t="str">
            <v>Utilities</v>
          </cell>
          <cell r="E231">
            <v>741.96</v>
          </cell>
          <cell r="F231">
            <v>0</v>
          </cell>
          <cell r="G231">
            <v>741.96</v>
          </cell>
          <cell r="H231">
            <v>514.91</v>
          </cell>
          <cell r="I231">
            <v>0</v>
          </cell>
          <cell r="J231">
            <v>-514.91</v>
          </cell>
        </row>
        <row r="232">
          <cell r="A232" t="str">
            <v>6216072855</v>
          </cell>
          <cell r="B232">
            <v>62160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6216072870</v>
          </cell>
          <cell r="B233">
            <v>62160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6216076010</v>
          </cell>
          <cell r="B234">
            <v>62160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1000</v>
          </cell>
          <cell r="G234">
            <v>-1000</v>
          </cell>
          <cell r="H234">
            <v>0</v>
          </cell>
          <cell r="I234">
            <v>1000</v>
          </cell>
          <cell r="J234">
            <v>1000</v>
          </cell>
        </row>
        <row r="235">
          <cell r="A235" t="str">
            <v>6216076040</v>
          </cell>
          <cell r="B235">
            <v>62160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6216076051</v>
          </cell>
          <cell r="B236">
            <v>62160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6216076054</v>
          </cell>
          <cell r="B237">
            <v>62160</v>
          </cell>
          <cell r="C237">
            <v>76054</v>
          </cell>
          <cell r="D237" t="str">
            <v>Bldg Maintenance &amp; Repair</v>
          </cell>
          <cell r="E237">
            <v>300.08</v>
          </cell>
          <cell r="F237">
            <v>0</v>
          </cell>
          <cell r="G237">
            <v>300.08</v>
          </cell>
          <cell r="H237">
            <v>300.08</v>
          </cell>
          <cell r="I237">
            <v>0</v>
          </cell>
          <cell r="J237">
            <v>-300.08</v>
          </cell>
        </row>
        <row r="238">
          <cell r="A238" t="str">
            <v>6216076060</v>
          </cell>
          <cell r="B238">
            <v>62160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6216076071</v>
          </cell>
          <cell r="B239">
            <v>62160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9600</v>
          </cell>
          <cell r="I239">
            <v>0</v>
          </cell>
          <cell r="J239">
            <v>-9600</v>
          </cell>
        </row>
        <row r="240">
          <cell r="A240" t="str">
            <v>6216076090</v>
          </cell>
          <cell r="B240">
            <v>62160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6216077001</v>
          </cell>
          <cell r="B241">
            <v>62160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6216077022</v>
          </cell>
          <cell r="B242">
            <v>62160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6216084200</v>
          </cell>
          <cell r="B243">
            <v>62160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6216084240</v>
          </cell>
          <cell r="B244">
            <v>62160</v>
          </cell>
          <cell r="C244">
            <v>84240</v>
          </cell>
          <cell r="D244" t="str">
            <v>Marketing Leasing</v>
          </cell>
          <cell r="E244">
            <v>283.74</v>
          </cell>
          <cell r="F244">
            <v>0</v>
          </cell>
          <cell r="G244">
            <v>283.74</v>
          </cell>
          <cell r="H244">
            <v>244.68</v>
          </cell>
          <cell r="I244">
            <v>0</v>
          </cell>
          <cell r="J244">
            <v>-244.68</v>
          </cell>
        </row>
        <row r="245">
          <cell r="A245" t="str">
            <v>6216084242</v>
          </cell>
          <cell r="B245">
            <v>62160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6216084243</v>
          </cell>
          <cell r="B246">
            <v>62160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6216084244</v>
          </cell>
          <cell r="B247">
            <v>62160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6216084265</v>
          </cell>
          <cell r="B248">
            <v>62160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6216088037</v>
          </cell>
          <cell r="B249">
            <v>62160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6216085016</v>
          </cell>
          <cell r="B250">
            <v>62160</v>
          </cell>
          <cell r="C250">
            <v>85016</v>
          </cell>
          <cell r="D250" t="str">
            <v>Prof Svc-Attorney Outside</v>
          </cell>
          <cell r="E250">
            <v>1464.45</v>
          </cell>
          <cell r="F250">
            <v>1500</v>
          </cell>
          <cell r="G250">
            <v>-35.549999999999997</v>
          </cell>
          <cell r="H250">
            <v>2382</v>
          </cell>
          <cell r="I250">
            <v>2000</v>
          </cell>
          <cell r="J250">
            <v>-382</v>
          </cell>
        </row>
        <row r="251">
          <cell r="A251" t="str">
            <v>6216085022</v>
          </cell>
          <cell r="B251">
            <v>62160</v>
          </cell>
          <cell r="C251">
            <v>85022</v>
          </cell>
          <cell r="D251" t="str">
            <v>Prof Svc-Audit/Acctng</v>
          </cell>
          <cell r="E251">
            <v>1221.93</v>
          </cell>
          <cell r="F251">
            <v>650</v>
          </cell>
          <cell r="G251">
            <v>571.92999999999995</v>
          </cell>
          <cell r="H251">
            <v>2071.35</v>
          </cell>
          <cell r="I251">
            <v>1872</v>
          </cell>
          <cell r="J251">
            <v>-199.35</v>
          </cell>
        </row>
        <row r="252">
          <cell r="A252" t="str">
            <v>6216085065</v>
          </cell>
          <cell r="B252">
            <v>62160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6216085500</v>
          </cell>
          <cell r="B253">
            <v>62160</v>
          </cell>
          <cell r="C253">
            <v>85500</v>
          </cell>
          <cell r="D253" t="str">
            <v>Consulting Services</v>
          </cell>
          <cell r="E253">
            <v>170.52</v>
          </cell>
          <cell r="F253">
            <v>800</v>
          </cell>
          <cell r="G253">
            <v>-629.48</v>
          </cell>
          <cell r="H253">
            <v>335</v>
          </cell>
          <cell r="I253">
            <v>800</v>
          </cell>
          <cell r="J253">
            <v>465</v>
          </cell>
        </row>
        <row r="254">
          <cell r="A254" t="str">
            <v>6216085566</v>
          </cell>
          <cell r="B254">
            <v>62160</v>
          </cell>
          <cell r="C254">
            <v>85566</v>
          </cell>
          <cell r="D254" t="str">
            <v>Management Fee</v>
          </cell>
          <cell r="E254">
            <v>36929.35</v>
          </cell>
          <cell r="F254">
            <v>36925</v>
          </cell>
          <cell r="G254">
            <v>4.3499999999985404</v>
          </cell>
          <cell r="H254">
            <v>40271.760000000002</v>
          </cell>
          <cell r="I254">
            <v>40272</v>
          </cell>
          <cell r="J254">
            <v>0.23999999999796301</v>
          </cell>
        </row>
        <row r="255">
          <cell r="A255" t="str">
            <v>6216085581</v>
          </cell>
          <cell r="B255">
            <v>62160</v>
          </cell>
          <cell r="C255">
            <v>85581</v>
          </cell>
          <cell r="D255" t="str">
            <v>Bldg Admin- Salaries</v>
          </cell>
          <cell r="E255">
            <v>5315.61</v>
          </cell>
          <cell r="F255">
            <v>5783.7</v>
          </cell>
          <cell r="G255">
            <v>-468.09</v>
          </cell>
          <cell r="H255">
            <v>6562.49</v>
          </cell>
          <cell r="I255">
            <v>6717.7</v>
          </cell>
          <cell r="J255">
            <v>155.21</v>
          </cell>
        </row>
        <row r="256">
          <cell r="A256" t="str">
            <v>6216085583</v>
          </cell>
          <cell r="B256">
            <v>62160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6216085530</v>
          </cell>
          <cell r="B257">
            <v>62160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6216086012</v>
          </cell>
          <cell r="B258">
            <v>62160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6216086037</v>
          </cell>
          <cell r="B259">
            <v>62160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6216083050</v>
          </cell>
          <cell r="B260">
            <v>62160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6216086510</v>
          </cell>
          <cell r="B261">
            <v>62160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6216086537</v>
          </cell>
          <cell r="B262">
            <v>62160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6216086566</v>
          </cell>
          <cell r="B263">
            <v>62160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6216086955</v>
          </cell>
          <cell r="B264">
            <v>62160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6216086985</v>
          </cell>
          <cell r="B265">
            <v>62160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6216086880</v>
          </cell>
          <cell r="B266">
            <v>62160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6216088710</v>
          </cell>
          <cell r="B267">
            <v>62160</v>
          </cell>
          <cell r="C267">
            <v>88710</v>
          </cell>
          <cell r="D267" t="str">
            <v>Losses-Bad Debts</v>
          </cell>
          <cell r="E267">
            <v>-10102.18</v>
          </cell>
          <cell r="F267">
            <v>31773.360000000001</v>
          </cell>
          <cell r="G267">
            <v>-41875.54</v>
          </cell>
          <cell r="H267">
            <v>2927</v>
          </cell>
          <cell r="I267">
            <v>42364.72</v>
          </cell>
          <cell r="J267">
            <v>39437.72</v>
          </cell>
        </row>
        <row r="268">
          <cell r="A268" t="str">
            <v>6216088711</v>
          </cell>
          <cell r="B268">
            <v>62160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6216088785</v>
          </cell>
          <cell r="B269">
            <v>62160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6216088847</v>
          </cell>
          <cell r="B270">
            <v>62160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6216088866</v>
          </cell>
          <cell r="B271">
            <v>62160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6216088870</v>
          </cell>
          <cell r="B272">
            <v>62160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6216088889</v>
          </cell>
          <cell r="B273">
            <v>62160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6216089776</v>
          </cell>
          <cell r="B274">
            <v>62160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6216089787</v>
          </cell>
          <cell r="B275">
            <v>62160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6216089510</v>
          </cell>
          <cell r="B276">
            <v>62160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414892</v>
          </cell>
          <cell r="G276">
            <v>-414892</v>
          </cell>
          <cell r="H276">
            <v>243144</v>
          </cell>
          <cell r="I276">
            <v>433410</v>
          </cell>
          <cell r="J276">
            <v>190266</v>
          </cell>
        </row>
        <row r="277">
          <cell r="A277" t="str">
            <v>6216089511</v>
          </cell>
          <cell r="B277">
            <v>62160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6216089512</v>
          </cell>
          <cell r="B278">
            <v>62160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6216089528</v>
          </cell>
          <cell r="B279">
            <v>62160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6216089529</v>
          </cell>
          <cell r="B280">
            <v>62160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7810</v>
          </cell>
          <cell r="G280">
            <v>-7810</v>
          </cell>
          <cell r="H280">
            <v>5681</v>
          </cell>
          <cell r="I280">
            <v>9231</v>
          </cell>
          <cell r="J280">
            <v>3550</v>
          </cell>
        </row>
        <row r="281">
          <cell r="A281" t="str">
            <v>6216089567</v>
          </cell>
          <cell r="B281">
            <v>62160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6216085058</v>
          </cell>
          <cell r="B282">
            <v>62160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6216086513</v>
          </cell>
          <cell r="B283">
            <v>62160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4506.4799999999996</v>
          </cell>
          <cell r="G283">
            <v>-4506.4799999999996</v>
          </cell>
          <cell r="H283">
            <v>757.14</v>
          </cell>
          <cell r="I283">
            <v>5279.8</v>
          </cell>
          <cell r="J283">
            <v>4522.66</v>
          </cell>
        </row>
        <row r="284">
          <cell r="A284" t="str">
            <v>6216086519</v>
          </cell>
          <cell r="B284">
            <v>62160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6216088770</v>
          </cell>
          <cell r="B285">
            <v>62160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6216088862</v>
          </cell>
          <cell r="B286">
            <v>62160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6216088874</v>
          </cell>
          <cell r="B287">
            <v>62160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6216089910</v>
          </cell>
          <cell r="B288">
            <v>62160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84919.6</v>
          </cell>
          <cell r="G288">
            <v>-84919.6</v>
          </cell>
          <cell r="H288">
            <v>97808.54</v>
          </cell>
          <cell r="I288">
            <v>93431.02</v>
          </cell>
          <cell r="J288">
            <v>-4377.5199999999904</v>
          </cell>
        </row>
        <row r="289">
          <cell r="A289" t="str">
            <v>6216089548</v>
          </cell>
          <cell r="B289">
            <v>62160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6225541010</v>
          </cell>
          <cell r="B290">
            <v>62255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6225541040</v>
          </cell>
          <cell r="B291">
            <v>62255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6225541050</v>
          </cell>
          <cell r="B292">
            <v>62255</v>
          </cell>
          <cell r="C292">
            <v>41050</v>
          </cell>
          <cell r="D292" t="str">
            <v>Rental Income - Fixed</v>
          </cell>
          <cell r="E292">
            <v>-587336.49</v>
          </cell>
          <cell r="F292">
            <v>-583671.22</v>
          </cell>
          <cell r="G292">
            <v>-3665.27000000002</v>
          </cell>
          <cell r="H292">
            <v>-3599476.8</v>
          </cell>
          <cell r="I292">
            <v>-3599476.8</v>
          </cell>
          <cell r="J292">
            <v>0</v>
          </cell>
        </row>
        <row r="293">
          <cell r="A293" t="str">
            <v>6225541074</v>
          </cell>
          <cell r="B293">
            <v>62255</v>
          </cell>
          <cell r="C293">
            <v>41074</v>
          </cell>
          <cell r="D293" t="str">
            <v>Rental Income - Percentage</v>
          </cell>
          <cell r="E293">
            <v>-60059.39</v>
          </cell>
          <cell r="F293">
            <v>-114844</v>
          </cell>
          <cell r="G293">
            <v>54784.61</v>
          </cell>
          <cell r="H293">
            <v>-744677</v>
          </cell>
          <cell r="I293">
            <v>-744677</v>
          </cell>
          <cell r="J293">
            <v>0</v>
          </cell>
        </row>
        <row r="294">
          <cell r="A294" t="str">
            <v>6225541082</v>
          </cell>
          <cell r="B294">
            <v>62255</v>
          </cell>
          <cell r="C294">
            <v>41082</v>
          </cell>
          <cell r="D294" t="str">
            <v>Rental Income - Operating Exp</v>
          </cell>
          <cell r="E294">
            <v>-172044.9</v>
          </cell>
          <cell r="F294">
            <v>-190625</v>
          </cell>
          <cell r="G294">
            <v>18580.099999999999</v>
          </cell>
          <cell r="H294">
            <v>-1143750</v>
          </cell>
          <cell r="I294">
            <v>-1143750</v>
          </cell>
          <cell r="J294">
            <v>0</v>
          </cell>
        </row>
        <row r="295">
          <cell r="A295" t="str">
            <v>6225544610</v>
          </cell>
          <cell r="B295">
            <v>62255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6225545071</v>
          </cell>
          <cell r="B296">
            <v>62255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6225545010</v>
          </cell>
          <cell r="B297">
            <v>62255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6225545046</v>
          </cell>
          <cell r="B298">
            <v>62255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6225545070</v>
          </cell>
          <cell r="B299">
            <v>62255</v>
          </cell>
          <cell r="C299">
            <v>45070</v>
          </cell>
          <cell r="D299" t="str">
            <v>Other Income</v>
          </cell>
          <cell r="E299">
            <v>-390.02</v>
          </cell>
          <cell r="F299">
            <v>-9.86</v>
          </cell>
          <cell r="G299">
            <v>-380.16</v>
          </cell>
          <cell r="H299">
            <v>-454.41</v>
          </cell>
          <cell r="I299">
            <v>-454.41</v>
          </cell>
          <cell r="J299">
            <v>0</v>
          </cell>
        </row>
        <row r="300">
          <cell r="A300" t="str">
            <v>6225541060</v>
          </cell>
          <cell r="B300">
            <v>62255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9146.5</v>
          </cell>
          <cell r="G300">
            <v>-9146.5</v>
          </cell>
          <cell r="H300">
            <v>54879</v>
          </cell>
          <cell r="I300">
            <v>54879</v>
          </cell>
          <cell r="J300">
            <v>0</v>
          </cell>
        </row>
        <row r="301">
          <cell r="A301" t="str">
            <v>6225544870</v>
          </cell>
          <cell r="B301">
            <v>62255</v>
          </cell>
          <cell r="C301">
            <v>44870</v>
          </cell>
          <cell r="D301" t="str">
            <v>Late Fees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6225552542</v>
          </cell>
          <cell r="B302">
            <v>62255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6225572710</v>
          </cell>
          <cell r="B303">
            <v>62255</v>
          </cell>
          <cell r="C303">
            <v>72710</v>
          </cell>
          <cell r="D303" t="str">
            <v>Utilities - Electricity</v>
          </cell>
          <cell r="E303">
            <v>4162.43</v>
          </cell>
          <cell r="F303">
            <v>4452.2</v>
          </cell>
          <cell r="G303">
            <v>-289.77</v>
          </cell>
          <cell r="H303">
            <v>28424.9</v>
          </cell>
          <cell r="I303">
            <v>28424.9</v>
          </cell>
          <cell r="J303">
            <v>0</v>
          </cell>
        </row>
        <row r="304">
          <cell r="A304" t="str">
            <v>6225572740</v>
          </cell>
          <cell r="B304">
            <v>62255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6225572770</v>
          </cell>
          <cell r="B305">
            <v>62255</v>
          </cell>
          <cell r="C305">
            <v>72770</v>
          </cell>
          <cell r="D305" t="str">
            <v>Utilities - Water</v>
          </cell>
          <cell r="E305">
            <v>9240.26</v>
          </cell>
          <cell r="F305">
            <v>8068.66</v>
          </cell>
          <cell r="G305">
            <v>1171.5999999999999</v>
          </cell>
          <cell r="H305">
            <v>37959.879999999997</v>
          </cell>
          <cell r="I305">
            <v>37959.879999999997</v>
          </cell>
          <cell r="J305">
            <v>0</v>
          </cell>
        </row>
        <row r="306">
          <cell r="A306" t="str">
            <v>6225576000</v>
          </cell>
          <cell r="B306">
            <v>62255</v>
          </cell>
          <cell r="C306">
            <v>76000</v>
          </cell>
          <cell r="D306" t="str">
            <v>Bldg Maintenance &amp; Repair</v>
          </cell>
          <cell r="E306">
            <v>6414.5</v>
          </cell>
          <cell r="F306">
            <v>6810.23</v>
          </cell>
          <cell r="G306">
            <v>-395.73</v>
          </cell>
          <cell r="H306">
            <v>43624.87</v>
          </cell>
          <cell r="I306">
            <v>43624.87</v>
          </cell>
          <cell r="J306">
            <v>0</v>
          </cell>
        </row>
        <row r="307">
          <cell r="A307" t="str">
            <v>6225576020</v>
          </cell>
          <cell r="B307">
            <v>62255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6225576034</v>
          </cell>
          <cell r="B308">
            <v>62255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6225576050</v>
          </cell>
          <cell r="B309">
            <v>62255</v>
          </cell>
          <cell r="C309">
            <v>76050</v>
          </cell>
          <cell r="D309" t="str">
            <v>Cleaning Expense</v>
          </cell>
          <cell r="E309">
            <v>11055.74</v>
          </cell>
          <cell r="F309">
            <v>11123.56</v>
          </cell>
          <cell r="G309">
            <v>-67.819999999999695</v>
          </cell>
          <cell r="H309">
            <v>68062.720000000001</v>
          </cell>
          <cell r="I309">
            <v>68062.720000000001</v>
          </cell>
          <cell r="J309">
            <v>0</v>
          </cell>
        </row>
        <row r="310">
          <cell r="A310" t="str">
            <v>6225576056</v>
          </cell>
          <cell r="B310">
            <v>62255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6225576070</v>
          </cell>
          <cell r="B311">
            <v>62255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6225576091</v>
          </cell>
          <cell r="B312">
            <v>62255</v>
          </cell>
          <cell r="C312">
            <v>76091</v>
          </cell>
          <cell r="D312" t="str">
            <v>Parking Maintenance</v>
          </cell>
          <cell r="E312">
            <v>7120</v>
          </cell>
          <cell r="F312">
            <v>7276.95</v>
          </cell>
          <cell r="G312">
            <v>-156.94999999999999</v>
          </cell>
          <cell r="H312">
            <v>52388.73</v>
          </cell>
          <cell r="I312">
            <v>52388.73</v>
          </cell>
          <cell r="J312">
            <v>0</v>
          </cell>
        </row>
        <row r="313">
          <cell r="A313" t="str">
            <v>6225577000</v>
          </cell>
          <cell r="B313">
            <v>62255</v>
          </cell>
          <cell r="C313">
            <v>77000</v>
          </cell>
          <cell r="D313" t="str">
            <v>Grounds Maintenance</v>
          </cell>
          <cell r="E313">
            <v>5510.13</v>
          </cell>
          <cell r="F313">
            <v>19842.73</v>
          </cell>
          <cell r="G313">
            <v>-14332.6</v>
          </cell>
          <cell r="H313">
            <v>65694.600000000006</v>
          </cell>
          <cell r="I313">
            <v>65694.600000000006</v>
          </cell>
          <cell r="J313">
            <v>0</v>
          </cell>
        </row>
        <row r="314">
          <cell r="A314" t="str">
            <v>6225577053</v>
          </cell>
          <cell r="B314">
            <v>62255</v>
          </cell>
          <cell r="C314">
            <v>77053</v>
          </cell>
          <cell r="D314" t="str">
            <v>Landscaping</v>
          </cell>
          <cell r="E314">
            <v>8646</v>
          </cell>
          <cell r="F314">
            <v>7104.22</v>
          </cell>
          <cell r="G314">
            <v>1541.78</v>
          </cell>
          <cell r="H314">
            <v>74286.95</v>
          </cell>
          <cell r="I314">
            <v>74286.95</v>
          </cell>
          <cell r="J314">
            <v>0</v>
          </cell>
        </row>
        <row r="315">
          <cell r="A315" t="str">
            <v>6225578020</v>
          </cell>
          <cell r="B315">
            <v>62255</v>
          </cell>
          <cell r="C315">
            <v>78020</v>
          </cell>
          <cell r="D315" t="str">
            <v>Amortized CAM Exp</v>
          </cell>
          <cell r="E315">
            <v>7277.34</v>
          </cell>
          <cell r="F315">
            <v>7361.16</v>
          </cell>
          <cell r="G315">
            <v>-83.819999999999695</v>
          </cell>
          <cell r="H315">
            <v>44167</v>
          </cell>
          <cell r="I315">
            <v>44167</v>
          </cell>
          <cell r="J315">
            <v>0</v>
          </cell>
        </row>
        <row r="316">
          <cell r="A316" t="str">
            <v>6225584264</v>
          </cell>
          <cell r="B316">
            <v>62255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6225585555</v>
          </cell>
          <cell r="B317">
            <v>62255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6225585584</v>
          </cell>
          <cell r="B318">
            <v>62255</v>
          </cell>
          <cell r="C318">
            <v>85584</v>
          </cell>
          <cell r="D318" t="str">
            <v>Bldg Admin-Office Costs</v>
          </cell>
          <cell r="E318">
            <v>2022.92</v>
          </cell>
          <cell r="F318">
            <v>2022.66</v>
          </cell>
          <cell r="G318">
            <v>0.25999999999999102</v>
          </cell>
          <cell r="H318">
            <v>12136</v>
          </cell>
          <cell r="I318">
            <v>12136</v>
          </cell>
          <cell r="J318">
            <v>0</v>
          </cell>
        </row>
        <row r="319">
          <cell r="A319" t="str">
            <v>6225585582</v>
          </cell>
          <cell r="B319">
            <v>62255</v>
          </cell>
          <cell r="C319">
            <v>85582</v>
          </cell>
          <cell r="D319" t="str">
            <v>Bldg Admin-Salaries</v>
          </cell>
          <cell r="E319">
            <v>11707.52</v>
          </cell>
          <cell r="F319">
            <v>11707.16</v>
          </cell>
          <cell r="G319">
            <v>0.36000000000058202</v>
          </cell>
          <cell r="H319">
            <v>74913.8</v>
          </cell>
          <cell r="I319">
            <v>74913.8</v>
          </cell>
          <cell r="J319">
            <v>0</v>
          </cell>
        </row>
        <row r="320">
          <cell r="A320" t="str">
            <v>6225586564</v>
          </cell>
          <cell r="B320">
            <v>62255</v>
          </cell>
          <cell r="C320">
            <v>86564</v>
          </cell>
          <cell r="D320" t="str">
            <v>Insurance</v>
          </cell>
          <cell r="E320">
            <v>8057</v>
          </cell>
          <cell r="F320">
            <v>8057.34</v>
          </cell>
          <cell r="G320">
            <v>-0.34000000000014602</v>
          </cell>
          <cell r="H320">
            <v>48344</v>
          </cell>
          <cell r="I320">
            <v>48344</v>
          </cell>
          <cell r="J320">
            <v>0</v>
          </cell>
        </row>
        <row r="321">
          <cell r="A321" t="str">
            <v>6225588846</v>
          </cell>
          <cell r="B321">
            <v>62255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6225588890</v>
          </cell>
          <cell r="B322">
            <v>62255</v>
          </cell>
          <cell r="C322">
            <v>88890</v>
          </cell>
          <cell r="D322" t="str">
            <v>Security/Safety</v>
          </cell>
          <cell r="E322">
            <v>3632</v>
          </cell>
          <cell r="F322">
            <v>3333.34</v>
          </cell>
          <cell r="G322">
            <v>298.66000000000003</v>
          </cell>
          <cell r="H322">
            <v>63000.33</v>
          </cell>
          <cell r="I322">
            <v>63000.33</v>
          </cell>
          <cell r="J322">
            <v>0</v>
          </cell>
        </row>
        <row r="323">
          <cell r="A323" t="str">
            <v>6225589775</v>
          </cell>
          <cell r="B323">
            <v>62255</v>
          </cell>
          <cell r="C323">
            <v>89775</v>
          </cell>
          <cell r="D323" t="str">
            <v>Assmt Dist Taxes- Reimb</v>
          </cell>
          <cell r="E323">
            <v>27781.16</v>
          </cell>
          <cell r="F323">
            <v>27781.16</v>
          </cell>
          <cell r="G323">
            <v>0</v>
          </cell>
          <cell r="H323">
            <v>166687</v>
          </cell>
          <cell r="I323">
            <v>166687</v>
          </cell>
          <cell r="J323">
            <v>0</v>
          </cell>
        </row>
        <row r="324">
          <cell r="A324" t="str">
            <v>6225589729</v>
          </cell>
          <cell r="B324">
            <v>62255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6225589786</v>
          </cell>
          <cell r="B325">
            <v>62255</v>
          </cell>
          <cell r="C325">
            <v>89786</v>
          </cell>
          <cell r="D325" t="str">
            <v>Property Tax Exp</v>
          </cell>
          <cell r="E325">
            <v>47757.32</v>
          </cell>
          <cell r="F325">
            <v>47757.32</v>
          </cell>
          <cell r="G325">
            <v>0</v>
          </cell>
          <cell r="H325">
            <v>286544</v>
          </cell>
          <cell r="I325">
            <v>286544</v>
          </cell>
          <cell r="J325">
            <v>0</v>
          </cell>
        </row>
        <row r="326">
          <cell r="A326" t="str">
            <v>6225571040</v>
          </cell>
          <cell r="B326">
            <v>62255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6225572701</v>
          </cell>
          <cell r="B327">
            <v>62255</v>
          </cell>
          <cell r="C327">
            <v>72701</v>
          </cell>
          <cell r="D327" t="str">
            <v>Utilities</v>
          </cell>
          <cell r="E327">
            <v>31.7</v>
          </cell>
          <cell r="F327">
            <v>0</v>
          </cell>
          <cell r="G327">
            <v>31.7</v>
          </cell>
          <cell r="H327">
            <v>59.73</v>
          </cell>
          <cell r="I327">
            <v>59.73</v>
          </cell>
          <cell r="J327">
            <v>0</v>
          </cell>
        </row>
        <row r="328">
          <cell r="A328" t="str">
            <v>6225572855</v>
          </cell>
          <cell r="B328">
            <v>62255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6225572870</v>
          </cell>
          <cell r="B329">
            <v>62255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6225576010</v>
          </cell>
          <cell r="B330">
            <v>62255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6225576040</v>
          </cell>
          <cell r="B331">
            <v>62255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6225576051</v>
          </cell>
          <cell r="B332">
            <v>62255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6225576054</v>
          </cell>
          <cell r="B333">
            <v>62255</v>
          </cell>
          <cell r="C333">
            <v>76054</v>
          </cell>
          <cell r="D333" t="str">
            <v>Bldg Maintenance &amp; Repair</v>
          </cell>
          <cell r="E333">
            <v>188</v>
          </cell>
          <cell r="F333">
            <v>3333.34</v>
          </cell>
          <cell r="G333">
            <v>-3145.34</v>
          </cell>
          <cell r="H333">
            <v>20930.95</v>
          </cell>
          <cell r="I333">
            <v>20930.95</v>
          </cell>
          <cell r="J333">
            <v>0</v>
          </cell>
        </row>
        <row r="334">
          <cell r="A334" t="str">
            <v>6225576060</v>
          </cell>
          <cell r="B334">
            <v>62255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6225576071</v>
          </cell>
          <cell r="B335">
            <v>62255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6225576090</v>
          </cell>
          <cell r="B336">
            <v>62255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6225577001</v>
          </cell>
          <cell r="B337">
            <v>62255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6225577022</v>
          </cell>
          <cell r="B338">
            <v>62255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6225584200</v>
          </cell>
          <cell r="B339">
            <v>62255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6225584240</v>
          </cell>
          <cell r="B340">
            <v>62255</v>
          </cell>
          <cell r="C340">
            <v>84240</v>
          </cell>
          <cell r="D340" t="str">
            <v>Marketing Leasing</v>
          </cell>
          <cell r="E340">
            <v>5501.24</v>
          </cell>
          <cell r="F340">
            <v>5965</v>
          </cell>
          <cell r="G340">
            <v>-463.76</v>
          </cell>
          <cell r="H340">
            <v>37763.5</v>
          </cell>
          <cell r="I340">
            <v>37763.5</v>
          </cell>
          <cell r="J340">
            <v>0</v>
          </cell>
        </row>
        <row r="341">
          <cell r="A341" t="str">
            <v>6225584242</v>
          </cell>
          <cell r="B341">
            <v>62255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6225584243</v>
          </cell>
          <cell r="B342">
            <v>62255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-33946</v>
          </cell>
          <cell r="I342">
            <v>-33946</v>
          </cell>
          <cell r="J342">
            <v>0</v>
          </cell>
        </row>
        <row r="343">
          <cell r="A343" t="str">
            <v>6225584244</v>
          </cell>
          <cell r="B343">
            <v>62255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6225584265</v>
          </cell>
          <cell r="B344">
            <v>62255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6225588037</v>
          </cell>
          <cell r="B345">
            <v>62255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6225585016</v>
          </cell>
          <cell r="B346">
            <v>62255</v>
          </cell>
          <cell r="C346">
            <v>85016</v>
          </cell>
          <cell r="D346" t="str">
            <v>Prof Svc-Attorney Outside</v>
          </cell>
          <cell r="E346">
            <v>12820.64</v>
          </cell>
          <cell r="F346">
            <v>0</v>
          </cell>
          <cell r="G346">
            <v>12820.64</v>
          </cell>
          <cell r="H346">
            <v>1028.28</v>
          </cell>
          <cell r="I346">
            <v>1028.28</v>
          </cell>
          <cell r="J346">
            <v>0</v>
          </cell>
        </row>
        <row r="347">
          <cell r="A347" t="str">
            <v>6225585022</v>
          </cell>
          <cell r="B347">
            <v>62255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5089.59</v>
          </cell>
          <cell r="I347">
            <v>5089.59</v>
          </cell>
          <cell r="J347">
            <v>0</v>
          </cell>
        </row>
        <row r="348">
          <cell r="A348" t="str">
            <v>6225585065</v>
          </cell>
          <cell r="B348">
            <v>62255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6225585500</v>
          </cell>
          <cell r="B349">
            <v>62255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206</v>
          </cell>
          <cell r="I349">
            <v>206</v>
          </cell>
          <cell r="J349">
            <v>0</v>
          </cell>
        </row>
        <row r="350">
          <cell r="A350" t="str">
            <v>6225585566</v>
          </cell>
          <cell r="B350">
            <v>62255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6225585581</v>
          </cell>
          <cell r="B351">
            <v>62255</v>
          </cell>
          <cell r="C351">
            <v>85581</v>
          </cell>
          <cell r="D351" t="str">
            <v>Bldg Admin- Salaries</v>
          </cell>
          <cell r="E351">
            <v>11580.61</v>
          </cell>
          <cell r="F351">
            <v>11580.66</v>
          </cell>
          <cell r="G351">
            <v>-4.9999999999272397E-2</v>
          </cell>
          <cell r="H351">
            <v>72269.3</v>
          </cell>
          <cell r="I351">
            <v>72269.3</v>
          </cell>
          <cell r="J351">
            <v>0</v>
          </cell>
        </row>
        <row r="352">
          <cell r="A352" t="str">
            <v>6225585583</v>
          </cell>
          <cell r="B352">
            <v>62255</v>
          </cell>
          <cell r="C352">
            <v>85583</v>
          </cell>
          <cell r="D352" t="str">
            <v>Bldg Admin-Office Exp.</v>
          </cell>
          <cell r="E352">
            <v>129.30000000000001</v>
          </cell>
          <cell r="F352">
            <v>0</v>
          </cell>
          <cell r="G352">
            <v>129.30000000000001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6225585530</v>
          </cell>
          <cell r="B353">
            <v>62255</v>
          </cell>
          <cell r="C353">
            <v>85530</v>
          </cell>
          <cell r="D353" t="str">
            <v>Bldg Admin - Office Exp</v>
          </cell>
          <cell r="E353">
            <v>129.30000000000001</v>
          </cell>
          <cell r="F353">
            <v>0</v>
          </cell>
          <cell r="G353">
            <v>129.30000000000001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6225586012</v>
          </cell>
          <cell r="B354">
            <v>62255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6225586037</v>
          </cell>
          <cell r="B355">
            <v>62255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6225583050</v>
          </cell>
          <cell r="B356">
            <v>62255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6225586510</v>
          </cell>
          <cell r="B357">
            <v>62255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6225586537</v>
          </cell>
          <cell r="B358">
            <v>62255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6225586566</v>
          </cell>
          <cell r="B359">
            <v>62255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6225586955</v>
          </cell>
          <cell r="B360">
            <v>62255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6225586985</v>
          </cell>
          <cell r="B361">
            <v>62255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6225586880</v>
          </cell>
          <cell r="B362">
            <v>62255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6225588710</v>
          </cell>
          <cell r="B363">
            <v>62255</v>
          </cell>
          <cell r="C363">
            <v>88710</v>
          </cell>
          <cell r="D363" t="str">
            <v>Losses-Bad Debts</v>
          </cell>
          <cell r="E363">
            <v>0</v>
          </cell>
          <cell r="F363">
            <v>0</v>
          </cell>
          <cell r="G363">
            <v>0</v>
          </cell>
          <cell r="H363">
            <v>54884</v>
          </cell>
          <cell r="I363">
            <v>54884</v>
          </cell>
          <cell r="J363">
            <v>0</v>
          </cell>
        </row>
        <row r="364">
          <cell r="A364" t="str">
            <v>6225588711</v>
          </cell>
          <cell r="B364">
            <v>62255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6225588785</v>
          </cell>
          <cell r="B365">
            <v>62255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6225588847</v>
          </cell>
          <cell r="B366">
            <v>62255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6225588866</v>
          </cell>
          <cell r="B367">
            <v>62255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6225588870</v>
          </cell>
          <cell r="B368">
            <v>62255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6225588889</v>
          </cell>
          <cell r="B369">
            <v>62255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6225589776</v>
          </cell>
          <cell r="B370">
            <v>62255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6225589787</v>
          </cell>
          <cell r="B371">
            <v>62255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6225589510</v>
          </cell>
          <cell r="B372">
            <v>62255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262235</v>
          </cell>
          <cell r="G372">
            <v>-262235</v>
          </cell>
          <cell r="H372">
            <v>407051</v>
          </cell>
          <cell r="I372">
            <v>407051</v>
          </cell>
          <cell r="J372">
            <v>0</v>
          </cell>
        </row>
        <row r="373">
          <cell r="A373" t="str">
            <v>6225589511</v>
          </cell>
          <cell r="B373">
            <v>62255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6225589512</v>
          </cell>
          <cell r="B374">
            <v>62255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6225589528</v>
          </cell>
          <cell r="B375">
            <v>62255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6225589529</v>
          </cell>
          <cell r="B376">
            <v>62255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6225589567</v>
          </cell>
          <cell r="B377">
            <v>62255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6225585058</v>
          </cell>
          <cell r="B378">
            <v>62255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6225586513</v>
          </cell>
          <cell r="B379">
            <v>62255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240.44</v>
          </cell>
          <cell r="G379">
            <v>-240.44</v>
          </cell>
          <cell r="H379">
            <v>2294.64</v>
          </cell>
          <cell r="I379">
            <v>2294.64</v>
          </cell>
          <cell r="J379">
            <v>0</v>
          </cell>
        </row>
        <row r="380">
          <cell r="A380" t="str">
            <v>6225586519</v>
          </cell>
          <cell r="B380">
            <v>62255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6225588770</v>
          </cell>
          <cell r="B381">
            <v>62255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6225588862</v>
          </cell>
          <cell r="B382">
            <v>62255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6225588874</v>
          </cell>
          <cell r="B383">
            <v>62255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6225589910</v>
          </cell>
          <cell r="B384">
            <v>62255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106120.53</v>
          </cell>
          <cell r="G384">
            <v>-106120.53</v>
          </cell>
          <cell r="H384">
            <v>641254.89</v>
          </cell>
          <cell r="I384">
            <v>641254.89</v>
          </cell>
          <cell r="J384">
            <v>0</v>
          </cell>
        </row>
        <row r="385">
          <cell r="A385" t="str">
            <v>6225589548</v>
          </cell>
          <cell r="B385">
            <v>62255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/>
          </cell>
        </row>
        <row r="387">
          <cell r="A387" t="str">
            <v>6232041010</v>
          </cell>
          <cell r="B387">
            <v>62320</v>
          </cell>
          <cell r="C387">
            <v>41010</v>
          </cell>
          <cell r="D387" t="str">
            <v>Parking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6232041040</v>
          </cell>
          <cell r="B388">
            <v>62320</v>
          </cell>
          <cell r="C388">
            <v>41040</v>
          </cell>
          <cell r="D388" t="str">
            <v>Rental Income FAS 13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</row>
        <row r="389">
          <cell r="A389" t="str">
            <v>6232041050</v>
          </cell>
          <cell r="B389">
            <v>62320</v>
          </cell>
          <cell r="C389">
            <v>41050</v>
          </cell>
          <cell r="D389" t="str">
            <v>Rental Income - Fixed</v>
          </cell>
          <cell r="E389">
            <v>-119894.57</v>
          </cell>
          <cell r="F389">
            <v>-132339.4</v>
          </cell>
          <cell r="G389">
            <v>12444.83</v>
          </cell>
          <cell r="H389">
            <v>-2673566.12</v>
          </cell>
          <cell r="I389">
            <v>-2673566.12</v>
          </cell>
          <cell r="J389">
            <v>0</v>
          </cell>
        </row>
        <row r="390">
          <cell r="A390" t="str">
            <v>6232041074</v>
          </cell>
          <cell r="B390">
            <v>62320</v>
          </cell>
          <cell r="C390">
            <v>41074</v>
          </cell>
          <cell r="D390" t="str">
            <v>Rental Income - Percentage</v>
          </cell>
          <cell r="E390">
            <v>-40195</v>
          </cell>
          <cell r="F390">
            <v>-18141</v>
          </cell>
          <cell r="G390">
            <v>-22054</v>
          </cell>
          <cell r="H390">
            <v>-155942</v>
          </cell>
          <cell r="I390">
            <v>-155942</v>
          </cell>
          <cell r="J390">
            <v>0</v>
          </cell>
        </row>
        <row r="391">
          <cell r="A391" t="str">
            <v>6232041082</v>
          </cell>
          <cell r="B391">
            <v>62320</v>
          </cell>
          <cell r="C391">
            <v>41082</v>
          </cell>
          <cell r="D391" t="str">
            <v>Rental Income - Operating Exp</v>
          </cell>
          <cell r="E391">
            <v>-53011.199999999997</v>
          </cell>
          <cell r="F391">
            <v>-73715.08</v>
          </cell>
          <cell r="G391">
            <v>20703.88</v>
          </cell>
          <cell r="H391">
            <v>-884580.96</v>
          </cell>
          <cell r="I391">
            <v>-884580.96</v>
          </cell>
          <cell r="J391">
            <v>0</v>
          </cell>
        </row>
        <row r="392">
          <cell r="A392" t="str">
            <v>6232044610</v>
          </cell>
          <cell r="B392">
            <v>62320</v>
          </cell>
          <cell r="C392">
            <v>44610</v>
          </cell>
          <cell r="D392" t="str">
            <v>Marketing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6232045071</v>
          </cell>
          <cell r="B393">
            <v>62320</v>
          </cell>
          <cell r="C393">
            <v>45071</v>
          </cell>
          <cell r="D393" t="str">
            <v>Termination Fee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6232045010</v>
          </cell>
          <cell r="B394">
            <v>62320</v>
          </cell>
          <cell r="C394">
            <v>45010</v>
          </cell>
          <cell r="D394" t="str">
            <v>Bad Debt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6232045046</v>
          </cell>
          <cell r="B395">
            <v>62320</v>
          </cell>
          <cell r="C395">
            <v>45046</v>
          </cell>
          <cell r="D395" t="str">
            <v>Mgmt/Consult Fee Income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</row>
        <row r="396">
          <cell r="A396" t="str">
            <v>6232045070</v>
          </cell>
          <cell r="B396">
            <v>62320</v>
          </cell>
          <cell r="C396">
            <v>45070</v>
          </cell>
          <cell r="D396" t="str">
            <v>Other Income</v>
          </cell>
          <cell r="E396">
            <v>-500</v>
          </cell>
          <cell r="F396">
            <v>0</v>
          </cell>
          <cell r="G396">
            <v>-500</v>
          </cell>
          <cell r="H396">
            <v>0</v>
          </cell>
          <cell r="I396">
            <v>0</v>
          </cell>
          <cell r="J396">
            <v>0</v>
          </cell>
        </row>
        <row r="397">
          <cell r="A397" t="str">
            <v>6232041060</v>
          </cell>
          <cell r="B397">
            <v>62320</v>
          </cell>
          <cell r="C397">
            <v>41060</v>
          </cell>
          <cell r="D397" t="str">
            <v>Rental Income - Vacancy</v>
          </cell>
          <cell r="E397">
            <v>0</v>
          </cell>
          <cell r="F397">
            <v>6190.17</v>
          </cell>
          <cell r="G397">
            <v>-6190.17</v>
          </cell>
          <cell r="H397">
            <v>74282</v>
          </cell>
          <cell r="I397">
            <v>74282</v>
          </cell>
          <cell r="J397">
            <v>0</v>
          </cell>
        </row>
        <row r="398">
          <cell r="A398" t="str">
            <v>6232044870</v>
          </cell>
          <cell r="B398">
            <v>62320</v>
          </cell>
          <cell r="C398">
            <v>44870</v>
          </cell>
          <cell r="D398" t="str">
            <v>Late Fees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6232052542</v>
          </cell>
          <cell r="B399">
            <v>62320</v>
          </cell>
          <cell r="C399">
            <v>52542</v>
          </cell>
          <cell r="D399" t="str">
            <v>Cost of Tenant Services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</row>
        <row r="400">
          <cell r="A400" t="str">
            <v>6232072710</v>
          </cell>
          <cell r="B400">
            <v>62320</v>
          </cell>
          <cell r="C400">
            <v>72710</v>
          </cell>
          <cell r="D400" t="str">
            <v>Utilities - Electricity</v>
          </cell>
          <cell r="E400">
            <v>2356.15</v>
          </cell>
          <cell r="F400">
            <v>3025.07</v>
          </cell>
          <cell r="G400">
            <v>-668.92</v>
          </cell>
          <cell r="H400">
            <v>39613.370000000003</v>
          </cell>
          <cell r="I400">
            <v>39613.370000000003</v>
          </cell>
          <cell r="J400">
            <v>0</v>
          </cell>
        </row>
        <row r="401">
          <cell r="A401" t="str">
            <v>6232072740</v>
          </cell>
          <cell r="B401">
            <v>62320</v>
          </cell>
          <cell r="C401">
            <v>72740</v>
          </cell>
          <cell r="D401" t="str">
            <v>Utilities - Gas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</row>
        <row r="402">
          <cell r="A402" t="str">
            <v>6232072770</v>
          </cell>
          <cell r="B402">
            <v>62320</v>
          </cell>
          <cell r="C402">
            <v>72770</v>
          </cell>
          <cell r="D402" t="str">
            <v>Utilities - Water</v>
          </cell>
          <cell r="E402">
            <v>1287.54</v>
          </cell>
          <cell r="F402">
            <v>689.16</v>
          </cell>
          <cell r="G402">
            <v>598.38</v>
          </cell>
          <cell r="H402">
            <v>8984.7800000000007</v>
          </cell>
          <cell r="I402">
            <v>8984.7800000000007</v>
          </cell>
          <cell r="J402">
            <v>0</v>
          </cell>
        </row>
        <row r="403">
          <cell r="A403" t="str">
            <v>6232076000</v>
          </cell>
          <cell r="B403">
            <v>62320</v>
          </cell>
          <cell r="C403">
            <v>76000</v>
          </cell>
          <cell r="D403" t="str">
            <v>Bldg Maintenance &amp; Repair</v>
          </cell>
          <cell r="E403">
            <v>210.65</v>
          </cell>
          <cell r="F403">
            <v>1991.18</v>
          </cell>
          <cell r="G403">
            <v>-1780.53</v>
          </cell>
          <cell r="H403">
            <v>44528.47</v>
          </cell>
          <cell r="I403">
            <v>44528.47</v>
          </cell>
          <cell r="J403">
            <v>0</v>
          </cell>
        </row>
        <row r="404">
          <cell r="A404" t="str">
            <v>6232076020</v>
          </cell>
          <cell r="B404">
            <v>62320</v>
          </cell>
          <cell r="C404">
            <v>76020</v>
          </cell>
          <cell r="D404" t="str">
            <v>Food Court Expense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6232076034</v>
          </cell>
          <cell r="B405">
            <v>62320</v>
          </cell>
          <cell r="C405">
            <v>76034</v>
          </cell>
          <cell r="D405" t="str">
            <v>Bldg. - General Repair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</row>
        <row r="406">
          <cell r="A406" t="str">
            <v>6232076050</v>
          </cell>
          <cell r="B406">
            <v>62320</v>
          </cell>
          <cell r="C406">
            <v>76050</v>
          </cell>
          <cell r="D406" t="str">
            <v>Cleaning Expense</v>
          </cell>
          <cell r="E406">
            <v>6825.2</v>
          </cell>
          <cell r="F406">
            <v>7325.6</v>
          </cell>
          <cell r="G406">
            <v>-500.400000000001</v>
          </cell>
          <cell r="H406">
            <v>82104.429999999993</v>
          </cell>
          <cell r="I406">
            <v>82104.429999999993</v>
          </cell>
          <cell r="J406">
            <v>0</v>
          </cell>
        </row>
        <row r="407">
          <cell r="A407" t="str">
            <v>6232076056</v>
          </cell>
          <cell r="B407">
            <v>62320</v>
          </cell>
          <cell r="C407">
            <v>76056</v>
          </cell>
          <cell r="D407" t="str">
            <v>Maintenance - Reimb 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6232076070</v>
          </cell>
          <cell r="B408">
            <v>62320</v>
          </cell>
          <cell r="C408">
            <v>76070</v>
          </cell>
          <cell r="D408" t="str">
            <v>Reimaging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</row>
        <row r="409">
          <cell r="A409" t="str">
            <v>6232076091</v>
          </cell>
          <cell r="B409">
            <v>62320</v>
          </cell>
          <cell r="C409">
            <v>76091</v>
          </cell>
          <cell r="D409" t="str">
            <v>Parking Maintenance</v>
          </cell>
          <cell r="E409">
            <v>4590</v>
          </cell>
          <cell r="F409">
            <v>7568.14</v>
          </cell>
          <cell r="G409">
            <v>-2978.14</v>
          </cell>
          <cell r="H409">
            <v>72494.570000000007</v>
          </cell>
          <cell r="I409">
            <v>72494.570000000007</v>
          </cell>
          <cell r="J409">
            <v>0</v>
          </cell>
        </row>
        <row r="410">
          <cell r="A410" t="str">
            <v>6232077000</v>
          </cell>
          <cell r="B410">
            <v>62320</v>
          </cell>
          <cell r="C410">
            <v>77000</v>
          </cell>
          <cell r="D410" t="str">
            <v>Grounds Maintenance</v>
          </cell>
          <cell r="E410">
            <v>586.33000000000004</v>
          </cell>
          <cell r="F410">
            <v>9384.5300000000007</v>
          </cell>
          <cell r="G410">
            <v>-8798.2000000000007</v>
          </cell>
          <cell r="H410">
            <v>113278.88</v>
          </cell>
          <cell r="I410">
            <v>113278.88</v>
          </cell>
          <cell r="J410">
            <v>0</v>
          </cell>
        </row>
        <row r="411">
          <cell r="A411" t="str">
            <v>6232077053</v>
          </cell>
          <cell r="B411">
            <v>62320</v>
          </cell>
          <cell r="C411">
            <v>77053</v>
          </cell>
          <cell r="D411" t="str">
            <v>Landscaping</v>
          </cell>
          <cell r="E411">
            <v>4825</v>
          </cell>
          <cell r="F411">
            <v>17086.97</v>
          </cell>
          <cell r="G411">
            <v>-12261.97</v>
          </cell>
          <cell r="H411">
            <v>116121.65</v>
          </cell>
          <cell r="I411">
            <v>116121.65</v>
          </cell>
          <cell r="J411">
            <v>0</v>
          </cell>
        </row>
        <row r="412">
          <cell r="A412" t="str">
            <v>6232078020</v>
          </cell>
          <cell r="B412">
            <v>62320</v>
          </cell>
          <cell r="C412">
            <v>78020</v>
          </cell>
          <cell r="D412" t="str">
            <v>Amortized CAM Exp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6232084264</v>
          </cell>
          <cell r="B413">
            <v>62320</v>
          </cell>
          <cell r="C413">
            <v>84264</v>
          </cell>
          <cell r="D413" t="str">
            <v>Mktg-Tenant Relations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6232085555</v>
          </cell>
          <cell r="B414">
            <v>62320</v>
          </cell>
          <cell r="C414">
            <v>85555</v>
          </cell>
          <cell r="D414" t="str">
            <v>Management Fee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</row>
        <row r="415">
          <cell r="A415" t="str">
            <v>6232085584</v>
          </cell>
          <cell r="B415">
            <v>62320</v>
          </cell>
          <cell r="C415">
            <v>85584</v>
          </cell>
          <cell r="D415" t="str">
            <v>Bldg Admin-Office Costs</v>
          </cell>
          <cell r="E415">
            <v>779.13</v>
          </cell>
          <cell r="F415">
            <v>1199</v>
          </cell>
          <cell r="G415">
            <v>-419.87</v>
          </cell>
          <cell r="H415">
            <v>14388</v>
          </cell>
          <cell r="I415">
            <v>14388</v>
          </cell>
          <cell r="J415">
            <v>0</v>
          </cell>
        </row>
        <row r="416">
          <cell r="A416" t="str">
            <v>6232085582</v>
          </cell>
          <cell r="B416">
            <v>62320</v>
          </cell>
          <cell r="C416">
            <v>85582</v>
          </cell>
          <cell r="D416" t="str">
            <v>Bldg Admin-Salaries</v>
          </cell>
          <cell r="E416">
            <v>6956.69</v>
          </cell>
          <cell r="F416">
            <v>6939.42</v>
          </cell>
          <cell r="G416">
            <v>17.269999999999499</v>
          </cell>
          <cell r="H416">
            <v>88808.2</v>
          </cell>
          <cell r="I416">
            <v>88808.2</v>
          </cell>
          <cell r="J416">
            <v>0</v>
          </cell>
        </row>
        <row r="417">
          <cell r="A417" t="str">
            <v>6232086564</v>
          </cell>
          <cell r="B417">
            <v>62320</v>
          </cell>
          <cell r="C417">
            <v>86564</v>
          </cell>
          <cell r="D417" t="str">
            <v>Insurance</v>
          </cell>
          <cell r="E417">
            <v>4353</v>
          </cell>
          <cell r="F417">
            <v>4352.42</v>
          </cell>
          <cell r="G417">
            <v>0.57999999999992702</v>
          </cell>
          <cell r="H417">
            <v>52229</v>
          </cell>
          <cell r="I417">
            <v>52229</v>
          </cell>
          <cell r="J417">
            <v>0</v>
          </cell>
        </row>
        <row r="418">
          <cell r="A418" t="str">
            <v>6232088846</v>
          </cell>
          <cell r="B418">
            <v>62320</v>
          </cell>
          <cell r="C418">
            <v>88846</v>
          </cell>
          <cell r="D418" t="str">
            <v>Expenses -Other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</row>
        <row r="419">
          <cell r="A419" t="str">
            <v>6232088890</v>
          </cell>
          <cell r="B419">
            <v>62320</v>
          </cell>
          <cell r="C419">
            <v>88890</v>
          </cell>
          <cell r="D419" t="str">
            <v>Security/Safety</v>
          </cell>
          <cell r="E419">
            <v>6300</v>
          </cell>
          <cell r="F419">
            <v>8531.75</v>
          </cell>
          <cell r="G419">
            <v>-2231.75</v>
          </cell>
          <cell r="H419">
            <v>102381</v>
          </cell>
          <cell r="I419">
            <v>102381</v>
          </cell>
          <cell r="J419">
            <v>0</v>
          </cell>
        </row>
        <row r="420">
          <cell r="A420" t="str">
            <v>6232089775</v>
          </cell>
          <cell r="B420">
            <v>62320</v>
          </cell>
          <cell r="C420">
            <v>89775</v>
          </cell>
          <cell r="D420" t="str">
            <v>Assmt Dist Taxes- Reimb</v>
          </cell>
          <cell r="E420">
            <v>3854.42</v>
          </cell>
          <cell r="F420">
            <v>3854.42</v>
          </cell>
          <cell r="G420">
            <v>0</v>
          </cell>
          <cell r="H420">
            <v>46253</v>
          </cell>
          <cell r="I420">
            <v>46253</v>
          </cell>
          <cell r="J420">
            <v>0</v>
          </cell>
        </row>
        <row r="421">
          <cell r="A421" t="str">
            <v>6232089729</v>
          </cell>
          <cell r="B421">
            <v>62320</v>
          </cell>
          <cell r="C421">
            <v>89729</v>
          </cell>
          <cell r="D421" t="str">
            <v>Taxes - Miscellaneous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</row>
        <row r="422">
          <cell r="A422" t="str">
            <v>6232089786</v>
          </cell>
          <cell r="B422">
            <v>62320</v>
          </cell>
          <cell r="C422">
            <v>89786</v>
          </cell>
          <cell r="D422" t="str">
            <v>Property Tax Exp</v>
          </cell>
          <cell r="E422">
            <v>15995.92</v>
          </cell>
          <cell r="F422">
            <v>15995.92</v>
          </cell>
          <cell r="G422">
            <v>0</v>
          </cell>
          <cell r="H422">
            <v>191951</v>
          </cell>
          <cell r="I422">
            <v>191951</v>
          </cell>
          <cell r="J422">
            <v>0</v>
          </cell>
        </row>
        <row r="423">
          <cell r="A423" t="str">
            <v>6232071040</v>
          </cell>
          <cell r="B423">
            <v>62320</v>
          </cell>
          <cell r="C423">
            <v>71040</v>
          </cell>
          <cell r="D423" t="str">
            <v>Office Supplies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</row>
        <row r="424">
          <cell r="A424" t="str">
            <v>6232072701</v>
          </cell>
          <cell r="B424">
            <v>62320</v>
          </cell>
          <cell r="C424">
            <v>72701</v>
          </cell>
          <cell r="D424" t="str">
            <v>Utilities</v>
          </cell>
          <cell r="E424">
            <v>0</v>
          </cell>
          <cell r="F424">
            <v>0</v>
          </cell>
          <cell r="G424">
            <v>0</v>
          </cell>
          <cell r="H424">
            <v>424.36</v>
          </cell>
          <cell r="I424">
            <v>424.36</v>
          </cell>
          <cell r="J424">
            <v>0</v>
          </cell>
        </row>
        <row r="425">
          <cell r="A425" t="str">
            <v>6232072855</v>
          </cell>
          <cell r="B425">
            <v>62320</v>
          </cell>
          <cell r="C425">
            <v>72855</v>
          </cell>
          <cell r="D425" t="str">
            <v>Rent Expense-Ground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6232072870</v>
          </cell>
          <cell r="B426">
            <v>62320</v>
          </cell>
          <cell r="C426">
            <v>72870</v>
          </cell>
          <cell r="D426" t="str">
            <v>Office Rent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</row>
        <row r="427">
          <cell r="A427" t="str">
            <v>6232076010</v>
          </cell>
          <cell r="B427">
            <v>62320</v>
          </cell>
          <cell r="C427">
            <v>76010</v>
          </cell>
          <cell r="D427" t="str">
            <v>Tenant Alterations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6232076040</v>
          </cell>
          <cell r="B428">
            <v>62320</v>
          </cell>
          <cell r="C428">
            <v>76040</v>
          </cell>
          <cell r="D428" t="str">
            <v>HVAC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6232076051</v>
          </cell>
          <cell r="B429">
            <v>62320</v>
          </cell>
          <cell r="C429">
            <v>76051</v>
          </cell>
          <cell r="D429" t="str">
            <v>Cleaning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</row>
        <row r="430">
          <cell r="A430" t="str">
            <v>6232076054</v>
          </cell>
          <cell r="B430">
            <v>62320</v>
          </cell>
          <cell r="C430">
            <v>76054</v>
          </cell>
          <cell r="D430" t="str">
            <v>Bldg Maintenance &amp; Repair</v>
          </cell>
          <cell r="E430">
            <v>409.5</v>
          </cell>
          <cell r="F430">
            <v>0</v>
          </cell>
          <cell r="G430">
            <v>409.5</v>
          </cell>
          <cell r="H430">
            <v>777.79</v>
          </cell>
          <cell r="I430">
            <v>777.79</v>
          </cell>
          <cell r="J430">
            <v>0</v>
          </cell>
        </row>
        <row r="431">
          <cell r="A431" t="str">
            <v>6232076060</v>
          </cell>
          <cell r="B431">
            <v>62320</v>
          </cell>
          <cell r="C431">
            <v>76060</v>
          </cell>
          <cell r="D431" t="str">
            <v>Asbestos Abatement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6232076071</v>
          </cell>
          <cell r="B432">
            <v>62320</v>
          </cell>
          <cell r="C432">
            <v>76071</v>
          </cell>
          <cell r="D432" t="str">
            <v>Reimaging Maintenance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6232076090</v>
          </cell>
          <cell r="B433">
            <v>62320</v>
          </cell>
          <cell r="C433">
            <v>76090</v>
          </cell>
          <cell r="D433" t="str">
            <v>Parking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6232077001</v>
          </cell>
          <cell r="B434">
            <v>62320</v>
          </cell>
          <cell r="C434">
            <v>77001</v>
          </cell>
          <cell r="D434" t="str">
            <v>Grounds Maintenance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6232077022</v>
          </cell>
          <cell r="B435">
            <v>62320</v>
          </cell>
          <cell r="C435">
            <v>77022</v>
          </cell>
          <cell r="D435" t="str">
            <v>Landscaping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6232084200</v>
          </cell>
          <cell r="B436">
            <v>62320</v>
          </cell>
          <cell r="C436">
            <v>84200</v>
          </cell>
          <cell r="D436" t="str">
            <v>Marketing-Other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</row>
        <row r="437">
          <cell r="A437" t="str">
            <v>6232084240</v>
          </cell>
          <cell r="B437">
            <v>62320</v>
          </cell>
          <cell r="C437">
            <v>84240</v>
          </cell>
          <cell r="D437" t="str">
            <v>Marketing Leasing</v>
          </cell>
          <cell r="E437">
            <v>2373.5</v>
          </cell>
          <cell r="F437">
            <v>2635.67</v>
          </cell>
          <cell r="G437">
            <v>-262.17</v>
          </cell>
          <cell r="H437">
            <v>33321.699999999997</v>
          </cell>
          <cell r="I437">
            <v>33321.699999999997</v>
          </cell>
          <cell r="J437">
            <v>0</v>
          </cell>
        </row>
        <row r="438">
          <cell r="A438" t="str">
            <v>6232084242</v>
          </cell>
          <cell r="B438">
            <v>62320</v>
          </cell>
          <cell r="C438">
            <v>84242</v>
          </cell>
          <cell r="D438" t="str">
            <v>Marketing-Subsidy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6232084243</v>
          </cell>
          <cell r="B439">
            <v>62320</v>
          </cell>
          <cell r="C439">
            <v>84243</v>
          </cell>
          <cell r="D439" t="str">
            <v>Marketing Coordination</v>
          </cell>
          <cell r="E439">
            <v>0</v>
          </cell>
          <cell r="F439">
            <v>0</v>
          </cell>
          <cell r="G439">
            <v>0</v>
          </cell>
          <cell r="H439">
            <v>-27397</v>
          </cell>
          <cell r="I439">
            <v>-27397</v>
          </cell>
          <cell r="J439">
            <v>0</v>
          </cell>
        </row>
        <row r="440">
          <cell r="A440" t="str">
            <v>6232084244</v>
          </cell>
          <cell r="B440">
            <v>62320</v>
          </cell>
          <cell r="C440">
            <v>84244</v>
          </cell>
          <cell r="D440" t="str">
            <v>Marketing-Net Required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6232084265</v>
          </cell>
          <cell r="B441">
            <v>62320</v>
          </cell>
          <cell r="C441">
            <v>84265</v>
          </cell>
          <cell r="D441" t="str">
            <v>Marketing -TR-Non-Reimb.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6232088037</v>
          </cell>
          <cell r="B442">
            <v>62320</v>
          </cell>
          <cell r="C442">
            <v>88037</v>
          </cell>
          <cell r="D442" t="str">
            <v>Marketing - Leasing Office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</row>
        <row r="443">
          <cell r="A443" t="str">
            <v>6232085016</v>
          </cell>
          <cell r="B443">
            <v>62320</v>
          </cell>
          <cell r="C443">
            <v>85016</v>
          </cell>
          <cell r="D443" t="str">
            <v>Prof Svc-Attorney Outside</v>
          </cell>
          <cell r="E443">
            <v>0</v>
          </cell>
          <cell r="F443">
            <v>0</v>
          </cell>
          <cell r="G443">
            <v>0</v>
          </cell>
          <cell r="H443">
            <v>2626.24</v>
          </cell>
          <cell r="I443">
            <v>2626.24</v>
          </cell>
          <cell r="J443">
            <v>0</v>
          </cell>
        </row>
        <row r="444">
          <cell r="A444" t="str">
            <v>6232085022</v>
          </cell>
          <cell r="B444">
            <v>62320</v>
          </cell>
          <cell r="C444">
            <v>85022</v>
          </cell>
          <cell r="D444" t="str">
            <v>Prof Svc-Audit/Acctng</v>
          </cell>
          <cell r="E444">
            <v>0</v>
          </cell>
          <cell r="F444">
            <v>0</v>
          </cell>
          <cell r="G444">
            <v>0</v>
          </cell>
          <cell r="H444">
            <v>2572.27</v>
          </cell>
          <cell r="I444">
            <v>2572.27</v>
          </cell>
          <cell r="J444">
            <v>0</v>
          </cell>
        </row>
        <row r="445">
          <cell r="A445" t="str">
            <v>6232085065</v>
          </cell>
          <cell r="B445">
            <v>62320</v>
          </cell>
          <cell r="C445">
            <v>85065</v>
          </cell>
          <cell r="D445" t="str">
            <v>Professional Services Other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</row>
        <row r="446">
          <cell r="A446" t="str">
            <v>6232085500</v>
          </cell>
          <cell r="B446">
            <v>62320</v>
          </cell>
          <cell r="C446">
            <v>85500</v>
          </cell>
          <cell r="D446" t="str">
            <v>Consulting Services</v>
          </cell>
          <cell r="E446">
            <v>0</v>
          </cell>
          <cell r="F446">
            <v>0</v>
          </cell>
          <cell r="G446">
            <v>0</v>
          </cell>
          <cell r="H446">
            <v>7308.89</v>
          </cell>
          <cell r="I446">
            <v>7308.89</v>
          </cell>
          <cell r="J446">
            <v>0</v>
          </cell>
        </row>
        <row r="447">
          <cell r="A447" t="str">
            <v>6232085566</v>
          </cell>
          <cell r="B447">
            <v>62320</v>
          </cell>
          <cell r="C447">
            <v>85566</v>
          </cell>
          <cell r="D447" t="str">
            <v>Management Fee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</row>
        <row r="448">
          <cell r="A448" t="str">
            <v>6232085581</v>
          </cell>
          <cell r="B448">
            <v>62320</v>
          </cell>
          <cell r="C448">
            <v>85581</v>
          </cell>
          <cell r="D448" t="str">
            <v>Bldg Admin- Salaries</v>
          </cell>
          <cell r="E448">
            <v>5387.4</v>
          </cell>
          <cell r="F448">
            <v>5382.67</v>
          </cell>
          <cell r="G448">
            <v>4.7299999999995599</v>
          </cell>
          <cell r="H448">
            <v>67774.7</v>
          </cell>
          <cell r="I448">
            <v>67774.7</v>
          </cell>
          <cell r="J448">
            <v>0</v>
          </cell>
        </row>
        <row r="449">
          <cell r="A449" t="str">
            <v>6232085583</v>
          </cell>
          <cell r="B449">
            <v>62320</v>
          </cell>
          <cell r="C449">
            <v>85583</v>
          </cell>
          <cell r="D449" t="str">
            <v>Bldg Admin-Office Exp.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6232085530</v>
          </cell>
          <cell r="B450">
            <v>62320</v>
          </cell>
          <cell r="C450">
            <v>85530</v>
          </cell>
          <cell r="D450" t="str">
            <v>Bldg Admin - Office Exp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6232086012</v>
          </cell>
          <cell r="B451">
            <v>62320</v>
          </cell>
          <cell r="C451">
            <v>86012</v>
          </cell>
          <cell r="D451" t="str">
            <v>Regional Employee Parking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6232086037</v>
          </cell>
          <cell r="B452">
            <v>62320</v>
          </cell>
          <cell r="C452">
            <v>86037</v>
          </cell>
          <cell r="D452" t="str">
            <v>Travel &amp; Entertainment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6232083050</v>
          </cell>
          <cell r="B453">
            <v>62320</v>
          </cell>
          <cell r="C453">
            <v>83050</v>
          </cell>
          <cell r="D453" t="str">
            <v>Regional Employee Travel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6232086510</v>
          </cell>
          <cell r="B454">
            <v>62320</v>
          </cell>
          <cell r="C454">
            <v>86510</v>
          </cell>
          <cell r="D454" t="str">
            <v>Leasing Admin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6232086537</v>
          </cell>
          <cell r="B455">
            <v>62320</v>
          </cell>
          <cell r="C455">
            <v>86537</v>
          </cell>
          <cell r="D455" t="str">
            <v>Fees-Credit Reports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6232086566</v>
          </cell>
          <cell r="B456">
            <v>62320</v>
          </cell>
          <cell r="C456">
            <v>86566</v>
          </cell>
          <cell r="D456" t="str">
            <v>Insurance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6232086955</v>
          </cell>
          <cell r="B457">
            <v>62320</v>
          </cell>
          <cell r="C457">
            <v>86955</v>
          </cell>
          <cell r="D457" t="str">
            <v>Regional Temporary Labor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6232086985</v>
          </cell>
          <cell r="B458">
            <v>62320</v>
          </cell>
          <cell r="C458">
            <v>86985</v>
          </cell>
          <cell r="D458" t="str">
            <v>Purchased Svcs _ Other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6232086880</v>
          </cell>
          <cell r="B459">
            <v>62320</v>
          </cell>
          <cell r="C459">
            <v>86880</v>
          </cell>
          <cell r="D459" t="str">
            <v>Telephone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</row>
        <row r="460">
          <cell r="A460" t="str">
            <v>6232088710</v>
          </cell>
          <cell r="B460">
            <v>62320</v>
          </cell>
          <cell r="C460">
            <v>88710</v>
          </cell>
          <cell r="D460" t="str">
            <v>Losses-Bad Debts</v>
          </cell>
          <cell r="E460">
            <v>0</v>
          </cell>
          <cell r="F460">
            <v>0</v>
          </cell>
          <cell r="G460">
            <v>0</v>
          </cell>
          <cell r="H460">
            <v>74280</v>
          </cell>
          <cell r="I460">
            <v>74280</v>
          </cell>
          <cell r="J460">
            <v>0</v>
          </cell>
        </row>
        <row r="461">
          <cell r="A461" t="str">
            <v>6232088711</v>
          </cell>
          <cell r="B461">
            <v>62320</v>
          </cell>
          <cell r="C461">
            <v>88711</v>
          </cell>
          <cell r="D461" t="str">
            <v>Losses-Bad Debts- FASB 13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6232088785</v>
          </cell>
          <cell r="B462">
            <v>62320</v>
          </cell>
          <cell r="C462">
            <v>88785</v>
          </cell>
          <cell r="D462" t="str">
            <v>Losses-Uninsured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6232088847</v>
          </cell>
          <cell r="B463">
            <v>62320</v>
          </cell>
          <cell r="C463">
            <v>88847</v>
          </cell>
          <cell r="D463" t="str">
            <v>Expenses - Other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6232088866</v>
          </cell>
          <cell r="B464">
            <v>62320</v>
          </cell>
          <cell r="C464">
            <v>88866</v>
          </cell>
          <cell r="D464" t="str">
            <v>Legal Settlements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6232088870</v>
          </cell>
          <cell r="B465">
            <v>62320</v>
          </cell>
          <cell r="C465">
            <v>88870</v>
          </cell>
          <cell r="D465" t="str">
            <v>Backside Dist-O/S Partner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6232088889</v>
          </cell>
          <cell r="B466">
            <v>62320</v>
          </cell>
          <cell r="C466">
            <v>88889</v>
          </cell>
          <cell r="D466" t="str">
            <v>Security/Safety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6232089776</v>
          </cell>
          <cell r="B467">
            <v>62320</v>
          </cell>
          <cell r="C467">
            <v>89776</v>
          </cell>
          <cell r="D467" t="str">
            <v>Assmt Dist Taxes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6232089787</v>
          </cell>
          <cell r="B468">
            <v>62320</v>
          </cell>
          <cell r="C468">
            <v>89787</v>
          </cell>
          <cell r="D468" t="str">
            <v>Property Tax Exp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6232089510</v>
          </cell>
          <cell r="B469">
            <v>62320</v>
          </cell>
          <cell r="C469">
            <v>89510</v>
          </cell>
          <cell r="D469" t="str">
            <v>Interest Expense - General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6232089511</v>
          </cell>
          <cell r="B470">
            <v>62320</v>
          </cell>
          <cell r="C470">
            <v>89511</v>
          </cell>
          <cell r="D470" t="str">
            <v>Interest Expense - Swap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6232089512</v>
          </cell>
          <cell r="B471">
            <v>62320</v>
          </cell>
          <cell r="C471">
            <v>89512</v>
          </cell>
          <cell r="D471" t="str">
            <v>Interest Expense - Accrual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6232089528</v>
          </cell>
          <cell r="B472">
            <v>62320</v>
          </cell>
          <cell r="C472">
            <v>89528</v>
          </cell>
          <cell r="D472" t="str">
            <v>Interest Expense - Loan Fees-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6232089529</v>
          </cell>
          <cell r="B473">
            <v>62320</v>
          </cell>
          <cell r="C473">
            <v>89529</v>
          </cell>
          <cell r="D473" t="str">
            <v>Interest Expense - Loan Fee A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6232089567</v>
          </cell>
          <cell r="B474">
            <v>62320</v>
          </cell>
          <cell r="C474">
            <v>89567</v>
          </cell>
          <cell r="D474" t="str">
            <v>Interest Expense - TIC/Partne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6232085058</v>
          </cell>
          <cell r="B475">
            <v>62320</v>
          </cell>
          <cell r="C475">
            <v>85058</v>
          </cell>
          <cell r="D475" t="str">
            <v>Legal Fee Amort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</row>
        <row r="476">
          <cell r="A476" t="str">
            <v>6232086513</v>
          </cell>
          <cell r="B476">
            <v>62320</v>
          </cell>
          <cell r="C476">
            <v>86513</v>
          </cell>
          <cell r="D476" t="str">
            <v>Leasing Commission Amort</v>
          </cell>
          <cell r="E476">
            <v>0</v>
          </cell>
          <cell r="F476">
            <v>189.04</v>
          </cell>
          <cell r="G476">
            <v>-189.04</v>
          </cell>
          <cell r="H476">
            <v>15893.1</v>
          </cell>
          <cell r="I476">
            <v>15893.1</v>
          </cell>
          <cell r="J476">
            <v>0</v>
          </cell>
        </row>
        <row r="477">
          <cell r="A477" t="str">
            <v>6232086519</v>
          </cell>
          <cell r="B477">
            <v>62320</v>
          </cell>
          <cell r="C477">
            <v>86519</v>
          </cell>
          <cell r="D477" t="str">
            <v>Fees-Appraisal Amort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6232088770</v>
          </cell>
          <cell r="B478">
            <v>62320</v>
          </cell>
          <cell r="C478">
            <v>88770</v>
          </cell>
          <cell r="D478" t="str">
            <v>Losses-Prop Abandon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6232088862</v>
          </cell>
          <cell r="B479">
            <v>62320</v>
          </cell>
          <cell r="C479">
            <v>88862</v>
          </cell>
          <cell r="D479" t="str">
            <v>Lease Buy-Out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6232088874</v>
          </cell>
          <cell r="B480">
            <v>62320</v>
          </cell>
          <cell r="C480">
            <v>88874</v>
          </cell>
          <cell r="D480" t="str">
            <v>Organization Cost Amort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</row>
        <row r="481">
          <cell r="A481" t="str">
            <v>6232089910</v>
          </cell>
          <cell r="B481">
            <v>62320</v>
          </cell>
          <cell r="C481">
            <v>89910</v>
          </cell>
          <cell r="D481" t="str">
            <v>Depreciation</v>
          </cell>
          <cell r="E481">
            <v>0</v>
          </cell>
          <cell r="F481">
            <v>76560.490000000005</v>
          </cell>
          <cell r="G481">
            <v>-76560.490000000005</v>
          </cell>
          <cell r="H481">
            <v>969670.88</v>
          </cell>
          <cell r="I481">
            <v>969670.88</v>
          </cell>
          <cell r="J481">
            <v>0</v>
          </cell>
        </row>
        <row r="482">
          <cell r="A482" t="str">
            <v>6232089548</v>
          </cell>
          <cell r="B482">
            <v>62320</v>
          </cell>
          <cell r="C482">
            <v>89548</v>
          </cell>
          <cell r="D482" t="str">
            <v>Other Amortized Cost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6252641010</v>
          </cell>
          <cell r="B483">
            <v>62526</v>
          </cell>
          <cell r="C483">
            <v>41010</v>
          </cell>
          <cell r="D483" t="str">
            <v>Parking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6252641040</v>
          </cell>
          <cell r="B484">
            <v>62526</v>
          </cell>
          <cell r="C484">
            <v>41040</v>
          </cell>
          <cell r="D484" t="str">
            <v>Rental Income FAS 13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</row>
        <row r="485">
          <cell r="A485" t="str">
            <v>6252641050</v>
          </cell>
          <cell r="B485">
            <v>62526</v>
          </cell>
          <cell r="C485">
            <v>41050</v>
          </cell>
          <cell r="D485" t="str">
            <v>Rental Income - Fixed</v>
          </cell>
          <cell r="E485">
            <v>-390381.15</v>
          </cell>
          <cell r="F485">
            <v>-433727.56</v>
          </cell>
          <cell r="G485">
            <v>43346.41</v>
          </cell>
          <cell r="H485">
            <v>-1789624.49</v>
          </cell>
          <cell r="I485">
            <v>-1789624.49</v>
          </cell>
          <cell r="J485">
            <v>0</v>
          </cell>
        </row>
        <row r="486">
          <cell r="A486" t="str">
            <v>6252641074</v>
          </cell>
          <cell r="B486">
            <v>62526</v>
          </cell>
          <cell r="C486">
            <v>41074</v>
          </cell>
          <cell r="D486" t="str">
            <v>Rental Income - Percentage</v>
          </cell>
          <cell r="E486">
            <v>-1018.91</v>
          </cell>
          <cell r="F486">
            <v>0</v>
          </cell>
          <cell r="G486">
            <v>-1018.91</v>
          </cell>
          <cell r="H486">
            <v>0</v>
          </cell>
          <cell r="I486">
            <v>0</v>
          </cell>
          <cell r="J486">
            <v>0</v>
          </cell>
        </row>
        <row r="487">
          <cell r="A487" t="str">
            <v>6252641082</v>
          </cell>
          <cell r="B487">
            <v>62526</v>
          </cell>
          <cell r="C487">
            <v>41082</v>
          </cell>
          <cell r="D487" t="str">
            <v>Rental Income - Operating Exp</v>
          </cell>
          <cell r="E487">
            <v>-162848.31</v>
          </cell>
          <cell r="F487">
            <v>-166042.04999999999</v>
          </cell>
          <cell r="G487">
            <v>3193.7399999999898</v>
          </cell>
          <cell r="H487">
            <v>-664168.19999999995</v>
          </cell>
          <cell r="I487">
            <v>-664168.19999999995</v>
          </cell>
          <cell r="J487">
            <v>0</v>
          </cell>
        </row>
        <row r="488">
          <cell r="A488" t="str">
            <v>6252644610</v>
          </cell>
          <cell r="B488">
            <v>62526</v>
          </cell>
          <cell r="C488">
            <v>44610</v>
          </cell>
          <cell r="D488" t="str">
            <v>Marketing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6252645071</v>
          </cell>
          <cell r="B489">
            <v>62526</v>
          </cell>
          <cell r="C489">
            <v>45071</v>
          </cell>
          <cell r="D489" t="str">
            <v>Termination Fee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6252645010</v>
          </cell>
          <cell r="B490">
            <v>62526</v>
          </cell>
          <cell r="C490">
            <v>45010</v>
          </cell>
          <cell r="D490" t="str">
            <v>Bad Debt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6252645046</v>
          </cell>
          <cell r="B491">
            <v>62526</v>
          </cell>
          <cell r="C491">
            <v>45046</v>
          </cell>
          <cell r="D491" t="str">
            <v>Mgmt/Consult Fee Income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6252645070</v>
          </cell>
          <cell r="B492">
            <v>62526</v>
          </cell>
          <cell r="C492">
            <v>45070</v>
          </cell>
          <cell r="D492" t="str">
            <v>Other Income</v>
          </cell>
          <cell r="E492">
            <v>-1297.1300000000001</v>
          </cell>
          <cell r="F492">
            <v>0</v>
          </cell>
          <cell r="G492">
            <v>-1297.1300000000001</v>
          </cell>
          <cell r="H492">
            <v>-61.8</v>
          </cell>
          <cell r="I492">
            <v>-61.8</v>
          </cell>
          <cell r="J492">
            <v>0</v>
          </cell>
        </row>
        <row r="493">
          <cell r="A493" t="str">
            <v>6252641060</v>
          </cell>
          <cell r="B493">
            <v>62526</v>
          </cell>
          <cell r="C493">
            <v>41060</v>
          </cell>
          <cell r="D493" t="str">
            <v>Rental Income - Vacancy</v>
          </cell>
          <cell r="E493">
            <v>0</v>
          </cell>
          <cell r="F493">
            <v>9200.01</v>
          </cell>
          <cell r="G493">
            <v>-9200.01</v>
          </cell>
          <cell r="H493">
            <v>36800</v>
          </cell>
          <cell r="I493">
            <v>36800</v>
          </cell>
          <cell r="J493">
            <v>0</v>
          </cell>
        </row>
        <row r="494">
          <cell r="A494" t="str">
            <v>6252644870</v>
          </cell>
          <cell r="B494">
            <v>62526</v>
          </cell>
          <cell r="C494">
            <v>44870</v>
          </cell>
          <cell r="D494" t="str">
            <v>Late Fees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6252652542</v>
          </cell>
          <cell r="B495">
            <v>62526</v>
          </cell>
          <cell r="C495">
            <v>52542</v>
          </cell>
          <cell r="D495" t="str">
            <v>Cost of Tenant Services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</row>
        <row r="496">
          <cell r="A496" t="str">
            <v>6252672710</v>
          </cell>
          <cell r="B496">
            <v>62526</v>
          </cell>
          <cell r="C496">
            <v>72710</v>
          </cell>
          <cell r="D496" t="str">
            <v>Utilities - Electricity</v>
          </cell>
          <cell r="E496">
            <v>6259.83</v>
          </cell>
          <cell r="F496">
            <v>8132.41</v>
          </cell>
          <cell r="G496">
            <v>-1872.58</v>
          </cell>
          <cell r="H496">
            <v>36075.870000000003</v>
          </cell>
          <cell r="I496">
            <v>36075.870000000003</v>
          </cell>
          <cell r="J496">
            <v>0</v>
          </cell>
        </row>
        <row r="497">
          <cell r="A497" t="str">
            <v>6252672740</v>
          </cell>
          <cell r="B497">
            <v>62526</v>
          </cell>
          <cell r="C497">
            <v>72740</v>
          </cell>
          <cell r="D497" t="str">
            <v>Utilities - Gas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</row>
        <row r="498">
          <cell r="A498" t="str">
            <v>6252672770</v>
          </cell>
          <cell r="B498">
            <v>62526</v>
          </cell>
          <cell r="C498">
            <v>72770</v>
          </cell>
          <cell r="D498" t="str">
            <v>Utilities - Water</v>
          </cell>
          <cell r="E498">
            <v>3324.8</v>
          </cell>
          <cell r="F498">
            <v>2555.4499999999998</v>
          </cell>
          <cell r="G498">
            <v>769.35</v>
          </cell>
          <cell r="H498">
            <v>9892.92</v>
          </cell>
          <cell r="I498">
            <v>9892.92</v>
          </cell>
          <cell r="J498">
            <v>0</v>
          </cell>
        </row>
        <row r="499">
          <cell r="A499" t="str">
            <v>6252676000</v>
          </cell>
          <cell r="B499">
            <v>62526</v>
          </cell>
          <cell r="C499">
            <v>76000</v>
          </cell>
          <cell r="D499" t="str">
            <v>Bldg Maintenance &amp; Repair</v>
          </cell>
          <cell r="E499">
            <v>13066.33</v>
          </cell>
          <cell r="F499">
            <v>7204.23</v>
          </cell>
          <cell r="G499">
            <v>5862.1</v>
          </cell>
          <cell r="H499">
            <v>47192.08</v>
          </cell>
          <cell r="I499">
            <v>47192.08</v>
          </cell>
          <cell r="J499">
            <v>0</v>
          </cell>
        </row>
        <row r="500">
          <cell r="A500" t="str">
            <v>6252676020</v>
          </cell>
          <cell r="B500">
            <v>62526</v>
          </cell>
          <cell r="C500">
            <v>76020</v>
          </cell>
          <cell r="D500" t="str">
            <v>Food Court Expense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6252676034</v>
          </cell>
          <cell r="B501">
            <v>62526</v>
          </cell>
          <cell r="C501">
            <v>76034</v>
          </cell>
          <cell r="D501" t="str">
            <v>Bldg. - General Repair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</row>
        <row r="502">
          <cell r="A502" t="str">
            <v>6252676050</v>
          </cell>
          <cell r="B502">
            <v>62526</v>
          </cell>
          <cell r="C502">
            <v>76050</v>
          </cell>
          <cell r="D502" t="str">
            <v>Cleaning Expense</v>
          </cell>
          <cell r="E502">
            <v>20428.7</v>
          </cell>
          <cell r="F502">
            <v>17977.5</v>
          </cell>
          <cell r="G502">
            <v>2451.1999999999998</v>
          </cell>
          <cell r="H502">
            <v>73798.12</v>
          </cell>
          <cell r="I502">
            <v>73798.12</v>
          </cell>
          <cell r="J502">
            <v>0</v>
          </cell>
        </row>
        <row r="503">
          <cell r="A503" t="str">
            <v>6252676056</v>
          </cell>
          <cell r="B503">
            <v>62526</v>
          </cell>
          <cell r="C503">
            <v>76056</v>
          </cell>
          <cell r="D503" t="str">
            <v>Maintenance - Reimb 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6252676070</v>
          </cell>
          <cell r="B504">
            <v>62526</v>
          </cell>
          <cell r="C504">
            <v>76070</v>
          </cell>
          <cell r="D504" t="str">
            <v>Reimaging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</row>
        <row r="505">
          <cell r="A505" t="str">
            <v>6252676091</v>
          </cell>
          <cell r="B505">
            <v>62526</v>
          </cell>
          <cell r="C505">
            <v>76091</v>
          </cell>
          <cell r="D505" t="str">
            <v>Parking Maintenance</v>
          </cell>
          <cell r="E505">
            <v>15036.82</v>
          </cell>
          <cell r="F505">
            <v>45785.96</v>
          </cell>
          <cell r="G505">
            <v>-30749.14</v>
          </cell>
          <cell r="H505">
            <v>90407.29</v>
          </cell>
          <cell r="I505">
            <v>90407.29</v>
          </cell>
          <cell r="J505">
            <v>0</v>
          </cell>
        </row>
        <row r="506">
          <cell r="A506" t="str">
            <v>6252677000</v>
          </cell>
          <cell r="B506">
            <v>62526</v>
          </cell>
          <cell r="C506">
            <v>77000</v>
          </cell>
          <cell r="D506" t="str">
            <v>Grounds Maintenance</v>
          </cell>
          <cell r="E506">
            <v>15001.3</v>
          </cell>
          <cell r="F506">
            <v>21599.32</v>
          </cell>
          <cell r="G506">
            <v>-6598.02</v>
          </cell>
          <cell r="H506">
            <v>47531.49</v>
          </cell>
          <cell r="I506">
            <v>47531.49</v>
          </cell>
          <cell r="J506">
            <v>0</v>
          </cell>
        </row>
        <row r="507">
          <cell r="A507" t="str">
            <v>6252677053</v>
          </cell>
          <cell r="B507">
            <v>62526</v>
          </cell>
          <cell r="C507">
            <v>77053</v>
          </cell>
          <cell r="D507" t="str">
            <v>Landscaping</v>
          </cell>
          <cell r="E507">
            <v>9750</v>
          </cell>
          <cell r="F507">
            <v>19432.05</v>
          </cell>
          <cell r="G507">
            <v>-9682.0499999999993</v>
          </cell>
          <cell r="H507">
            <v>100977.44</v>
          </cell>
          <cell r="I507">
            <v>100977.44</v>
          </cell>
          <cell r="J507">
            <v>0</v>
          </cell>
        </row>
        <row r="508">
          <cell r="A508" t="str">
            <v>6252678020</v>
          </cell>
          <cell r="B508">
            <v>62526</v>
          </cell>
          <cell r="C508">
            <v>78020</v>
          </cell>
          <cell r="D508" t="str">
            <v>Amortized CAM Exp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6252684264</v>
          </cell>
          <cell r="B509">
            <v>62526</v>
          </cell>
          <cell r="C509">
            <v>84264</v>
          </cell>
          <cell r="D509" t="str">
            <v>Mktg-Tenant Relations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6252685555</v>
          </cell>
          <cell r="B510">
            <v>62526</v>
          </cell>
          <cell r="C510">
            <v>85555</v>
          </cell>
          <cell r="D510" t="str">
            <v>Management Fee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</row>
        <row r="511">
          <cell r="A511" t="str">
            <v>6252685584</v>
          </cell>
          <cell r="B511">
            <v>62526</v>
          </cell>
          <cell r="C511">
            <v>85584</v>
          </cell>
          <cell r="D511" t="str">
            <v>Bldg Admin-Office Costs</v>
          </cell>
          <cell r="E511">
            <v>1399.39</v>
          </cell>
          <cell r="F511">
            <v>1399.26</v>
          </cell>
          <cell r="G511">
            <v>0.130000000000109</v>
          </cell>
          <cell r="H511">
            <v>5597</v>
          </cell>
          <cell r="I511">
            <v>5597</v>
          </cell>
          <cell r="J511">
            <v>0</v>
          </cell>
        </row>
        <row r="512">
          <cell r="A512" t="str">
            <v>6252685582</v>
          </cell>
          <cell r="B512">
            <v>62526</v>
          </cell>
          <cell r="C512">
            <v>85582</v>
          </cell>
          <cell r="D512" t="str">
            <v>Bldg Admin-Salaries</v>
          </cell>
          <cell r="E512">
            <v>8098.56</v>
          </cell>
          <cell r="F512">
            <v>8098.5</v>
          </cell>
          <cell r="G512">
            <v>6.0000000000400198E-2</v>
          </cell>
          <cell r="H512">
            <v>34548</v>
          </cell>
          <cell r="I512">
            <v>34548</v>
          </cell>
          <cell r="J512">
            <v>0</v>
          </cell>
        </row>
        <row r="513">
          <cell r="A513" t="str">
            <v>6252686564</v>
          </cell>
          <cell r="B513">
            <v>62526</v>
          </cell>
          <cell r="C513">
            <v>86564</v>
          </cell>
          <cell r="D513" t="str">
            <v>Insurance</v>
          </cell>
          <cell r="E513">
            <v>5038</v>
          </cell>
          <cell r="F513">
            <v>5037.99</v>
          </cell>
          <cell r="G513">
            <v>1.00000000002183E-2</v>
          </cell>
          <cell r="H513">
            <v>20152</v>
          </cell>
          <cell r="I513">
            <v>20152</v>
          </cell>
          <cell r="J513">
            <v>0</v>
          </cell>
        </row>
        <row r="514">
          <cell r="A514" t="str">
            <v>6252688846</v>
          </cell>
          <cell r="B514">
            <v>62526</v>
          </cell>
          <cell r="C514">
            <v>88846</v>
          </cell>
          <cell r="D514" t="str">
            <v>Expenses -Other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</row>
        <row r="515">
          <cell r="A515" t="str">
            <v>6252688890</v>
          </cell>
          <cell r="B515">
            <v>62526</v>
          </cell>
          <cell r="C515">
            <v>88890</v>
          </cell>
          <cell r="D515" t="str">
            <v>Security/Safety</v>
          </cell>
          <cell r="E515">
            <v>1888</v>
          </cell>
          <cell r="F515">
            <v>2499.9899999999998</v>
          </cell>
          <cell r="G515">
            <v>-611.99</v>
          </cell>
          <cell r="H515">
            <v>10000</v>
          </cell>
          <cell r="I515">
            <v>10000</v>
          </cell>
          <cell r="J515">
            <v>0</v>
          </cell>
        </row>
        <row r="516">
          <cell r="A516" t="str">
            <v>6252689775</v>
          </cell>
          <cell r="B516">
            <v>62526</v>
          </cell>
          <cell r="C516">
            <v>89775</v>
          </cell>
          <cell r="D516" t="str">
            <v>Assmt Dist Taxes- Reimb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6252689729</v>
          </cell>
          <cell r="B517">
            <v>62526</v>
          </cell>
          <cell r="C517">
            <v>89729</v>
          </cell>
          <cell r="D517" t="str">
            <v>Taxes - Miscellaneous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</row>
        <row r="518">
          <cell r="A518" t="str">
            <v>6252689786</v>
          </cell>
          <cell r="B518">
            <v>62526</v>
          </cell>
          <cell r="C518">
            <v>89786</v>
          </cell>
          <cell r="D518" t="str">
            <v>Property Tax Exp</v>
          </cell>
          <cell r="E518">
            <v>30409.74</v>
          </cell>
          <cell r="F518">
            <v>30409.74</v>
          </cell>
          <cell r="G518">
            <v>0</v>
          </cell>
          <cell r="H518">
            <v>121639</v>
          </cell>
          <cell r="I518">
            <v>121639</v>
          </cell>
          <cell r="J518">
            <v>0</v>
          </cell>
        </row>
        <row r="519">
          <cell r="A519" t="str">
            <v>6252671040</v>
          </cell>
          <cell r="B519">
            <v>62526</v>
          </cell>
          <cell r="C519">
            <v>71040</v>
          </cell>
          <cell r="D519" t="str">
            <v>Office Supplies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6252672701</v>
          </cell>
          <cell r="B520">
            <v>62526</v>
          </cell>
          <cell r="C520">
            <v>72701</v>
          </cell>
          <cell r="D520" t="str">
            <v>Utilities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6252672855</v>
          </cell>
          <cell r="B521">
            <v>62526</v>
          </cell>
          <cell r="C521">
            <v>72855</v>
          </cell>
          <cell r="D521" t="str">
            <v>Rent Expense-Ground</v>
          </cell>
          <cell r="E521">
            <v>87500.01</v>
          </cell>
          <cell r="F521">
            <v>87500.01</v>
          </cell>
          <cell r="G521">
            <v>0</v>
          </cell>
          <cell r="H521">
            <v>350000</v>
          </cell>
          <cell r="I521">
            <v>350000</v>
          </cell>
          <cell r="J521">
            <v>0</v>
          </cell>
        </row>
        <row r="522">
          <cell r="A522" t="str">
            <v>6252672870</v>
          </cell>
          <cell r="B522">
            <v>62526</v>
          </cell>
          <cell r="C522">
            <v>72870</v>
          </cell>
          <cell r="D522" t="str">
            <v>Office Rent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6252676010</v>
          </cell>
          <cell r="B523">
            <v>62526</v>
          </cell>
          <cell r="C523">
            <v>76010</v>
          </cell>
          <cell r="D523" t="str">
            <v>Tenant Alterations</v>
          </cell>
          <cell r="E523">
            <v>40.64</v>
          </cell>
          <cell r="F523">
            <v>0</v>
          </cell>
          <cell r="G523">
            <v>40.64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6252676040</v>
          </cell>
          <cell r="B524">
            <v>62526</v>
          </cell>
          <cell r="C524">
            <v>76040</v>
          </cell>
          <cell r="D524" t="str">
            <v>HVAC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6252676051</v>
          </cell>
          <cell r="B525">
            <v>62526</v>
          </cell>
          <cell r="C525">
            <v>76051</v>
          </cell>
          <cell r="D525" t="str">
            <v>Cleaning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</row>
        <row r="526">
          <cell r="A526" t="str">
            <v>6252676054</v>
          </cell>
          <cell r="B526">
            <v>62526</v>
          </cell>
          <cell r="C526">
            <v>76054</v>
          </cell>
          <cell r="D526" t="str">
            <v>Bldg Maintenance &amp; Repair</v>
          </cell>
          <cell r="E526">
            <v>897</v>
          </cell>
          <cell r="F526">
            <v>0</v>
          </cell>
          <cell r="G526">
            <v>897</v>
          </cell>
          <cell r="H526">
            <v>541.86</v>
          </cell>
          <cell r="I526">
            <v>541.86</v>
          </cell>
          <cell r="J526">
            <v>0</v>
          </cell>
        </row>
        <row r="527">
          <cell r="A527" t="str">
            <v>6252676060</v>
          </cell>
          <cell r="B527">
            <v>62526</v>
          </cell>
          <cell r="C527">
            <v>76060</v>
          </cell>
          <cell r="D527" t="str">
            <v>Asbestos Abatement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6252676071</v>
          </cell>
          <cell r="B528">
            <v>62526</v>
          </cell>
          <cell r="C528">
            <v>76071</v>
          </cell>
          <cell r="D528" t="str">
            <v>Reimaging Maintenance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6252676090</v>
          </cell>
          <cell r="B529">
            <v>62526</v>
          </cell>
          <cell r="C529">
            <v>76090</v>
          </cell>
          <cell r="D529" t="str">
            <v>Parking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6252677001</v>
          </cell>
          <cell r="B530">
            <v>62526</v>
          </cell>
          <cell r="C530">
            <v>77001</v>
          </cell>
          <cell r="D530" t="str">
            <v>Grounds Maintenance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6252677022</v>
          </cell>
          <cell r="B531">
            <v>62526</v>
          </cell>
          <cell r="C531">
            <v>77022</v>
          </cell>
          <cell r="D531" t="str">
            <v>Landscaping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6252684200</v>
          </cell>
          <cell r="B532">
            <v>62526</v>
          </cell>
          <cell r="C532">
            <v>84200</v>
          </cell>
          <cell r="D532" t="str">
            <v>Marketing-Other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</row>
        <row r="533">
          <cell r="A533" t="str">
            <v>6252684240</v>
          </cell>
          <cell r="B533">
            <v>62526</v>
          </cell>
          <cell r="C533">
            <v>84240</v>
          </cell>
          <cell r="D533" t="str">
            <v>Marketing Leasing</v>
          </cell>
          <cell r="E533">
            <v>3543.36</v>
          </cell>
          <cell r="F533">
            <v>3858.24</v>
          </cell>
          <cell r="G533">
            <v>-314.88</v>
          </cell>
          <cell r="H533">
            <v>16280.3</v>
          </cell>
          <cell r="I533">
            <v>16280.3</v>
          </cell>
          <cell r="J533">
            <v>0</v>
          </cell>
        </row>
        <row r="534">
          <cell r="A534" t="str">
            <v>6252684242</v>
          </cell>
          <cell r="B534">
            <v>62526</v>
          </cell>
          <cell r="C534">
            <v>84242</v>
          </cell>
          <cell r="D534" t="str">
            <v>Marketing-Subsidy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6252684243</v>
          </cell>
          <cell r="B535">
            <v>62526</v>
          </cell>
          <cell r="C535">
            <v>84243</v>
          </cell>
          <cell r="D535" t="str">
            <v>Marketing Coordination</v>
          </cell>
          <cell r="E535">
            <v>0</v>
          </cell>
          <cell r="F535">
            <v>0</v>
          </cell>
          <cell r="G535">
            <v>0</v>
          </cell>
          <cell r="H535">
            <v>-12897</v>
          </cell>
          <cell r="I535">
            <v>-12897</v>
          </cell>
          <cell r="J535">
            <v>0</v>
          </cell>
        </row>
        <row r="536">
          <cell r="A536" t="str">
            <v>6252684244</v>
          </cell>
          <cell r="B536">
            <v>62526</v>
          </cell>
          <cell r="C536">
            <v>84244</v>
          </cell>
          <cell r="D536" t="str">
            <v>Marketing-Net Required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6252684265</v>
          </cell>
          <cell r="B537">
            <v>62526</v>
          </cell>
          <cell r="C537">
            <v>84265</v>
          </cell>
          <cell r="D537" t="str">
            <v>Marketing -TR-Non-Reimb.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6252688037</v>
          </cell>
          <cell r="B538">
            <v>62526</v>
          </cell>
          <cell r="C538">
            <v>88037</v>
          </cell>
          <cell r="D538" t="str">
            <v>Marketing - Leasing Office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</row>
        <row r="539">
          <cell r="A539" t="str">
            <v>6252685016</v>
          </cell>
          <cell r="B539">
            <v>62526</v>
          </cell>
          <cell r="C539">
            <v>85016</v>
          </cell>
          <cell r="D539" t="str">
            <v>Prof Svc-Attorney Outside</v>
          </cell>
          <cell r="E539">
            <v>344.5</v>
          </cell>
          <cell r="F539">
            <v>0</v>
          </cell>
          <cell r="G539">
            <v>344.5</v>
          </cell>
          <cell r="H539">
            <v>515</v>
          </cell>
          <cell r="I539">
            <v>515</v>
          </cell>
          <cell r="J539">
            <v>0</v>
          </cell>
        </row>
        <row r="540">
          <cell r="A540" t="str">
            <v>6252685022</v>
          </cell>
          <cell r="B540">
            <v>62526</v>
          </cell>
          <cell r="C540">
            <v>85022</v>
          </cell>
          <cell r="D540" t="str">
            <v>Prof Svc-Audit/Acctng</v>
          </cell>
          <cell r="E540">
            <v>0</v>
          </cell>
          <cell r="F540">
            <v>0</v>
          </cell>
          <cell r="G540">
            <v>0</v>
          </cell>
          <cell r="H540">
            <v>1943.97</v>
          </cell>
          <cell r="I540">
            <v>1943.97</v>
          </cell>
          <cell r="J540">
            <v>0</v>
          </cell>
        </row>
        <row r="541">
          <cell r="A541" t="str">
            <v>6252685065</v>
          </cell>
          <cell r="B541">
            <v>62526</v>
          </cell>
          <cell r="C541">
            <v>85065</v>
          </cell>
          <cell r="D541" t="str">
            <v>Professional Services Other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6252685500</v>
          </cell>
          <cell r="B542">
            <v>62526</v>
          </cell>
          <cell r="C542">
            <v>85500</v>
          </cell>
          <cell r="D542" t="str">
            <v>Consulting Services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6252685566</v>
          </cell>
          <cell r="B543">
            <v>62526</v>
          </cell>
          <cell r="C543">
            <v>85566</v>
          </cell>
          <cell r="D543" t="str">
            <v>Management Fee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</row>
        <row r="544">
          <cell r="A544" t="str">
            <v>6252685581</v>
          </cell>
          <cell r="B544">
            <v>62526</v>
          </cell>
          <cell r="C544">
            <v>85581</v>
          </cell>
          <cell r="D544" t="str">
            <v>Bldg Admin- Salaries</v>
          </cell>
          <cell r="E544">
            <v>8339.65</v>
          </cell>
          <cell r="F544">
            <v>8339.26</v>
          </cell>
          <cell r="G544">
            <v>0.38999999999941798</v>
          </cell>
          <cell r="H544">
            <v>34638.199999999997</v>
          </cell>
          <cell r="I544">
            <v>34638.199999999997</v>
          </cell>
          <cell r="J544">
            <v>0</v>
          </cell>
        </row>
        <row r="545">
          <cell r="A545" t="str">
            <v>6252685583</v>
          </cell>
          <cell r="B545">
            <v>62526</v>
          </cell>
          <cell r="C545">
            <v>85583</v>
          </cell>
          <cell r="D545" t="str">
            <v>Bldg Admin-Office Exp.</v>
          </cell>
          <cell r="E545">
            <v>64.650000000000006</v>
          </cell>
          <cell r="F545">
            <v>0</v>
          </cell>
          <cell r="G545">
            <v>64.650000000000006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6252685530</v>
          </cell>
          <cell r="B546">
            <v>62526</v>
          </cell>
          <cell r="C546">
            <v>85530</v>
          </cell>
          <cell r="D546" t="str">
            <v>Bldg Admin - Office Exp</v>
          </cell>
          <cell r="E546">
            <v>64.650000000000006</v>
          </cell>
          <cell r="F546">
            <v>0</v>
          </cell>
          <cell r="G546">
            <v>64.650000000000006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6252686012</v>
          </cell>
          <cell r="B547">
            <v>62526</v>
          </cell>
          <cell r="C547">
            <v>86012</v>
          </cell>
          <cell r="D547" t="str">
            <v>Regional Employee Parking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6252686037</v>
          </cell>
          <cell r="B548">
            <v>62526</v>
          </cell>
          <cell r="C548">
            <v>86037</v>
          </cell>
          <cell r="D548" t="str">
            <v>Travel &amp; Entertainment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6252683050</v>
          </cell>
          <cell r="B549">
            <v>62526</v>
          </cell>
          <cell r="C549">
            <v>83050</v>
          </cell>
          <cell r="D549" t="str">
            <v>Regional Employee Travel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6252686510</v>
          </cell>
          <cell r="B550">
            <v>62526</v>
          </cell>
          <cell r="C550">
            <v>86510</v>
          </cell>
          <cell r="D550" t="str">
            <v>Leasing Admin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6252686537</v>
          </cell>
          <cell r="B551">
            <v>62526</v>
          </cell>
          <cell r="C551">
            <v>86537</v>
          </cell>
          <cell r="D551" t="str">
            <v>Fees-Credit Reports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6252686566</v>
          </cell>
          <cell r="B552">
            <v>62526</v>
          </cell>
          <cell r="C552">
            <v>86566</v>
          </cell>
          <cell r="D552" t="str">
            <v>Insurance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6252686955</v>
          </cell>
          <cell r="B553">
            <v>62526</v>
          </cell>
          <cell r="C553">
            <v>86955</v>
          </cell>
          <cell r="D553" t="str">
            <v>Regional Temporary Labor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6252686985</v>
          </cell>
          <cell r="B554">
            <v>62526</v>
          </cell>
          <cell r="C554">
            <v>86985</v>
          </cell>
          <cell r="D554" t="str">
            <v>Purchased Svcs _ Other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6252686880</v>
          </cell>
          <cell r="B555">
            <v>62526</v>
          </cell>
          <cell r="C555">
            <v>86880</v>
          </cell>
          <cell r="D555" t="str">
            <v>Telephone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</row>
        <row r="556">
          <cell r="A556" t="str">
            <v>6252688710</v>
          </cell>
          <cell r="B556">
            <v>62526</v>
          </cell>
          <cell r="C556">
            <v>88710</v>
          </cell>
          <cell r="D556" t="str">
            <v>Losses-Bad Debts</v>
          </cell>
          <cell r="E556">
            <v>-11675.05</v>
          </cell>
          <cell r="F556">
            <v>9200.16</v>
          </cell>
          <cell r="G556">
            <v>-20875.21</v>
          </cell>
          <cell r="H556">
            <v>36800.639999999999</v>
          </cell>
          <cell r="I556">
            <v>36800.639999999999</v>
          </cell>
          <cell r="J556">
            <v>0</v>
          </cell>
        </row>
        <row r="557">
          <cell r="A557" t="str">
            <v>6252688711</v>
          </cell>
          <cell r="B557">
            <v>62526</v>
          </cell>
          <cell r="C557">
            <v>88711</v>
          </cell>
          <cell r="D557" t="str">
            <v>Losses-Bad Debts- FASB 13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6252688785</v>
          </cell>
          <cell r="B558">
            <v>62526</v>
          </cell>
          <cell r="C558">
            <v>88785</v>
          </cell>
          <cell r="D558" t="str">
            <v>Losses-Uninsured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6252688847</v>
          </cell>
          <cell r="B559">
            <v>62526</v>
          </cell>
          <cell r="C559">
            <v>88847</v>
          </cell>
          <cell r="D559" t="str">
            <v>Expenses - Other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6252688866</v>
          </cell>
          <cell r="B560">
            <v>62526</v>
          </cell>
          <cell r="C560">
            <v>88866</v>
          </cell>
          <cell r="D560" t="str">
            <v>Legal Settlements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6252688870</v>
          </cell>
          <cell r="B561">
            <v>62526</v>
          </cell>
          <cell r="C561">
            <v>88870</v>
          </cell>
          <cell r="D561" t="str">
            <v>Backside Dist-O/S Partner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6252688889</v>
          </cell>
          <cell r="B562">
            <v>62526</v>
          </cell>
          <cell r="C562">
            <v>88889</v>
          </cell>
          <cell r="D562" t="str">
            <v>Security/Safety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6252689776</v>
          </cell>
          <cell r="B563">
            <v>62526</v>
          </cell>
          <cell r="C563">
            <v>89776</v>
          </cell>
          <cell r="D563" t="str">
            <v>Assmt Dist Taxes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6252689787</v>
          </cell>
          <cell r="B564">
            <v>62526</v>
          </cell>
          <cell r="C564">
            <v>89787</v>
          </cell>
          <cell r="D564" t="str">
            <v>Property Tax Exp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6252689510</v>
          </cell>
          <cell r="B565">
            <v>62526</v>
          </cell>
          <cell r="C565">
            <v>89510</v>
          </cell>
          <cell r="D565" t="str">
            <v>Interest Expense - General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6252689511</v>
          </cell>
          <cell r="B566">
            <v>62526</v>
          </cell>
          <cell r="C566">
            <v>89511</v>
          </cell>
          <cell r="D566" t="str">
            <v>Interest Expense - Swap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6252689512</v>
          </cell>
          <cell r="B567">
            <v>62526</v>
          </cell>
          <cell r="C567">
            <v>89512</v>
          </cell>
          <cell r="D567" t="str">
            <v>Interest Expense - Accrual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6252689528</v>
          </cell>
          <cell r="B568">
            <v>62526</v>
          </cell>
          <cell r="C568">
            <v>89528</v>
          </cell>
          <cell r="D568" t="str">
            <v>Interest Expense - Loan Fees-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6252689529</v>
          </cell>
          <cell r="B569">
            <v>62526</v>
          </cell>
          <cell r="C569">
            <v>89529</v>
          </cell>
          <cell r="D569" t="str">
            <v>Interest Expense - Loan Fee A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6252689567</v>
          </cell>
          <cell r="B570">
            <v>62526</v>
          </cell>
          <cell r="C570">
            <v>89567</v>
          </cell>
          <cell r="D570" t="str">
            <v>Interest Expense - TIC/Partne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6252685058</v>
          </cell>
          <cell r="B571">
            <v>62526</v>
          </cell>
          <cell r="C571">
            <v>85058</v>
          </cell>
          <cell r="D571" t="str">
            <v>Legal Fee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6252686513</v>
          </cell>
          <cell r="B572">
            <v>62526</v>
          </cell>
          <cell r="C572">
            <v>86513</v>
          </cell>
          <cell r="D572" t="str">
            <v>Leasing Commission Amort</v>
          </cell>
          <cell r="E572">
            <v>0</v>
          </cell>
          <cell r="F572">
            <v>1292.04</v>
          </cell>
          <cell r="G572">
            <v>-1292.04</v>
          </cell>
          <cell r="H572">
            <v>5245.62</v>
          </cell>
          <cell r="I572">
            <v>5245.62</v>
          </cell>
          <cell r="J572">
            <v>0</v>
          </cell>
        </row>
        <row r="573">
          <cell r="A573" t="str">
            <v>6252686519</v>
          </cell>
          <cell r="B573">
            <v>62526</v>
          </cell>
          <cell r="C573">
            <v>86519</v>
          </cell>
          <cell r="D573" t="str">
            <v>Fees-Appraisal Amort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6252688770</v>
          </cell>
          <cell r="B574">
            <v>62526</v>
          </cell>
          <cell r="C574">
            <v>88770</v>
          </cell>
          <cell r="D574" t="str">
            <v>Losses-Prop Abandon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6252688862</v>
          </cell>
          <cell r="B575">
            <v>62526</v>
          </cell>
          <cell r="C575">
            <v>88862</v>
          </cell>
          <cell r="D575" t="str">
            <v>Lease Buy-Out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6252688874</v>
          </cell>
          <cell r="B576">
            <v>62526</v>
          </cell>
          <cell r="C576">
            <v>88874</v>
          </cell>
          <cell r="D576" t="str">
            <v>Organization Cost Amort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</row>
        <row r="577">
          <cell r="A577" t="str">
            <v>6252689910</v>
          </cell>
          <cell r="B577">
            <v>62526</v>
          </cell>
          <cell r="C577">
            <v>89910</v>
          </cell>
          <cell r="D577" t="str">
            <v>Depreciation</v>
          </cell>
          <cell r="E577">
            <v>0</v>
          </cell>
          <cell r="F577">
            <v>68676.679999999993</v>
          </cell>
          <cell r="G577">
            <v>-68676.679999999993</v>
          </cell>
          <cell r="H577">
            <v>274706.71000000002</v>
          </cell>
          <cell r="I577">
            <v>274706.71000000002</v>
          </cell>
          <cell r="J577">
            <v>0</v>
          </cell>
        </row>
        <row r="578">
          <cell r="B578">
            <v>62526</v>
          </cell>
          <cell r="C578">
            <v>89548</v>
          </cell>
          <cell r="D578" t="str">
            <v>Other Amortized Cost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C579">
            <v>89548</v>
          </cell>
          <cell r="D579" t="str">
            <v>Other Amortized Cost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bor View"/>
      <sheetName val="variance"/>
    </sheetNames>
    <sheetDataSet>
      <sheetData sheetId="0"/>
      <sheetData sheetId="1" refreshError="1">
        <row r="2">
          <cell r="A2" t="str">
            <v>6216041010</v>
          </cell>
          <cell r="B2">
            <v>62160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6216041040</v>
          </cell>
          <cell r="B3">
            <v>62160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6216041050</v>
          </cell>
          <cell r="B4">
            <v>62160</v>
          </cell>
          <cell r="C4">
            <v>41050</v>
          </cell>
          <cell r="D4" t="str">
            <v>Rental Income - Fixed</v>
          </cell>
          <cell r="E4">
            <v>-1701806.2</v>
          </cell>
          <cell r="F4">
            <v>-1740878.67</v>
          </cell>
          <cell r="G4">
            <v>39072.47</v>
          </cell>
          <cell r="H4">
            <v>-1710299.84</v>
          </cell>
          <cell r="I4">
            <v>-1740878.67</v>
          </cell>
          <cell r="J4">
            <v>-30578.829999999802</v>
          </cell>
        </row>
        <row r="5">
          <cell r="A5" t="str">
            <v>6216041074</v>
          </cell>
          <cell r="B5">
            <v>62160</v>
          </cell>
          <cell r="C5">
            <v>41074</v>
          </cell>
          <cell r="D5" t="str">
            <v>Rental Income - Percentage</v>
          </cell>
          <cell r="E5">
            <v>-53476.32</v>
          </cell>
          <cell r="F5">
            <v>627.33000000000095</v>
          </cell>
          <cell r="G5">
            <v>-54103.65</v>
          </cell>
          <cell r="H5">
            <v>-4100.63</v>
          </cell>
          <cell r="I5">
            <v>627.33000000000095</v>
          </cell>
          <cell r="J5">
            <v>4727.96</v>
          </cell>
        </row>
        <row r="6">
          <cell r="A6" t="str">
            <v>6216041082</v>
          </cell>
          <cell r="B6">
            <v>62160</v>
          </cell>
          <cell r="C6">
            <v>41082</v>
          </cell>
          <cell r="D6" t="str">
            <v>Rental Income - Operating Exp</v>
          </cell>
          <cell r="E6">
            <v>-351877.11</v>
          </cell>
          <cell r="F6">
            <v>-350941.76</v>
          </cell>
          <cell r="G6">
            <v>-935.34999999997694</v>
          </cell>
          <cell r="H6">
            <v>-356920.51</v>
          </cell>
          <cell r="I6">
            <v>-350941.76</v>
          </cell>
          <cell r="J6">
            <v>5978.75</v>
          </cell>
        </row>
        <row r="7">
          <cell r="A7" t="str">
            <v>6216044610</v>
          </cell>
          <cell r="B7">
            <v>62160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6216045071</v>
          </cell>
          <cell r="B8">
            <v>62160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6216045010</v>
          </cell>
          <cell r="B9">
            <v>62160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6216045046</v>
          </cell>
          <cell r="B10">
            <v>62160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6216045070</v>
          </cell>
          <cell r="B11">
            <v>62160</v>
          </cell>
          <cell r="C11">
            <v>45070</v>
          </cell>
          <cell r="D11" t="str">
            <v>Other Income</v>
          </cell>
          <cell r="E11">
            <v>-882.26</v>
          </cell>
          <cell r="F11">
            <v>-810</v>
          </cell>
          <cell r="G11">
            <v>-72.260000000000005</v>
          </cell>
          <cell r="H11">
            <v>-902.25</v>
          </cell>
          <cell r="I11">
            <v>-810</v>
          </cell>
          <cell r="J11">
            <v>92.25</v>
          </cell>
        </row>
        <row r="12">
          <cell r="A12" t="str">
            <v>6216041060</v>
          </cell>
          <cell r="B12">
            <v>62160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41928</v>
          </cell>
          <cell r="G12">
            <v>-41928</v>
          </cell>
          <cell r="H12">
            <v>13976</v>
          </cell>
          <cell r="I12">
            <v>41928</v>
          </cell>
          <cell r="J12">
            <v>27952</v>
          </cell>
        </row>
        <row r="13">
          <cell r="A13" t="str">
            <v>6216044870</v>
          </cell>
          <cell r="B13">
            <v>62160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6216052542</v>
          </cell>
          <cell r="B14">
            <v>62160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6216072710</v>
          </cell>
          <cell r="B15">
            <v>62160</v>
          </cell>
          <cell r="C15">
            <v>72710</v>
          </cell>
          <cell r="D15" t="str">
            <v>Utilities - Electricity</v>
          </cell>
          <cell r="E15">
            <v>10242.120000000001</v>
          </cell>
          <cell r="F15">
            <v>9330</v>
          </cell>
          <cell r="G15">
            <v>912.12000000000103</v>
          </cell>
          <cell r="H15">
            <v>10455.89</v>
          </cell>
          <cell r="I15">
            <v>9330</v>
          </cell>
          <cell r="J15">
            <v>-1125.8900000000001</v>
          </cell>
        </row>
        <row r="16">
          <cell r="A16" t="str">
            <v>6216072740</v>
          </cell>
          <cell r="B16">
            <v>62160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6216072770</v>
          </cell>
          <cell r="B17">
            <v>62160</v>
          </cell>
          <cell r="C17">
            <v>72770</v>
          </cell>
          <cell r="D17" t="str">
            <v>Utilities - Water</v>
          </cell>
          <cell r="E17">
            <v>2756.82</v>
          </cell>
          <cell r="F17">
            <v>2781</v>
          </cell>
          <cell r="G17">
            <v>-24.179999999999801</v>
          </cell>
          <cell r="H17">
            <v>2833.93</v>
          </cell>
          <cell r="I17">
            <v>2781</v>
          </cell>
          <cell r="J17">
            <v>-52.929999999999801</v>
          </cell>
        </row>
        <row r="18">
          <cell r="A18" t="str">
            <v>6216076000</v>
          </cell>
          <cell r="B18">
            <v>62160</v>
          </cell>
          <cell r="C18">
            <v>76000</v>
          </cell>
          <cell r="D18" t="str">
            <v>Bldg Maintenance &amp; Repair</v>
          </cell>
          <cell r="E18">
            <v>18607.5</v>
          </cell>
          <cell r="F18">
            <v>12357</v>
          </cell>
          <cell r="G18">
            <v>6250.5</v>
          </cell>
          <cell r="H18">
            <v>13351.26</v>
          </cell>
          <cell r="I18">
            <v>12357</v>
          </cell>
          <cell r="J18">
            <v>-994.26</v>
          </cell>
        </row>
        <row r="19">
          <cell r="A19" t="str">
            <v>6216076020</v>
          </cell>
          <cell r="B19">
            <v>62160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6216076034</v>
          </cell>
          <cell r="B20">
            <v>62160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6216076050</v>
          </cell>
          <cell r="B21">
            <v>62160</v>
          </cell>
          <cell r="C21">
            <v>76050</v>
          </cell>
          <cell r="D21" t="str">
            <v>Cleaning Expense</v>
          </cell>
          <cell r="E21">
            <v>36816.65</v>
          </cell>
          <cell r="F21">
            <v>34212</v>
          </cell>
          <cell r="G21">
            <v>2604.65</v>
          </cell>
          <cell r="H21">
            <v>36033.589999999997</v>
          </cell>
          <cell r="I21">
            <v>34212</v>
          </cell>
          <cell r="J21">
            <v>-1821.59</v>
          </cell>
        </row>
        <row r="22">
          <cell r="A22" t="str">
            <v>6216076056</v>
          </cell>
          <cell r="B22">
            <v>62160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6216076070</v>
          </cell>
          <cell r="B23">
            <v>62160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6216076091</v>
          </cell>
          <cell r="B24">
            <v>62160</v>
          </cell>
          <cell r="C24">
            <v>76091</v>
          </cell>
          <cell r="D24" t="str">
            <v>Parking Maintenance</v>
          </cell>
          <cell r="E24">
            <v>35947.11</v>
          </cell>
          <cell r="F24">
            <v>25484</v>
          </cell>
          <cell r="G24">
            <v>10463.11</v>
          </cell>
          <cell r="H24">
            <v>27187.54</v>
          </cell>
          <cell r="I24">
            <v>25484</v>
          </cell>
          <cell r="J24">
            <v>-1703.54</v>
          </cell>
        </row>
        <row r="25">
          <cell r="A25" t="str">
            <v>6216077000</v>
          </cell>
          <cell r="B25">
            <v>62160</v>
          </cell>
          <cell r="C25">
            <v>77000</v>
          </cell>
          <cell r="D25" t="str">
            <v>Grounds Maintenance</v>
          </cell>
          <cell r="E25">
            <v>26370</v>
          </cell>
          <cell r="F25">
            <v>30090</v>
          </cell>
          <cell r="G25">
            <v>-3720</v>
          </cell>
          <cell r="H25">
            <v>32820.839999999997</v>
          </cell>
          <cell r="I25">
            <v>30090</v>
          </cell>
          <cell r="J25">
            <v>-2730.84</v>
          </cell>
        </row>
        <row r="26">
          <cell r="A26" t="str">
            <v>6216077053</v>
          </cell>
          <cell r="B26">
            <v>62160</v>
          </cell>
          <cell r="C26">
            <v>77053</v>
          </cell>
          <cell r="D26" t="str">
            <v>Landscaping</v>
          </cell>
          <cell r="E26">
            <v>23982.58</v>
          </cell>
          <cell r="F26">
            <v>45925</v>
          </cell>
          <cell r="G26">
            <v>-21942.42</v>
          </cell>
          <cell r="H26">
            <v>38818.58</v>
          </cell>
          <cell r="I26">
            <v>45925</v>
          </cell>
          <cell r="J26">
            <v>7106.42</v>
          </cell>
        </row>
        <row r="27">
          <cell r="A27" t="str">
            <v>6216078020</v>
          </cell>
          <cell r="B27">
            <v>62160</v>
          </cell>
          <cell r="C27">
            <v>78020</v>
          </cell>
          <cell r="D27" t="str">
            <v>Amortized CAM Exp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6216084264</v>
          </cell>
          <cell r="B28">
            <v>62160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6216085555</v>
          </cell>
          <cell r="B29">
            <v>62160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6216085584</v>
          </cell>
          <cell r="B30">
            <v>62160</v>
          </cell>
          <cell r="C30">
            <v>85584</v>
          </cell>
          <cell r="D30" t="str">
            <v>Bldg Admin-Office Costs</v>
          </cell>
          <cell r="E30">
            <v>10872.17</v>
          </cell>
          <cell r="F30">
            <v>8189</v>
          </cell>
          <cell r="G30">
            <v>2683.17</v>
          </cell>
          <cell r="H30">
            <v>10068.65</v>
          </cell>
          <cell r="I30">
            <v>8189</v>
          </cell>
          <cell r="J30">
            <v>-1879.65</v>
          </cell>
        </row>
        <row r="31">
          <cell r="A31" t="str">
            <v>6216085582</v>
          </cell>
          <cell r="B31">
            <v>62160</v>
          </cell>
          <cell r="C31">
            <v>85582</v>
          </cell>
          <cell r="D31" t="str">
            <v>Bldg Admin-Salaries</v>
          </cell>
          <cell r="E31">
            <v>42083.83</v>
          </cell>
          <cell r="F31">
            <v>49382.3</v>
          </cell>
          <cell r="G31">
            <v>-7298.47</v>
          </cell>
          <cell r="H31">
            <v>44507</v>
          </cell>
          <cell r="I31">
            <v>49382.3</v>
          </cell>
          <cell r="J31">
            <v>4875.3</v>
          </cell>
        </row>
        <row r="32">
          <cell r="A32" t="str">
            <v>6216086564</v>
          </cell>
          <cell r="B32">
            <v>62160</v>
          </cell>
          <cell r="C32">
            <v>86564</v>
          </cell>
          <cell r="D32" t="str">
            <v>Insurance</v>
          </cell>
          <cell r="E32">
            <v>27405</v>
          </cell>
          <cell r="F32">
            <v>34926</v>
          </cell>
          <cell r="G32">
            <v>-7521</v>
          </cell>
          <cell r="H32">
            <v>27405</v>
          </cell>
          <cell r="I32">
            <v>34926</v>
          </cell>
          <cell r="J32">
            <v>7521</v>
          </cell>
        </row>
        <row r="33">
          <cell r="A33" t="str">
            <v>6216088846</v>
          </cell>
          <cell r="B33">
            <v>62160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6216088890</v>
          </cell>
          <cell r="B34">
            <v>62160</v>
          </cell>
          <cell r="C34">
            <v>88890</v>
          </cell>
          <cell r="D34" t="str">
            <v>Security/Safety</v>
          </cell>
          <cell r="E34">
            <v>2393.2399999999998</v>
          </cell>
          <cell r="F34">
            <v>5868</v>
          </cell>
          <cell r="G34">
            <v>-3474.76</v>
          </cell>
          <cell r="H34">
            <v>892</v>
          </cell>
          <cell r="I34">
            <v>5868</v>
          </cell>
          <cell r="J34">
            <v>4976</v>
          </cell>
        </row>
        <row r="35">
          <cell r="A35" t="str">
            <v>6216089775</v>
          </cell>
          <cell r="B35">
            <v>62160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6216089729</v>
          </cell>
          <cell r="B36">
            <v>62160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6216089786</v>
          </cell>
          <cell r="B37">
            <v>62160</v>
          </cell>
          <cell r="C37">
            <v>89786</v>
          </cell>
          <cell r="D37" t="str">
            <v>Property Tax Exp</v>
          </cell>
          <cell r="E37">
            <v>87929</v>
          </cell>
          <cell r="F37">
            <v>85856</v>
          </cell>
          <cell r="G37">
            <v>2073</v>
          </cell>
          <cell r="H37">
            <v>87930</v>
          </cell>
          <cell r="I37">
            <v>85856</v>
          </cell>
          <cell r="J37">
            <v>-2074</v>
          </cell>
        </row>
        <row r="38">
          <cell r="A38" t="str">
            <v>6216071040</v>
          </cell>
          <cell r="B38">
            <v>62160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6216072701</v>
          </cell>
          <cell r="B39">
            <v>62160</v>
          </cell>
          <cell r="C39">
            <v>72701</v>
          </cell>
          <cell r="D39" t="str">
            <v>Utilities</v>
          </cell>
          <cell r="E39">
            <v>741.96</v>
          </cell>
          <cell r="F39">
            <v>0</v>
          </cell>
          <cell r="G39">
            <v>741.96</v>
          </cell>
          <cell r="H39">
            <v>514.91</v>
          </cell>
          <cell r="I39">
            <v>0</v>
          </cell>
          <cell r="J39">
            <v>-514.91</v>
          </cell>
        </row>
        <row r="40">
          <cell r="A40" t="str">
            <v>6216072855</v>
          </cell>
          <cell r="B40">
            <v>62160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6216072870</v>
          </cell>
          <cell r="B41">
            <v>62160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6216076010</v>
          </cell>
          <cell r="B42">
            <v>62160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1000</v>
          </cell>
          <cell r="G42">
            <v>-1000</v>
          </cell>
          <cell r="H42">
            <v>0</v>
          </cell>
          <cell r="I42">
            <v>1000</v>
          </cell>
          <cell r="J42">
            <v>1000</v>
          </cell>
        </row>
        <row r="43">
          <cell r="A43" t="str">
            <v>6216076040</v>
          </cell>
          <cell r="B43">
            <v>62160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6216076051</v>
          </cell>
          <cell r="B44">
            <v>62160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6216076054</v>
          </cell>
          <cell r="B45">
            <v>62160</v>
          </cell>
          <cell r="C45">
            <v>76054</v>
          </cell>
          <cell r="D45" t="str">
            <v>Bldg Maintenance &amp; Repair</v>
          </cell>
          <cell r="E45">
            <v>2597.1799999999998</v>
          </cell>
          <cell r="F45">
            <v>0</v>
          </cell>
          <cell r="G45">
            <v>2597.1799999999998</v>
          </cell>
          <cell r="H45">
            <v>300.08</v>
          </cell>
          <cell r="I45">
            <v>0</v>
          </cell>
          <cell r="J45">
            <v>-300.08</v>
          </cell>
        </row>
        <row r="46">
          <cell r="A46" t="str">
            <v>6216076060</v>
          </cell>
          <cell r="B46">
            <v>62160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6216076071</v>
          </cell>
          <cell r="B47">
            <v>62160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9600</v>
          </cell>
          <cell r="I47">
            <v>0</v>
          </cell>
          <cell r="J47">
            <v>-9600</v>
          </cell>
        </row>
        <row r="48">
          <cell r="A48" t="str">
            <v>6216076090</v>
          </cell>
          <cell r="B48">
            <v>62160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6216077001</v>
          </cell>
          <cell r="B49">
            <v>62160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6216077022</v>
          </cell>
          <cell r="B50">
            <v>62160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6216084200</v>
          </cell>
          <cell r="B51">
            <v>62160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6216084240</v>
          </cell>
          <cell r="B52">
            <v>62160</v>
          </cell>
          <cell r="C52">
            <v>84240</v>
          </cell>
          <cell r="D52" t="str">
            <v>Marketing Leasing</v>
          </cell>
          <cell r="E52">
            <v>328.51</v>
          </cell>
          <cell r="F52">
            <v>0</v>
          </cell>
          <cell r="G52">
            <v>328.51</v>
          </cell>
          <cell r="H52">
            <v>244.68</v>
          </cell>
          <cell r="I52">
            <v>0</v>
          </cell>
          <cell r="J52">
            <v>-244.68</v>
          </cell>
        </row>
        <row r="53">
          <cell r="A53" t="str">
            <v>6216084242</v>
          </cell>
          <cell r="B53">
            <v>62160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6216084243</v>
          </cell>
          <cell r="B54">
            <v>62160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6216084244</v>
          </cell>
          <cell r="B55">
            <v>62160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6216084265</v>
          </cell>
          <cell r="B56">
            <v>62160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6216088037</v>
          </cell>
          <cell r="B57">
            <v>62160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6216085016</v>
          </cell>
          <cell r="B58">
            <v>62160</v>
          </cell>
          <cell r="C58">
            <v>85016</v>
          </cell>
          <cell r="D58" t="str">
            <v>Prof Svc-Attorney Outside</v>
          </cell>
          <cell r="E58">
            <v>1512.45</v>
          </cell>
          <cell r="F58">
            <v>2000</v>
          </cell>
          <cell r="G58">
            <v>-487.55</v>
          </cell>
          <cell r="H58">
            <v>2382</v>
          </cell>
          <cell r="I58">
            <v>2000</v>
          </cell>
          <cell r="J58">
            <v>-382</v>
          </cell>
        </row>
        <row r="59">
          <cell r="A59" t="str">
            <v>6216085022</v>
          </cell>
          <cell r="B59">
            <v>62160</v>
          </cell>
          <cell r="C59">
            <v>85022</v>
          </cell>
          <cell r="D59" t="str">
            <v>Prof Svc-Audit/Acctng</v>
          </cell>
          <cell r="E59">
            <v>874.35</v>
          </cell>
          <cell r="F59">
            <v>1872</v>
          </cell>
          <cell r="G59">
            <v>-997.65</v>
          </cell>
          <cell r="H59">
            <v>2071.35</v>
          </cell>
          <cell r="I59">
            <v>1872</v>
          </cell>
          <cell r="J59">
            <v>-199.35</v>
          </cell>
        </row>
        <row r="60">
          <cell r="A60" t="str">
            <v>6216085065</v>
          </cell>
          <cell r="B60">
            <v>62160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6216085500</v>
          </cell>
          <cell r="B61">
            <v>62160</v>
          </cell>
          <cell r="C61">
            <v>85500</v>
          </cell>
          <cell r="D61" t="str">
            <v>Consulting Services</v>
          </cell>
          <cell r="E61">
            <v>170.52</v>
          </cell>
          <cell r="F61">
            <v>800</v>
          </cell>
          <cell r="G61">
            <v>-629.48</v>
          </cell>
          <cell r="H61">
            <v>335</v>
          </cell>
          <cell r="I61">
            <v>800</v>
          </cell>
          <cell r="J61">
            <v>465</v>
          </cell>
        </row>
        <row r="62">
          <cell r="A62" t="str">
            <v>6216085566</v>
          </cell>
          <cell r="B62">
            <v>62160</v>
          </cell>
          <cell r="C62">
            <v>85566</v>
          </cell>
          <cell r="D62" t="str">
            <v>Management Fee</v>
          </cell>
          <cell r="E62">
            <v>40271.910000000003</v>
          </cell>
          <cell r="F62">
            <v>40272</v>
          </cell>
          <cell r="G62">
            <v>-8.9999999996507499E-2</v>
          </cell>
          <cell r="H62">
            <v>40271.760000000002</v>
          </cell>
          <cell r="I62">
            <v>40272</v>
          </cell>
          <cell r="J62">
            <v>0.23999999999796301</v>
          </cell>
        </row>
        <row r="63">
          <cell r="A63" t="str">
            <v>6216085581</v>
          </cell>
          <cell r="B63">
            <v>62160</v>
          </cell>
          <cell r="C63">
            <v>85581</v>
          </cell>
          <cell r="D63" t="str">
            <v>Bldg Admin- Salaries</v>
          </cell>
          <cell r="E63">
            <v>5774.29</v>
          </cell>
          <cell r="F63">
            <v>6717.7</v>
          </cell>
          <cell r="G63">
            <v>-943.41</v>
          </cell>
          <cell r="H63">
            <v>6562.49</v>
          </cell>
          <cell r="I63">
            <v>6717.7</v>
          </cell>
          <cell r="J63">
            <v>155.21</v>
          </cell>
        </row>
        <row r="64">
          <cell r="A64" t="str">
            <v>6216085583</v>
          </cell>
          <cell r="B64">
            <v>62160</v>
          </cell>
          <cell r="C64">
            <v>85583</v>
          </cell>
          <cell r="D64" t="str">
            <v>Bldg Admin-Office Exp.</v>
          </cell>
          <cell r="E64">
            <v>64.650000000000006</v>
          </cell>
          <cell r="F64">
            <v>0</v>
          </cell>
          <cell r="G64">
            <v>64.650000000000006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6216085534</v>
          </cell>
          <cell r="B65">
            <v>62160</v>
          </cell>
          <cell r="C65">
            <v>85534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6216086012</v>
          </cell>
          <cell r="B66">
            <v>62160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6216086037</v>
          </cell>
          <cell r="B67">
            <v>62160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6216083050</v>
          </cell>
          <cell r="B68">
            <v>62160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6216086510</v>
          </cell>
          <cell r="B69">
            <v>62160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6216086537</v>
          </cell>
          <cell r="B70">
            <v>62160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6216086566</v>
          </cell>
          <cell r="B71">
            <v>62160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6216086955</v>
          </cell>
          <cell r="B72">
            <v>62160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6216086985</v>
          </cell>
          <cell r="B73">
            <v>62160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6216086880</v>
          </cell>
          <cell r="B74">
            <v>62160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6216088710</v>
          </cell>
          <cell r="B75">
            <v>62160</v>
          </cell>
          <cell r="C75">
            <v>88710</v>
          </cell>
          <cell r="D75" t="str">
            <v>Losses-Bad Debts</v>
          </cell>
          <cell r="E75">
            <v>-3821.65</v>
          </cell>
          <cell r="F75">
            <v>42364.72</v>
          </cell>
          <cell r="G75">
            <v>-46186.37</v>
          </cell>
          <cell r="H75">
            <v>2927</v>
          </cell>
          <cell r="I75">
            <v>42364.72</v>
          </cell>
          <cell r="J75">
            <v>39437.72</v>
          </cell>
        </row>
        <row r="76">
          <cell r="A76" t="str">
            <v>6216088711</v>
          </cell>
          <cell r="B76">
            <v>62160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6216088785</v>
          </cell>
          <cell r="B77">
            <v>62160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6216088847</v>
          </cell>
          <cell r="B78">
            <v>62160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6216088866</v>
          </cell>
          <cell r="B79">
            <v>62160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6216088870</v>
          </cell>
          <cell r="B80">
            <v>62160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6216088889</v>
          </cell>
          <cell r="B81">
            <v>62160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6216089776</v>
          </cell>
          <cell r="B82">
            <v>62160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6216089787</v>
          </cell>
          <cell r="B83">
            <v>62160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6216089510</v>
          </cell>
          <cell r="B84">
            <v>62160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433410</v>
          </cell>
          <cell r="G84">
            <v>-433410</v>
          </cell>
          <cell r="H84">
            <v>243144</v>
          </cell>
          <cell r="I84">
            <v>433410</v>
          </cell>
          <cell r="J84">
            <v>190266</v>
          </cell>
        </row>
        <row r="85">
          <cell r="A85" t="str">
            <v>6216089511</v>
          </cell>
          <cell r="B85">
            <v>62160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6216089512</v>
          </cell>
          <cell r="B86">
            <v>62160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6216089528</v>
          </cell>
          <cell r="B87">
            <v>62160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6216089529</v>
          </cell>
          <cell r="B88">
            <v>62160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9231</v>
          </cell>
          <cell r="G88">
            <v>-9231</v>
          </cell>
          <cell r="H88">
            <v>5681</v>
          </cell>
          <cell r="I88">
            <v>9231</v>
          </cell>
          <cell r="J88">
            <v>3550</v>
          </cell>
        </row>
        <row r="89">
          <cell r="A89" t="str">
            <v>6216089567</v>
          </cell>
          <cell r="B89">
            <v>62160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6216085058</v>
          </cell>
          <cell r="B90">
            <v>62160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6216086513</v>
          </cell>
          <cell r="B91">
            <v>62160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5279.8</v>
          </cell>
          <cell r="G91">
            <v>-5279.8</v>
          </cell>
          <cell r="H91">
            <v>757.14</v>
          </cell>
          <cell r="I91">
            <v>5279.8</v>
          </cell>
          <cell r="J91">
            <v>4522.66</v>
          </cell>
        </row>
        <row r="92">
          <cell r="A92" t="str">
            <v>6216086519</v>
          </cell>
          <cell r="B92">
            <v>62160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6216088770</v>
          </cell>
          <cell r="B93">
            <v>62160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6216088862</v>
          </cell>
          <cell r="B94">
            <v>62160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6216088874</v>
          </cell>
          <cell r="B95">
            <v>62160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6216089910</v>
          </cell>
          <cell r="B96">
            <v>62160</v>
          </cell>
          <cell r="C96">
            <v>89910</v>
          </cell>
          <cell r="D96" t="str">
            <v>Depreciation</v>
          </cell>
          <cell r="E96">
            <v>0</v>
          </cell>
          <cell r="F96">
            <v>93431.02</v>
          </cell>
          <cell r="G96">
            <v>-93431.02</v>
          </cell>
          <cell r="H96">
            <v>97808.54</v>
          </cell>
          <cell r="I96">
            <v>93431.02</v>
          </cell>
          <cell r="J96">
            <v>-4377.5199999999904</v>
          </cell>
        </row>
        <row r="97">
          <cell r="A97" t="str">
            <v>6216089548</v>
          </cell>
          <cell r="B97">
            <v>62160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arbor View"/>
      <sheetName val="variance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hyperlink" Target="https://pmx7.cloud.mrisoftware.com/mripage.asp?PAGE=OCCPDTL&amp;GROUP=CM_HOME4&amp;MENUNAME=CM_HOME4&amp;MENUID=MRI_75&amp;INHERITMENU=Y&amp;WHERE=LEAS.BLDGID%3D%27801%27%20AND%20LEAS.OCCPSTAT%20%3C%3E%20%27P%27%20AND%20(LEAS.RENTSTRT%20%3C%3D%20%2720251010%27%20AND%20COALESCE%7BLEAS.VACATE%2CLEAS.EXPIR%7D%20%3E%3D%20%2720251010%27%20AND%20(LEAS.VACATE%3E%3D%20%2720251010%27%20OR%20LEAS.VACATE%20IS%20NULL))%20AND%20(LEAS.RENTSTRT%20IS%20NOT%20NULL%20AND%20LEAS.OCCPSTAT%3C%3E%27I%27)%20AND%20(LEAS.OCCUPNCY%20%3C%3D%20%2720251010%27%20OR%20LEAS.OCCUPNCY%20IS%20NULL)%20AND%20IF%7BSQLSRVR%7B%7D%2CCHARINDEX(%27VACANT%27%2CUPPER(LEAS.OCCPNAME))%3D0%2CINSTR(UCASE(LEAS.OCCPNAME)%2C%22VACANT%22)%3D0%7D%20AND%20(TB_CM_SUITETYPE.SUITETYPEUSAGE%20%3D%20%27I%27%20OR%20TB_CM_SUITETYPE.SUITETYPEUSAGE%20IS%20NULL)&amp;OCCPTEST=O&amp;ASDATE=10~04710~0472025&amp;PATH=PM&amp;BLDGID=801&amp;HEADLBL=Occupied%20!%7BSuites%7D%20for%20GREENFIELD%20GATEWAY%20LLC&amp;sessionLookupKey=6a11733a071fbd0dca34a03f9bc11bd75a3f3c4d108cb0fa6c1dcf205989a022" TargetMode="External"/><Relationship Id="rId1" Type="http://schemas.openxmlformats.org/officeDocument/2006/relationships/hyperlink" Target="https://pmx7.cloud.mrisoftware.com/mripage.asp?PAGE=OCCPDTL&amp;GROUP=CM_HOME4&amp;MENUNAME=CM_HOME4&amp;MENUID=MRI_75&amp;INHERITMENU=Y&amp;WHERE=LEAS.BLDGID%3D%27801%27%20AND%20LEAS.OCCPSTAT%20%3C%3E%20%27P%27%20AND%20(LEAS.RENTSTRT%20%3C%3D%20%2720251010%27%20AND%20COALESCE%7BLEAS.VACATE%2CLEAS.EXPIR%7D%20%3E%3D%20%2720251010%27%20AND%20(LEAS.VACATE%3E%3D%20%2720251010%27%20OR%20LEAS.VACATE%20IS%20NULL))%20AND%20(LEAS.RENTSTRT%20IS%20NOT%20NULL%20AND%20LEAS.OCCPSTAT%3C%3E%27I%27)%20AND%20(LEAS.OCCUPNCY%20%3C%3D%20%2720251010%27%20OR%20LEAS.OCCUPNCY%20IS%20NULL)%20AND%20IF%7BSQLSRVR%7B%7D%2CCHARINDEX(%27VACANT%27%2CUPPER(LEAS.OCCPNAME))%3D0%2CINSTR(UCASE(LEAS.OCCPNAME)%2C%22VACANT%22)%3D0%7D%20AND%20(TB_CM_SUITETYPE.SUITETYPEUSAGE%20%3D%20%27I%27%20OR%20TB_CM_SUITETYPE.SUITETYPEUSAGE%20IS%20NULL)&amp;OCCPTEST=O&amp;ASDATE=10~04710~0472025&amp;PATH=PM&amp;BLDGID=801&amp;HEADLBL=Occupied%20!%7BSuites%7D%20for%20GREENFIELD%20GATEWAY%20LLC&amp;sessionLookupKey=6a11733a071fbd0dca34a03f9bc11bd75a3f3c4d108cb0fa6c1dcf205989a022" TargetMode="Externa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9"/>
  <sheetViews>
    <sheetView showGridLines="0" zoomScaleNormal="100" workbookViewId="0">
      <selection activeCell="B19" sqref="B19"/>
    </sheetView>
  </sheetViews>
  <sheetFormatPr defaultRowHeight="13.2"/>
  <cols>
    <col min="1" max="1" width="30.44140625" customWidth="1"/>
    <col min="2" max="2" width="12.44140625" customWidth="1"/>
    <col min="3" max="3" width="11.44140625" customWidth="1"/>
    <col min="4" max="4" width="9.44140625" customWidth="1"/>
    <col min="6" max="6" width="18" customWidth="1"/>
    <col min="7" max="7" width="9.44140625" hidden="1" customWidth="1"/>
    <col min="8" max="8" width="1" customWidth="1"/>
    <col min="9" max="9" width="2.44140625" customWidth="1"/>
    <col min="10" max="10" width="1.44140625" hidden="1" customWidth="1"/>
  </cols>
  <sheetData>
    <row r="1" spans="1:7" ht="18.600000000000001">
      <c r="A1" s="100" t="s">
        <v>0</v>
      </c>
      <c r="B1" s="100"/>
      <c r="C1" s="101"/>
      <c r="E1" s="100" t="s">
        <v>1</v>
      </c>
    </row>
    <row r="2" spans="1:7" ht="16.5" customHeight="1"/>
    <row r="6" spans="1:7" ht="15.6">
      <c r="A6" s="889" t="s">
        <v>2</v>
      </c>
      <c r="B6" s="889"/>
      <c r="C6" s="889"/>
      <c r="D6" s="889"/>
      <c r="E6" s="889"/>
      <c r="F6" s="889"/>
      <c r="G6" s="889"/>
    </row>
    <row r="8" spans="1:7">
      <c r="A8" s="890" t="s">
        <v>3</v>
      </c>
      <c r="B8" s="890"/>
      <c r="C8" s="890"/>
      <c r="D8" s="890"/>
      <c r="E8" s="890"/>
      <c r="F8" s="890"/>
      <c r="G8" s="890"/>
    </row>
    <row r="9" spans="1:7" ht="9.9" customHeight="1">
      <c r="A9" s="698"/>
      <c r="B9" s="698"/>
      <c r="C9" s="698"/>
      <c r="D9" s="698"/>
      <c r="E9" s="698"/>
      <c r="F9" s="698"/>
    </row>
    <row r="10" spans="1:7">
      <c r="A10" s="891" t="s">
        <v>4</v>
      </c>
      <c r="B10" s="892"/>
      <c r="C10" s="892"/>
      <c r="D10" s="892"/>
      <c r="E10" s="892"/>
      <c r="F10" s="892"/>
      <c r="G10" s="892"/>
    </row>
    <row r="11" spans="1:7">
      <c r="A11" s="893">
        <v>40816</v>
      </c>
      <c r="B11" s="893"/>
      <c r="C11" s="893"/>
      <c r="D11" s="893"/>
      <c r="E11" s="893"/>
      <c r="F11" s="893"/>
    </row>
    <row r="14" spans="1:7">
      <c r="A14" s="1" t="s">
        <v>5</v>
      </c>
      <c r="F14" s="4">
        <v>0</v>
      </c>
    </row>
    <row r="16" spans="1:7">
      <c r="A16" s="6" t="s">
        <v>6</v>
      </c>
    </row>
    <row r="17" spans="1:6" ht="15.9" customHeight="1">
      <c r="A17" t="s">
        <v>7</v>
      </c>
      <c r="F17" s="4">
        <v>0</v>
      </c>
    </row>
    <row r="19" spans="1:6" ht="21" customHeight="1"/>
    <row r="20" spans="1:6">
      <c r="A20" s="6" t="s">
        <v>8</v>
      </c>
    </row>
    <row r="21" spans="1:6">
      <c r="A21" t="s">
        <v>9</v>
      </c>
    </row>
    <row r="23" spans="1:6" ht="15.9" customHeight="1">
      <c r="A23" s="65" t="s">
        <v>10</v>
      </c>
      <c r="B23" s="64" t="s">
        <v>11</v>
      </c>
    </row>
    <row r="24" spans="1:6" ht="18" customHeight="1">
      <c r="B24" s="62"/>
    </row>
    <row r="25" spans="1:6">
      <c r="B25" s="63"/>
    </row>
    <row r="26" spans="1:6">
      <c r="B26" s="63"/>
    </row>
    <row r="27" spans="1:6">
      <c r="B27" s="63"/>
    </row>
    <row r="28" spans="1:6">
      <c r="B28" s="63"/>
    </row>
    <row r="29" spans="1:6">
      <c r="B29" s="62"/>
    </row>
    <row r="30" spans="1:6">
      <c r="B30" s="62"/>
      <c r="F30" s="4">
        <f>SUM(B24:B30)</f>
        <v>0</v>
      </c>
    </row>
    <row r="34" spans="1:6" ht="8.4" customHeight="1"/>
    <row r="35" spans="1:6" ht="19.5" customHeight="1" thickBot="1">
      <c r="A35" s="1" t="s">
        <v>12</v>
      </c>
      <c r="F35" s="71">
        <f>SUM(F14+F17-F30)</f>
        <v>0</v>
      </c>
    </row>
    <row r="36" spans="1:6" ht="13.8" thickTop="1"/>
    <row r="44" spans="1:6">
      <c r="E44" s="19"/>
      <c r="F44" s="19"/>
    </row>
    <row r="48" spans="1:6">
      <c r="A48" s="2"/>
      <c r="B48" s="2"/>
      <c r="C48" s="2"/>
      <c r="D48" s="2"/>
      <c r="E48" s="2"/>
      <c r="F48" s="2"/>
    </row>
    <row r="49" spans="1:4">
      <c r="A49" s="97">
        <v>9</v>
      </c>
      <c r="D49" s="97" t="s">
        <v>13</v>
      </c>
    </row>
  </sheetData>
  <mergeCells count="4">
    <mergeCell ref="A6:G6"/>
    <mergeCell ref="A8:G8"/>
    <mergeCell ref="A10:G10"/>
    <mergeCell ref="A11:F11"/>
  </mergeCells>
  <phoneticPr fontId="28" type="noConversion"/>
  <printOptions horizontalCentered="1"/>
  <pageMargins left="0.75" right="0.5" top="0.85" bottom="0.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W578"/>
  <sheetViews>
    <sheetView workbookViewId="0">
      <selection activeCell="D20" sqref="D20"/>
    </sheetView>
  </sheetViews>
  <sheetFormatPr defaultRowHeight="13.2"/>
  <cols>
    <col min="1" max="1" width="2.44140625" customWidth="1"/>
    <col min="2" max="4" width="19.44140625" customWidth="1"/>
    <col min="5" max="5" width="21.44140625" customWidth="1"/>
    <col min="6" max="6" width="24.44140625" customWidth="1"/>
    <col min="7" max="7" width="14.44140625" customWidth="1"/>
    <col min="8" max="8" width="25.44140625" customWidth="1"/>
    <col min="9" max="9" width="19.44140625" customWidth="1"/>
  </cols>
  <sheetData>
    <row r="1" spans="1:23" ht="13.8" thickBot="1">
      <c r="A1" s="703"/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</row>
    <row r="2" spans="1:23" ht="13.8">
      <c r="A2" s="703"/>
      <c r="B2" s="224"/>
      <c r="C2" s="225"/>
      <c r="D2" s="225"/>
      <c r="E2" s="225"/>
      <c r="F2" s="225"/>
      <c r="G2" s="225"/>
      <c r="H2" s="226"/>
      <c r="I2" s="227"/>
      <c r="J2" s="703"/>
      <c r="K2" s="703"/>
      <c r="L2" s="703"/>
      <c r="M2" s="703"/>
      <c r="N2" s="703"/>
      <c r="O2" s="703"/>
      <c r="P2" s="703"/>
      <c r="Q2" s="703"/>
      <c r="R2" s="703"/>
      <c r="S2" s="703"/>
      <c r="T2" s="703"/>
      <c r="U2" s="703"/>
    </row>
    <row r="3" spans="1:23" ht="15.6">
      <c r="A3" s="215"/>
      <c r="B3" s="228"/>
      <c r="C3" s="229"/>
      <c r="D3" s="896" t="s">
        <v>14</v>
      </c>
      <c r="E3" s="897"/>
      <c r="F3" s="897"/>
      <c r="G3" s="242"/>
      <c r="H3" s="242"/>
      <c r="I3" s="243"/>
      <c r="J3" s="703"/>
      <c r="K3" s="703"/>
      <c r="L3" s="703"/>
      <c r="M3" s="703"/>
      <c r="N3" s="703"/>
      <c r="O3" s="703"/>
      <c r="P3" s="703"/>
      <c r="Q3" s="703"/>
      <c r="R3" s="703"/>
      <c r="S3" s="703"/>
      <c r="T3" s="703"/>
      <c r="U3" s="703"/>
    </row>
    <row r="4" spans="1:23" ht="21">
      <c r="A4" s="215"/>
      <c r="B4" s="228"/>
      <c r="C4" s="229"/>
      <c r="D4" s="898" t="s">
        <v>15</v>
      </c>
      <c r="E4" s="899"/>
      <c r="F4" s="899"/>
      <c r="G4" s="242"/>
      <c r="H4" s="242"/>
      <c r="I4" s="244"/>
      <c r="J4" s="213"/>
      <c r="K4" s="213"/>
      <c r="L4" s="703"/>
      <c r="M4" s="703"/>
      <c r="N4" s="703"/>
      <c r="O4" s="703"/>
      <c r="P4" s="703"/>
      <c r="Q4" s="703"/>
      <c r="R4" s="703"/>
      <c r="S4" s="703"/>
      <c r="T4" s="703"/>
      <c r="U4" s="703"/>
    </row>
    <row r="5" spans="1:23" ht="17.399999999999999">
      <c r="A5" s="215"/>
      <c r="B5" s="228"/>
      <c r="C5" s="229"/>
      <c r="D5" s="900" t="s">
        <v>16</v>
      </c>
      <c r="E5" s="897"/>
      <c r="F5" s="897"/>
      <c r="G5" s="242"/>
      <c r="H5" s="242"/>
      <c r="I5" s="241"/>
      <c r="J5" s="703"/>
      <c r="K5" s="703"/>
      <c r="L5" s="703"/>
      <c r="M5" s="703"/>
      <c r="N5" s="703"/>
      <c r="O5" s="703"/>
      <c r="P5" s="703"/>
      <c r="Q5" s="703"/>
      <c r="R5" s="703"/>
      <c r="S5" s="703"/>
      <c r="T5" s="703"/>
      <c r="U5" s="703"/>
    </row>
    <row r="6" spans="1:23" ht="17.399999999999999">
      <c r="A6" s="215"/>
      <c r="B6" s="228"/>
      <c r="C6" s="229"/>
      <c r="D6" s="901">
        <f>'Pet-cash'!$A$11</f>
        <v>40816</v>
      </c>
      <c r="E6" s="902"/>
      <c r="F6" s="902"/>
      <c r="G6" s="245"/>
      <c r="H6" s="245"/>
      <c r="I6" s="246"/>
      <c r="J6" s="703"/>
      <c r="K6" s="703"/>
      <c r="L6" s="703"/>
      <c r="M6" s="703"/>
      <c r="N6" s="703"/>
      <c r="O6" s="703"/>
      <c r="P6" s="703"/>
      <c r="Q6" s="703"/>
      <c r="R6" s="703"/>
      <c r="S6" s="703"/>
      <c r="T6" s="703"/>
      <c r="U6" s="703"/>
    </row>
    <row r="7" spans="1:23" ht="17.399999999999999">
      <c r="A7" s="215"/>
      <c r="B7" s="228"/>
      <c r="C7" s="229"/>
      <c r="D7" s="229"/>
      <c r="E7" s="230"/>
      <c r="F7" s="229"/>
      <c r="G7" s="229"/>
      <c r="H7" s="247"/>
      <c r="I7" s="231"/>
      <c r="J7" s="703"/>
      <c r="K7" s="703"/>
      <c r="L7" s="703"/>
      <c r="M7" s="703"/>
      <c r="N7" s="703"/>
      <c r="O7" s="703"/>
      <c r="P7" s="703"/>
      <c r="Q7" s="703"/>
      <c r="R7" s="703"/>
      <c r="S7" s="703"/>
      <c r="T7" s="703"/>
      <c r="U7" s="703"/>
    </row>
    <row r="8" spans="1:23" ht="16.2" thickBot="1">
      <c r="A8" s="211"/>
      <c r="B8" s="232"/>
      <c r="C8" s="233"/>
      <c r="D8" s="233"/>
      <c r="E8" s="234"/>
      <c r="F8" s="233"/>
      <c r="G8" s="233"/>
      <c r="H8" s="235"/>
      <c r="I8" s="236"/>
      <c r="J8" s="703"/>
      <c r="K8" s="703"/>
      <c r="L8" s="703"/>
      <c r="M8" s="703"/>
      <c r="N8" s="703"/>
      <c r="O8" s="703"/>
      <c r="P8" s="703"/>
      <c r="Q8" s="703"/>
      <c r="R8" s="703"/>
      <c r="S8" s="703"/>
      <c r="T8" s="703"/>
      <c r="U8" s="703"/>
    </row>
    <row r="9" spans="1:23" ht="15.6">
      <c r="A9" s="211"/>
      <c r="B9" s="211"/>
      <c r="C9" s="703"/>
      <c r="D9" s="703"/>
      <c r="E9" s="212"/>
      <c r="F9" s="212"/>
      <c r="G9" s="212"/>
      <c r="H9" s="222"/>
      <c r="I9" s="703"/>
      <c r="J9" s="214"/>
      <c r="K9" s="703"/>
      <c r="L9" s="703"/>
      <c r="M9" s="703"/>
      <c r="N9" s="703"/>
      <c r="O9" s="703"/>
      <c r="P9" s="703"/>
      <c r="Q9" s="703"/>
      <c r="R9" s="703"/>
      <c r="S9" s="703"/>
      <c r="T9" s="703"/>
      <c r="U9" s="703"/>
    </row>
    <row r="10" spans="1:23" ht="16.2" thickBot="1">
      <c r="A10" s="211"/>
      <c r="B10" s="211"/>
      <c r="C10" s="703"/>
      <c r="D10" s="703"/>
      <c r="E10" s="703"/>
      <c r="F10" s="248" t="s">
        <v>17</v>
      </c>
      <c r="H10" s="258" t="s">
        <v>18</v>
      </c>
      <c r="I10" s="212"/>
      <c r="J10" s="214"/>
      <c r="K10" s="703"/>
      <c r="L10" s="214"/>
      <c r="M10" s="703"/>
      <c r="N10" s="703"/>
      <c r="O10" s="703"/>
      <c r="P10" s="703"/>
      <c r="Q10" s="703"/>
      <c r="R10" s="703"/>
      <c r="S10" s="703"/>
      <c r="T10" s="703"/>
      <c r="U10" s="703"/>
      <c r="V10" s="703"/>
      <c r="W10" s="703"/>
    </row>
    <row r="11" spans="1:23" ht="15.6">
      <c r="A11" s="211"/>
      <c r="B11" s="211"/>
      <c r="C11" s="703"/>
      <c r="D11" s="703"/>
      <c r="E11" s="703"/>
      <c r="F11" s="212"/>
      <c r="H11" s="212"/>
      <c r="I11" s="212"/>
      <c r="J11" s="214"/>
      <c r="K11" s="703"/>
      <c r="L11" s="214"/>
      <c r="M11" s="703"/>
      <c r="N11" s="703"/>
      <c r="O11" s="703"/>
      <c r="P11" s="703"/>
      <c r="Q11" s="703"/>
      <c r="R11" s="703"/>
      <c r="S11" s="703"/>
      <c r="T11" s="703"/>
      <c r="U11" s="703"/>
      <c r="V11" s="703"/>
      <c r="W11" s="703"/>
    </row>
    <row r="12" spans="1:23" ht="16.2" thickBot="1">
      <c r="A12" s="237"/>
      <c r="B12" s="237"/>
      <c r="C12" s="237"/>
      <c r="D12" s="237"/>
      <c r="E12" s="237"/>
      <c r="F12" s="248" t="s">
        <v>19</v>
      </c>
      <c r="H12" s="259">
        <v>937301091</v>
      </c>
      <c r="I12" s="212"/>
      <c r="J12" s="214"/>
      <c r="K12" s="703"/>
      <c r="L12" s="240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</row>
    <row r="13" spans="1:23" ht="16.2" thickBot="1">
      <c r="A13" s="216"/>
      <c r="B13" s="220" t="s">
        <v>20</v>
      </c>
      <c r="C13" s="220"/>
      <c r="D13" s="221"/>
      <c r="E13" s="221"/>
      <c r="F13" s="221"/>
      <c r="G13" s="218"/>
      <c r="H13" s="218"/>
      <c r="I13" s="212"/>
      <c r="J13" s="214"/>
      <c r="K13" s="703"/>
      <c r="L13" s="703"/>
      <c r="M13" s="703"/>
      <c r="N13" s="703"/>
      <c r="O13" s="703"/>
      <c r="P13" s="703"/>
      <c r="Q13" s="703"/>
      <c r="R13" s="703"/>
      <c r="S13" s="703"/>
      <c r="T13" s="703"/>
      <c r="U13" s="703"/>
      <c r="V13" s="703"/>
      <c r="W13" s="703"/>
    </row>
    <row r="14" spans="1:23" ht="15.6">
      <c r="A14" s="216"/>
      <c r="B14" s="216"/>
      <c r="C14" s="216"/>
      <c r="D14" s="216"/>
      <c r="E14" s="216"/>
      <c r="F14" s="216"/>
      <c r="G14" s="217"/>
      <c r="H14" s="217"/>
      <c r="I14" s="212"/>
      <c r="J14" s="214"/>
      <c r="K14" s="703"/>
      <c r="L14" s="703"/>
      <c r="M14" s="703"/>
      <c r="N14" s="703"/>
      <c r="O14" s="703"/>
      <c r="P14" s="703"/>
      <c r="Q14" s="703"/>
      <c r="R14" s="703"/>
      <c r="S14" s="703"/>
      <c r="T14" s="703"/>
      <c r="U14" s="703"/>
      <c r="V14" s="703"/>
      <c r="W14" s="703"/>
    </row>
    <row r="15" spans="1:23" ht="15.6">
      <c r="A15" s="216"/>
      <c r="B15" s="237" t="s">
        <v>21</v>
      </c>
      <c r="C15" s="265">
        <v>40770</v>
      </c>
      <c r="E15" s="260"/>
      <c r="F15" s="260"/>
      <c r="G15" s="238"/>
      <c r="H15" s="256">
        <v>341284.95</v>
      </c>
      <c r="I15" s="212"/>
      <c r="J15" s="214"/>
      <c r="K15" s="703"/>
      <c r="L15" s="703"/>
      <c r="M15" s="703"/>
      <c r="N15" s="703"/>
      <c r="O15" s="703"/>
      <c r="P15" s="703"/>
      <c r="Q15" s="703"/>
      <c r="R15" s="703"/>
      <c r="S15" s="703"/>
      <c r="T15" s="703"/>
      <c r="U15" s="703"/>
      <c r="V15" s="703"/>
      <c r="W15" s="703"/>
    </row>
    <row r="16" spans="1:23" ht="15.6">
      <c r="A16" s="216"/>
      <c r="B16" s="237"/>
      <c r="C16" s="237"/>
      <c r="D16" s="703"/>
      <c r="E16" s="703"/>
      <c r="F16" s="703"/>
      <c r="G16" s="237"/>
      <c r="H16" s="239" t="s">
        <v>22</v>
      </c>
      <c r="I16" s="212"/>
      <c r="J16" s="214"/>
      <c r="K16" s="703"/>
      <c r="L16" s="703"/>
      <c r="M16" s="703"/>
      <c r="N16" s="703"/>
      <c r="O16" s="703"/>
      <c r="P16" s="703"/>
      <c r="Q16" s="703"/>
      <c r="R16" s="703"/>
      <c r="S16" s="703"/>
      <c r="T16" s="703"/>
      <c r="U16" s="703"/>
      <c r="V16" s="703"/>
      <c r="W16" s="703"/>
    </row>
    <row r="17" spans="1:11" ht="15.6">
      <c r="A17" s="216"/>
      <c r="B17" s="237" t="s">
        <v>23</v>
      </c>
      <c r="C17" s="237"/>
      <c r="D17" s="703"/>
      <c r="E17" s="703"/>
      <c r="F17" s="703"/>
      <c r="G17" s="238"/>
      <c r="H17" s="239">
        <v>0</v>
      </c>
      <c r="I17" s="212"/>
      <c r="J17" s="214"/>
      <c r="K17" s="703"/>
    </row>
    <row r="18" spans="1:11" ht="15.6">
      <c r="A18" s="216"/>
      <c r="B18" s="237"/>
      <c r="C18" s="237"/>
      <c r="D18" s="703"/>
      <c r="E18" s="703"/>
      <c r="F18" s="703"/>
      <c r="G18" s="237"/>
      <c r="H18" s="255"/>
      <c r="I18" s="212"/>
      <c r="J18" s="214"/>
      <c r="K18" s="703"/>
    </row>
    <row r="19" spans="1:11" ht="15.6">
      <c r="A19" s="216"/>
      <c r="B19" s="237" t="s">
        <v>24</v>
      </c>
      <c r="C19" s="237"/>
      <c r="D19" s="703"/>
      <c r="E19" s="703"/>
      <c r="F19" s="703"/>
      <c r="G19" s="237"/>
      <c r="H19" s="239">
        <v>25631.26</v>
      </c>
      <c r="I19" s="212"/>
      <c r="J19" s="214"/>
      <c r="K19" s="703"/>
    </row>
    <row r="20" spans="1:11" ht="15.6">
      <c r="A20" s="216"/>
      <c r="B20" s="237"/>
      <c r="C20" s="237"/>
      <c r="D20" s="703"/>
      <c r="E20" s="703"/>
      <c r="F20" s="703"/>
      <c r="G20" s="237"/>
      <c r="H20" s="239"/>
      <c r="I20" s="212"/>
      <c r="J20" s="214"/>
      <c r="K20" s="703"/>
    </row>
    <row r="21" spans="1:11" ht="15.6">
      <c r="A21" s="216"/>
      <c r="B21" s="237" t="s">
        <v>25</v>
      </c>
      <c r="C21" s="237"/>
      <c r="D21" s="703"/>
      <c r="E21" s="703"/>
      <c r="F21" s="703"/>
      <c r="G21" s="237"/>
      <c r="H21" s="239"/>
      <c r="I21" s="212"/>
      <c r="J21" s="214"/>
      <c r="K21" s="703"/>
    </row>
    <row r="22" spans="1:11" ht="15.6">
      <c r="A22" s="216"/>
      <c r="B22" s="237"/>
      <c r="C22" s="237"/>
      <c r="D22" s="703"/>
      <c r="E22" s="703"/>
      <c r="F22" s="703"/>
      <c r="G22" s="237"/>
      <c r="H22" s="239"/>
      <c r="I22" s="212"/>
      <c r="J22" s="214"/>
      <c r="K22" s="703"/>
    </row>
    <row r="23" spans="1:11" ht="16.2" thickBot="1">
      <c r="A23" s="216"/>
      <c r="B23" s="237" t="s">
        <v>26</v>
      </c>
      <c r="C23" s="237"/>
      <c r="D23" s="703"/>
      <c r="E23" s="703"/>
      <c r="F23" s="703"/>
      <c r="G23" s="237"/>
      <c r="H23" s="257">
        <f>+H15+H17-H19</f>
        <v>315653.69</v>
      </c>
      <c r="I23" s="212"/>
      <c r="J23" s="214"/>
      <c r="K23" s="703"/>
    </row>
    <row r="24" spans="1:11" ht="15.6">
      <c r="A24" s="216"/>
      <c r="B24" s="216"/>
      <c r="C24" s="216"/>
      <c r="D24" s="216"/>
      <c r="E24" s="216"/>
      <c r="F24" s="216"/>
      <c r="G24" s="216"/>
      <c r="H24" s="216"/>
      <c r="I24" s="212"/>
      <c r="J24" s="214"/>
      <c r="K24" s="703"/>
    </row>
    <row r="25" spans="1:11" ht="16.2" thickBot="1">
      <c r="A25" s="216"/>
      <c r="B25" s="220" t="s">
        <v>27</v>
      </c>
      <c r="C25" s="220"/>
      <c r="D25" s="221"/>
      <c r="E25" s="221"/>
      <c r="F25" s="221"/>
      <c r="G25" s="218"/>
      <c r="H25" s="218"/>
      <c r="I25" s="218"/>
      <c r="J25" s="214"/>
      <c r="K25" s="703"/>
    </row>
    <row r="26" spans="1:11" ht="15.6">
      <c r="A26" s="216"/>
      <c r="B26" s="216"/>
      <c r="C26" s="216"/>
      <c r="D26" s="216"/>
      <c r="E26" s="216"/>
      <c r="F26" s="216"/>
      <c r="G26" s="216"/>
      <c r="H26" s="216"/>
      <c r="I26" s="216"/>
      <c r="J26" s="214"/>
      <c r="K26" s="703"/>
    </row>
    <row r="27" spans="1:11" ht="15.6">
      <c r="A27" s="216"/>
      <c r="B27" s="237"/>
      <c r="C27" s="237"/>
      <c r="D27" s="703"/>
      <c r="E27" s="703"/>
      <c r="F27" s="703"/>
      <c r="G27" s="703"/>
      <c r="H27" s="239"/>
      <c r="I27" s="237"/>
      <c r="J27" s="214"/>
      <c r="K27" s="703"/>
    </row>
    <row r="28" spans="1:11" ht="16.2" thickBot="1">
      <c r="A28" s="216"/>
      <c r="B28" s="237" t="s">
        <v>28</v>
      </c>
      <c r="C28" s="237"/>
      <c r="D28" s="703"/>
      <c r="E28" s="703"/>
      <c r="F28" s="703"/>
      <c r="G28" s="703"/>
      <c r="H28" s="257">
        <v>315653.69</v>
      </c>
      <c r="I28" s="237"/>
      <c r="J28" s="214"/>
      <c r="K28" s="703"/>
    </row>
    <row r="29" spans="1:11" ht="15.6">
      <c r="A29" s="216"/>
      <c r="B29" s="216"/>
      <c r="C29" s="216"/>
      <c r="D29" s="237"/>
      <c r="E29" s="237"/>
      <c r="F29" s="237"/>
      <c r="G29" s="237"/>
      <c r="H29" s="256"/>
      <c r="I29" s="237"/>
      <c r="J29" s="214"/>
      <c r="K29" s="703"/>
    </row>
    <row r="30" spans="1:11" ht="15.6">
      <c r="A30" s="216"/>
      <c r="B30" s="237" t="s">
        <v>29</v>
      </c>
      <c r="C30" s="216"/>
      <c r="D30" s="237"/>
      <c r="E30" s="237"/>
      <c r="F30" s="237"/>
      <c r="G30" s="237"/>
      <c r="H30" s="256"/>
      <c r="I30" s="237"/>
      <c r="J30" s="214"/>
      <c r="K30" s="703"/>
    </row>
    <row r="31" spans="1:11" ht="15.6">
      <c r="A31" s="216"/>
      <c r="B31" s="216"/>
      <c r="C31" s="216"/>
      <c r="D31" s="237"/>
      <c r="E31" s="237"/>
      <c r="F31" s="237"/>
      <c r="G31" s="237"/>
      <c r="H31" s="256"/>
      <c r="I31" s="237"/>
      <c r="J31" s="214"/>
      <c r="K31" s="703"/>
    </row>
    <row r="32" spans="1:11" ht="15.6">
      <c r="A32" s="216"/>
      <c r="B32" s="216"/>
      <c r="C32" s="262" t="s">
        <v>22</v>
      </c>
      <c r="E32" s="237"/>
      <c r="F32" s="237" t="s">
        <v>30</v>
      </c>
      <c r="G32" s="237"/>
      <c r="H32" s="256">
        <v>0</v>
      </c>
      <c r="I32" s="237"/>
      <c r="J32" s="214"/>
      <c r="K32" s="237"/>
    </row>
    <row r="33" spans="1:11" ht="15.6">
      <c r="A33" s="216"/>
      <c r="B33" s="216"/>
      <c r="C33" s="262" t="s">
        <v>22</v>
      </c>
      <c r="E33" s="237"/>
      <c r="F33" s="237" t="s">
        <v>31</v>
      </c>
      <c r="G33" s="237"/>
      <c r="H33" s="256">
        <v>0</v>
      </c>
      <c r="I33" s="237"/>
      <c r="J33" s="214"/>
      <c r="K33" s="237"/>
    </row>
    <row r="34" spans="1:11" ht="15.6">
      <c r="A34" s="216"/>
      <c r="B34" s="216"/>
      <c r="C34" s="262"/>
      <c r="E34" s="237"/>
      <c r="F34" s="237" t="s">
        <v>32</v>
      </c>
      <c r="G34" s="237"/>
      <c r="H34" s="256">
        <v>0</v>
      </c>
      <c r="I34" s="237"/>
      <c r="J34" s="214"/>
      <c r="K34" s="237"/>
    </row>
    <row r="35" spans="1:11" ht="15.6">
      <c r="A35" s="216"/>
      <c r="B35" s="216"/>
      <c r="C35" s="262"/>
      <c r="D35" s="237"/>
      <c r="E35" s="237"/>
      <c r="F35" s="237"/>
      <c r="G35" s="237"/>
      <c r="H35" s="256"/>
      <c r="I35" s="237"/>
      <c r="J35" s="214"/>
      <c r="K35" s="237"/>
    </row>
    <row r="36" spans="1:11" ht="15.6">
      <c r="A36" s="216"/>
      <c r="B36" s="216"/>
      <c r="C36" s="262"/>
      <c r="D36" s="237"/>
      <c r="E36" s="237"/>
      <c r="F36" s="237"/>
      <c r="G36" s="237"/>
      <c r="H36" s="261"/>
      <c r="I36" s="237"/>
      <c r="J36" s="214"/>
      <c r="K36" s="237"/>
    </row>
    <row r="37" spans="1:11" ht="15.6">
      <c r="A37" s="216"/>
      <c r="B37" s="216"/>
      <c r="C37" s="263"/>
      <c r="D37" s="237"/>
      <c r="E37" s="237"/>
      <c r="F37" s="237"/>
      <c r="G37" s="237"/>
      <c r="H37" s="256"/>
      <c r="I37" s="237"/>
      <c r="J37" s="214"/>
      <c r="K37" s="237"/>
    </row>
    <row r="38" spans="1:11" ht="16.2" thickBot="1">
      <c r="A38" s="216"/>
      <c r="B38" s="216"/>
      <c r="C38" s="263"/>
      <c r="D38" s="237"/>
      <c r="E38" s="237"/>
      <c r="F38" s="237"/>
      <c r="G38" s="237"/>
      <c r="H38" s="264">
        <f>+H28+H32+H33+H34</f>
        <v>315653.69</v>
      </c>
      <c r="I38" s="237"/>
      <c r="J38" s="214"/>
      <c r="K38" s="237"/>
    </row>
    <row r="39" spans="1:11" ht="15.6">
      <c r="A39" s="216"/>
      <c r="B39" s="216"/>
      <c r="C39" s="216"/>
      <c r="D39" s="237"/>
      <c r="E39" s="237"/>
      <c r="F39" s="237"/>
      <c r="G39" s="237"/>
      <c r="H39" s="239"/>
      <c r="I39" s="237"/>
      <c r="J39" s="214"/>
    </row>
    <row r="40" spans="1:11" ht="15.6">
      <c r="A40" s="216"/>
      <c r="B40" s="216"/>
      <c r="C40" s="216"/>
      <c r="D40" s="237"/>
      <c r="E40" s="237"/>
      <c r="F40" s="237"/>
      <c r="G40" s="237"/>
      <c r="H40" s="239"/>
      <c r="I40" s="237"/>
    </row>
    <row r="41" spans="1:11" ht="16.2" thickBot="1">
      <c r="A41" s="216"/>
      <c r="B41" s="248" t="s">
        <v>33</v>
      </c>
      <c r="C41" s="254"/>
      <c r="D41" s="249"/>
      <c r="E41" s="250" t="s">
        <v>34</v>
      </c>
      <c r="F41" s="249"/>
      <c r="G41" s="249"/>
      <c r="H41" s="894"/>
      <c r="I41" s="895"/>
    </row>
    <row r="42" spans="1:11" ht="16.2" thickBot="1">
      <c r="A42" s="216"/>
      <c r="B42" s="248" t="s">
        <v>35</v>
      </c>
      <c r="C42" s="254"/>
      <c r="D42" s="249"/>
      <c r="E42" s="250" t="s">
        <v>36</v>
      </c>
      <c r="F42" s="249"/>
      <c r="G42" s="249"/>
      <c r="H42" s="701"/>
      <c r="I42" s="702"/>
    </row>
    <row r="43" spans="1:11" ht="16.2" thickBot="1">
      <c r="A43" s="216"/>
      <c r="B43" s="248"/>
      <c r="C43" s="248"/>
      <c r="D43" s="248"/>
      <c r="E43" s="248" t="s">
        <v>35</v>
      </c>
      <c r="F43" s="251"/>
      <c r="G43" s="251"/>
      <c r="H43" s="252"/>
      <c r="I43" s="253"/>
    </row>
    <row r="44" spans="1:11" ht="15.6">
      <c r="A44" s="216"/>
      <c r="B44" s="211"/>
      <c r="C44" s="703"/>
      <c r="D44" s="703"/>
      <c r="E44" s="703"/>
      <c r="F44" s="703"/>
      <c r="G44" s="703"/>
      <c r="H44" s="239"/>
      <c r="I44" s="237"/>
    </row>
    <row r="45" spans="1:11" ht="15.6">
      <c r="A45" s="216"/>
      <c r="B45" s="216"/>
      <c r="C45" s="216"/>
      <c r="D45" s="216"/>
      <c r="E45" s="216"/>
      <c r="F45" s="216"/>
      <c r="G45" s="216"/>
      <c r="H45" s="223"/>
      <c r="I45" s="216"/>
    </row>
    <row r="46" spans="1:11" ht="15.6">
      <c r="A46" s="216"/>
      <c r="B46" s="216"/>
      <c r="C46" s="216"/>
      <c r="D46" s="216"/>
      <c r="E46" s="216"/>
      <c r="F46" s="216"/>
      <c r="G46" s="216"/>
      <c r="H46" s="223"/>
      <c r="I46" s="216"/>
    </row>
    <row r="47" spans="1:11" ht="15.6">
      <c r="A47" s="216"/>
      <c r="B47" s="216"/>
      <c r="C47" s="216"/>
      <c r="D47" s="216"/>
      <c r="E47" s="216"/>
      <c r="F47" s="216"/>
      <c r="G47" s="216"/>
      <c r="H47" s="223"/>
      <c r="I47" s="216"/>
    </row>
    <row r="48" spans="1:11" ht="15.6">
      <c r="A48" s="216"/>
      <c r="B48" s="216"/>
      <c r="C48" s="216"/>
      <c r="D48" s="216"/>
      <c r="E48" s="216"/>
      <c r="F48" s="216"/>
      <c r="G48" s="216"/>
      <c r="H48" s="223"/>
      <c r="I48" s="216"/>
    </row>
    <row r="49" spans="1:9" ht="15.6">
      <c r="A49" s="216"/>
      <c r="B49" s="216"/>
      <c r="C49" s="216"/>
      <c r="D49" s="216"/>
      <c r="E49" s="216"/>
      <c r="F49" s="216"/>
      <c r="G49" s="216"/>
      <c r="H49" s="223"/>
      <c r="I49" s="216"/>
    </row>
    <row r="50" spans="1:9" ht="15.6">
      <c r="A50" s="216"/>
      <c r="B50" s="216"/>
      <c r="C50" s="216"/>
      <c r="D50" s="216"/>
      <c r="E50" s="216"/>
      <c r="F50" s="216"/>
      <c r="G50" s="216"/>
      <c r="H50" s="223"/>
      <c r="I50" s="216"/>
    </row>
    <row r="51" spans="1:9" ht="15.6">
      <c r="A51" s="216"/>
      <c r="B51" s="216"/>
      <c r="C51" s="216"/>
      <c r="D51" s="216"/>
      <c r="E51" s="216"/>
      <c r="F51" s="216"/>
      <c r="G51" s="216"/>
      <c r="H51" s="223"/>
      <c r="I51" s="216"/>
    </row>
    <row r="52" spans="1:9" ht="15.6">
      <c r="A52" s="216"/>
      <c r="B52" s="216"/>
      <c r="C52" s="216"/>
      <c r="D52" s="216"/>
      <c r="E52" s="216"/>
      <c r="F52" s="216"/>
      <c r="G52" s="216"/>
      <c r="H52" s="223"/>
      <c r="I52" s="216"/>
    </row>
    <row r="53" spans="1:9" ht="15.6">
      <c r="A53" s="216"/>
      <c r="B53" s="216"/>
      <c r="C53" s="216"/>
      <c r="D53" s="216"/>
      <c r="E53" s="216"/>
      <c r="F53" s="216"/>
      <c r="G53" s="216"/>
      <c r="H53" s="223"/>
      <c r="I53" s="216"/>
    </row>
    <row r="54" spans="1:9" ht="15.6">
      <c r="A54" s="216"/>
      <c r="B54" s="216"/>
      <c r="C54" s="216"/>
      <c r="D54" s="216"/>
      <c r="E54" s="216"/>
      <c r="F54" s="216"/>
      <c r="G54" s="216"/>
      <c r="H54" s="223"/>
      <c r="I54" s="216"/>
    </row>
    <row r="55" spans="1:9" ht="15.6">
      <c r="A55" s="216"/>
      <c r="B55" s="216"/>
      <c r="C55" s="216"/>
      <c r="D55" s="216"/>
      <c r="E55" s="216"/>
      <c r="F55" s="216"/>
      <c r="G55" s="216"/>
      <c r="H55" s="223"/>
      <c r="I55" s="216"/>
    </row>
    <row r="56" spans="1:9" ht="15.6">
      <c r="A56" s="216"/>
      <c r="B56" s="216"/>
      <c r="C56" s="216"/>
      <c r="D56" s="216"/>
      <c r="E56" s="216"/>
      <c r="F56" s="216"/>
      <c r="G56" s="216"/>
      <c r="H56" s="223"/>
      <c r="I56" s="216"/>
    </row>
    <row r="57" spans="1:9" ht="15.6">
      <c r="A57" s="216"/>
      <c r="B57" s="216"/>
      <c r="C57" s="216"/>
      <c r="D57" s="216"/>
      <c r="E57" s="216"/>
      <c r="F57" s="216"/>
      <c r="G57" s="216"/>
      <c r="H57" s="223"/>
      <c r="I57" s="216"/>
    </row>
    <row r="58" spans="1:9" ht="15.6">
      <c r="A58" s="216"/>
      <c r="B58" s="216"/>
      <c r="C58" s="216"/>
      <c r="D58" s="216"/>
      <c r="E58" s="216"/>
      <c r="F58" s="216"/>
      <c r="G58" s="216"/>
      <c r="H58" s="223"/>
      <c r="I58" s="216"/>
    </row>
    <row r="59" spans="1:9" ht="15.6">
      <c r="A59" s="216"/>
      <c r="B59" s="216"/>
      <c r="C59" s="216"/>
      <c r="D59" s="216"/>
      <c r="E59" s="216"/>
      <c r="F59" s="216"/>
      <c r="G59" s="216"/>
      <c r="H59" s="223"/>
      <c r="I59" s="216"/>
    </row>
    <row r="60" spans="1:9" ht="15.6">
      <c r="A60" s="216"/>
      <c r="B60" s="216"/>
      <c r="C60" s="216"/>
      <c r="D60" s="216"/>
      <c r="E60" s="216"/>
      <c r="F60" s="216"/>
      <c r="G60" s="216"/>
      <c r="H60" s="223"/>
      <c r="I60" s="216"/>
    </row>
    <row r="61" spans="1:9" ht="15.6">
      <c r="A61" s="216"/>
      <c r="B61" s="216"/>
      <c r="C61" s="216"/>
      <c r="D61" s="216"/>
      <c r="E61" s="216"/>
      <c r="F61" s="216"/>
      <c r="G61" s="216"/>
      <c r="H61" s="223"/>
      <c r="I61" s="216"/>
    </row>
    <row r="62" spans="1:9" ht="15.6">
      <c r="A62" s="216"/>
      <c r="B62" s="216"/>
      <c r="C62" s="216"/>
      <c r="D62" s="216"/>
      <c r="E62" s="216"/>
      <c r="F62" s="216"/>
      <c r="G62" s="216"/>
      <c r="H62" s="223"/>
      <c r="I62" s="216"/>
    </row>
    <row r="63" spans="1:9" ht="15.6">
      <c r="A63" s="216"/>
      <c r="B63" s="216"/>
      <c r="C63" s="216"/>
      <c r="D63" s="216"/>
      <c r="E63" s="216"/>
      <c r="F63" s="216"/>
      <c r="G63" s="216"/>
      <c r="H63" s="223"/>
      <c r="I63" s="216"/>
    </row>
    <row r="64" spans="1:9" ht="15.6">
      <c r="A64" s="216"/>
      <c r="B64" s="216"/>
      <c r="C64" s="216"/>
      <c r="D64" s="216"/>
      <c r="E64" s="216"/>
      <c r="F64" s="216"/>
      <c r="G64" s="216"/>
      <c r="H64" s="223"/>
      <c r="I64" s="216"/>
    </row>
    <row r="65" spans="1:9" ht="15.6">
      <c r="A65" s="216"/>
      <c r="B65" s="216"/>
      <c r="C65" s="216"/>
      <c r="D65" s="216"/>
      <c r="E65" s="216"/>
      <c r="F65" s="216"/>
      <c r="G65" s="216"/>
      <c r="H65" s="223"/>
      <c r="I65" s="216"/>
    </row>
    <row r="66" spans="1:9" ht="15.6">
      <c r="A66" s="216"/>
      <c r="B66" s="216"/>
      <c r="C66" s="216"/>
      <c r="D66" s="216"/>
      <c r="E66" s="216"/>
      <c r="F66" s="216"/>
      <c r="G66" s="216"/>
      <c r="H66" s="223"/>
      <c r="I66" s="216"/>
    </row>
    <row r="67" spans="1:9" ht="15.6">
      <c r="A67" s="216"/>
      <c r="B67" s="216"/>
      <c r="C67" s="216"/>
      <c r="D67" s="216"/>
      <c r="E67" s="216"/>
      <c r="F67" s="216"/>
      <c r="G67" s="216"/>
      <c r="H67" s="223"/>
      <c r="I67" s="216"/>
    </row>
    <row r="68" spans="1:9" ht="15.6">
      <c r="A68" s="216"/>
      <c r="B68" s="216"/>
      <c r="C68" s="216"/>
      <c r="D68" s="216"/>
      <c r="E68" s="216"/>
      <c r="F68" s="216"/>
      <c r="G68" s="216"/>
      <c r="H68" s="223"/>
      <c r="I68" s="216"/>
    </row>
    <row r="69" spans="1:9" ht="15.6">
      <c r="A69" s="216"/>
      <c r="B69" s="216"/>
      <c r="C69" s="216"/>
      <c r="D69" s="216"/>
      <c r="E69" s="216"/>
      <c r="F69" s="216"/>
      <c r="G69" s="216"/>
      <c r="H69" s="223"/>
      <c r="I69" s="216"/>
    </row>
    <row r="70" spans="1:9" ht="15.6">
      <c r="A70" s="216"/>
      <c r="B70" s="216"/>
      <c r="C70" s="216"/>
      <c r="D70" s="216"/>
      <c r="E70" s="216"/>
      <c r="F70" s="216"/>
      <c r="G70" s="216"/>
      <c r="H70" s="223"/>
      <c r="I70" s="216"/>
    </row>
    <row r="71" spans="1:9" ht="15.6">
      <c r="A71" s="216"/>
      <c r="B71" s="216"/>
      <c r="C71" s="216"/>
      <c r="D71" s="216"/>
      <c r="E71" s="216"/>
      <c r="F71" s="216"/>
      <c r="G71" s="216"/>
      <c r="H71" s="223"/>
      <c r="I71" s="216"/>
    </row>
    <row r="72" spans="1:9" ht="15.6">
      <c r="A72" s="216"/>
      <c r="B72" s="216"/>
      <c r="C72" s="216"/>
      <c r="D72" s="216"/>
      <c r="E72" s="216"/>
      <c r="F72" s="216"/>
      <c r="G72" s="216"/>
      <c r="H72" s="223"/>
      <c r="I72" s="216"/>
    </row>
    <row r="73" spans="1:9" ht="15.6">
      <c r="A73" s="216"/>
      <c r="B73" s="216"/>
      <c r="C73" s="216"/>
      <c r="D73" s="216"/>
      <c r="E73" s="216"/>
      <c r="F73" s="216"/>
      <c r="G73" s="216"/>
      <c r="H73" s="223"/>
      <c r="I73" s="216"/>
    </row>
    <row r="74" spans="1:9" ht="15.6">
      <c r="A74" s="216"/>
      <c r="B74" s="216"/>
      <c r="C74" s="216"/>
      <c r="D74" s="216"/>
      <c r="E74" s="216"/>
      <c r="F74" s="216"/>
      <c r="G74" s="216"/>
      <c r="H74" s="223"/>
      <c r="I74" s="216"/>
    </row>
    <row r="75" spans="1:9" ht="15.6">
      <c r="A75" s="216"/>
      <c r="B75" s="216"/>
      <c r="C75" s="216"/>
      <c r="D75" s="216"/>
      <c r="E75" s="216"/>
      <c r="F75" s="216"/>
      <c r="G75" s="216"/>
      <c r="H75" s="223"/>
      <c r="I75" s="216"/>
    </row>
    <row r="76" spans="1:9" ht="15.6">
      <c r="A76" s="216"/>
      <c r="B76" s="216"/>
      <c r="C76" s="216"/>
      <c r="D76" s="216"/>
      <c r="E76" s="216"/>
      <c r="F76" s="216"/>
      <c r="G76" s="216"/>
      <c r="H76" s="223"/>
      <c r="I76" s="216"/>
    </row>
    <row r="77" spans="1:9" ht="15.6">
      <c r="A77" s="216"/>
      <c r="B77" s="216"/>
      <c r="C77" s="216"/>
      <c r="D77" s="216"/>
      <c r="E77" s="216"/>
      <c r="F77" s="216"/>
      <c r="G77" s="216"/>
      <c r="H77" s="223"/>
      <c r="I77" s="216"/>
    </row>
    <row r="78" spans="1:9" ht="15.6">
      <c r="A78" s="216"/>
      <c r="B78" s="216"/>
      <c r="C78" s="216"/>
      <c r="D78" s="216"/>
      <c r="E78" s="216"/>
      <c r="F78" s="216"/>
      <c r="G78" s="216"/>
      <c r="H78" s="223"/>
      <c r="I78" s="216"/>
    </row>
    <row r="79" spans="1:9" ht="15.6">
      <c r="A79" s="216"/>
      <c r="B79" s="216"/>
      <c r="C79" s="216"/>
      <c r="D79" s="216"/>
      <c r="E79" s="216"/>
      <c r="F79" s="216"/>
      <c r="G79" s="216"/>
      <c r="H79" s="223"/>
      <c r="I79" s="216"/>
    </row>
    <row r="80" spans="1:9" ht="15.6">
      <c r="A80" s="216"/>
      <c r="B80" s="216"/>
      <c r="C80" s="216"/>
      <c r="D80" s="216"/>
      <c r="E80" s="216"/>
      <c r="F80" s="216"/>
      <c r="G80" s="216"/>
      <c r="H80" s="223"/>
      <c r="I80" s="216"/>
    </row>
    <row r="81" spans="1:9" ht="15.6">
      <c r="A81" s="216"/>
      <c r="B81" s="216"/>
      <c r="C81" s="216"/>
      <c r="D81" s="216"/>
      <c r="E81" s="216"/>
      <c r="F81" s="216"/>
      <c r="G81" s="216"/>
      <c r="H81" s="223"/>
      <c r="I81" s="216"/>
    </row>
    <row r="82" spans="1:9" ht="15.6">
      <c r="A82" s="216"/>
      <c r="B82" s="216"/>
      <c r="C82" s="216"/>
      <c r="D82" s="216"/>
      <c r="E82" s="216"/>
      <c r="F82" s="216"/>
      <c r="G82" s="216"/>
      <c r="H82" s="223"/>
      <c r="I82" s="216"/>
    </row>
    <row r="83" spans="1:9" ht="15.6">
      <c r="A83" s="216"/>
      <c r="B83" s="216"/>
      <c r="C83" s="216"/>
      <c r="D83" s="216"/>
      <c r="E83" s="216"/>
      <c r="F83" s="216"/>
      <c r="G83" s="216"/>
      <c r="H83" s="223"/>
      <c r="I83" s="216"/>
    </row>
    <row r="84" spans="1:9" ht="15.6">
      <c r="A84" s="216"/>
      <c r="B84" s="216"/>
      <c r="C84" s="216"/>
      <c r="D84" s="216"/>
      <c r="E84" s="216"/>
      <c r="F84" s="216"/>
      <c r="G84" s="216"/>
      <c r="H84" s="223"/>
      <c r="I84" s="216"/>
    </row>
    <row r="85" spans="1:9" ht="15.6">
      <c r="A85" s="216"/>
      <c r="B85" s="216"/>
      <c r="C85" s="216"/>
      <c r="D85" s="216"/>
      <c r="E85" s="216"/>
      <c r="F85" s="216"/>
      <c r="G85" s="216"/>
      <c r="H85" s="223"/>
      <c r="I85" s="216"/>
    </row>
    <row r="86" spans="1:9" ht="15.6">
      <c r="A86" s="216"/>
      <c r="B86" s="216"/>
      <c r="C86" s="216"/>
      <c r="D86" s="216"/>
      <c r="E86" s="216"/>
      <c r="F86" s="216"/>
      <c r="G86" s="216"/>
      <c r="H86" s="223"/>
      <c r="I86" s="216"/>
    </row>
    <row r="87" spans="1:9" ht="15.6">
      <c r="A87" s="216"/>
      <c r="B87" s="216"/>
      <c r="C87" s="216"/>
      <c r="D87" s="216"/>
      <c r="E87" s="216"/>
      <c r="F87" s="216"/>
      <c r="G87" s="216"/>
      <c r="H87" s="223"/>
      <c r="I87" s="216"/>
    </row>
    <row r="88" spans="1:9" ht="15.6">
      <c r="A88" s="216"/>
      <c r="B88" s="216"/>
      <c r="C88" s="216"/>
      <c r="D88" s="216"/>
      <c r="E88" s="216"/>
      <c r="F88" s="216"/>
      <c r="G88" s="216"/>
      <c r="H88" s="223"/>
      <c r="I88" s="216"/>
    </row>
    <row r="89" spans="1:9" ht="15.6">
      <c r="A89" s="216"/>
      <c r="B89" s="216"/>
      <c r="C89" s="216"/>
      <c r="D89" s="216"/>
      <c r="E89" s="216"/>
      <c r="F89" s="216"/>
      <c r="G89" s="216"/>
      <c r="H89" s="223"/>
      <c r="I89" s="216"/>
    </row>
    <row r="90" spans="1:9" ht="15.6">
      <c r="A90" s="216"/>
      <c r="B90" s="216"/>
      <c r="C90" s="216"/>
      <c r="D90" s="216"/>
      <c r="E90" s="216"/>
      <c r="F90" s="216"/>
      <c r="G90" s="216"/>
      <c r="H90" s="223"/>
      <c r="I90" s="216"/>
    </row>
    <row r="91" spans="1:9" ht="15.6">
      <c r="A91" s="216"/>
      <c r="B91" s="216"/>
      <c r="C91" s="216"/>
      <c r="D91" s="216"/>
      <c r="E91" s="216"/>
      <c r="F91" s="216"/>
      <c r="G91" s="216"/>
      <c r="H91" s="223"/>
      <c r="I91" s="216"/>
    </row>
    <row r="92" spans="1:9" ht="15.6">
      <c r="A92" s="216"/>
      <c r="B92" s="216"/>
      <c r="C92" s="216"/>
      <c r="D92" s="216"/>
      <c r="E92" s="216"/>
      <c r="F92" s="216"/>
      <c r="G92" s="216"/>
      <c r="H92" s="223"/>
      <c r="I92" s="216"/>
    </row>
    <row r="93" spans="1:9" ht="15.6">
      <c r="A93" s="216"/>
      <c r="B93" s="216"/>
      <c r="C93" s="216"/>
      <c r="D93" s="216"/>
      <c r="E93" s="216"/>
      <c r="F93" s="216"/>
      <c r="G93" s="216"/>
      <c r="H93" s="223"/>
      <c r="I93" s="216"/>
    </row>
    <row r="94" spans="1:9" ht="15.6">
      <c r="A94" s="216"/>
      <c r="B94" s="216"/>
      <c r="C94" s="216"/>
      <c r="D94" s="216"/>
      <c r="E94" s="216"/>
      <c r="F94" s="216"/>
      <c r="G94" s="216"/>
      <c r="H94" s="223"/>
      <c r="I94" s="216"/>
    </row>
    <row r="95" spans="1:9" ht="15.6">
      <c r="A95" s="216"/>
      <c r="B95" s="216"/>
      <c r="C95" s="216"/>
      <c r="D95" s="216"/>
      <c r="E95" s="216"/>
      <c r="F95" s="216"/>
      <c r="G95" s="216"/>
      <c r="H95" s="223"/>
      <c r="I95" s="216"/>
    </row>
    <row r="96" spans="1:9" ht="15.6">
      <c r="A96" s="216"/>
      <c r="B96" s="216"/>
      <c r="C96" s="216"/>
      <c r="D96" s="216"/>
      <c r="E96" s="216"/>
      <c r="F96" s="216"/>
      <c r="G96" s="216"/>
      <c r="H96" s="223"/>
      <c r="I96" s="216"/>
    </row>
    <row r="97" spans="1:9" ht="15.6">
      <c r="A97" s="216"/>
      <c r="B97" s="216"/>
      <c r="C97" s="216"/>
      <c r="D97" s="216"/>
      <c r="E97" s="216"/>
      <c r="F97" s="216"/>
      <c r="G97" s="216"/>
      <c r="H97" s="223"/>
      <c r="I97" s="216"/>
    </row>
    <row r="98" spans="1:9" ht="15.6">
      <c r="A98" s="216"/>
      <c r="B98" s="216"/>
      <c r="C98" s="216"/>
      <c r="D98" s="216"/>
      <c r="E98" s="216"/>
      <c r="F98" s="216"/>
      <c r="G98" s="216"/>
      <c r="H98" s="223"/>
      <c r="I98" s="216"/>
    </row>
    <row r="99" spans="1:9" ht="15.6">
      <c r="A99" s="216"/>
      <c r="B99" s="216"/>
      <c r="C99" s="216"/>
      <c r="D99" s="216"/>
      <c r="E99" s="216"/>
      <c r="F99" s="216"/>
      <c r="G99" s="216"/>
      <c r="H99" s="223"/>
      <c r="I99" s="216"/>
    </row>
    <row r="100" spans="1:9" ht="15.6">
      <c r="A100" s="216"/>
      <c r="B100" s="216"/>
      <c r="C100" s="216"/>
      <c r="D100" s="216"/>
      <c r="E100" s="216"/>
      <c r="F100" s="216"/>
      <c r="G100" s="216"/>
      <c r="H100" s="223"/>
      <c r="I100" s="216"/>
    </row>
    <row r="101" spans="1:9" ht="15.6">
      <c r="A101" s="216"/>
      <c r="B101" s="216"/>
      <c r="C101" s="216"/>
      <c r="D101" s="216"/>
      <c r="E101" s="216"/>
      <c r="F101" s="216"/>
      <c r="G101" s="216"/>
      <c r="H101" s="223"/>
      <c r="I101" s="216"/>
    </row>
    <row r="102" spans="1:9" ht="15.6">
      <c r="A102" s="216"/>
      <c r="B102" s="216"/>
      <c r="C102" s="216"/>
      <c r="D102" s="216"/>
      <c r="E102" s="216"/>
      <c r="F102" s="216"/>
      <c r="G102" s="216"/>
      <c r="H102" s="223"/>
      <c r="I102" s="216"/>
    </row>
    <row r="103" spans="1:9" ht="15.6">
      <c r="A103" s="216"/>
      <c r="B103" s="216"/>
      <c r="C103" s="216"/>
      <c r="D103" s="216"/>
      <c r="E103" s="216"/>
      <c r="F103" s="216"/>
      <c r="G103" s="216"/>
      <c r="H103" s="223"/>
      <c r="I103" s="216"/>
    </row>
    <row r="104" spans="1:9" ht="15.6">
      <c r="A104" s="216"/>
      <c r="B104" s="216"/>
      <c r="C104" s="216"/>
      <c r="D104" s="216"/>
      <c r="E104" s="216"/>
      <c r="F104" s="216"/>
      <c r="G104" s="216"/>
      <c r="H104" s="223"/>
      <c r="I104" s="216"/>
    </row>
    <row r="105" spans="1:9" ht="15.6">
      <c r="A105" s="216"/>
      <c r="B105" s="216"/>
      <c r="C105" s="216"/>
      <c r="D105" s="216"/>
      <c r="E105" s="216"/>
      <c r="F105" s="216"/>
      <c r="G105" s="216"/>
      <c r="H105" s="223"/>
      <c r="I105" s="216"/>
    </row>
    <row r="106" spans="1:9" ht="15.6">
      <c r="A106" s="216"/>
      <c r="B106" s="216"/>
      <c r="C106" s="216"/>
      <c r="D106" s="216"/>
      <c r="E106" s="216"/>
      <c r="F106" s="216"/>
      <c r="G106" s="216"/>
      <c r="H106" s="223"/>
      <c r="I106" s="216"/>
    </row>
    <row r="107" spans="1:9" ht="15.6">
      <c r="A107" s="216"/>
      <c r="B107" s="216"/>
      <c r="C107" s="216"/>
      <c r="D107" s="216"/>
      <c r="E107" s="216"/>
      <c r="F107" s="216"/>
      <c r="G107" s="216"/>
      <c r="H107" s="223"/>
      <c r="I107" s="216"/>
    </row>
    <row r="108" spans="1:9" ht="15.6">
      <c r="A108" s="216"/>
      <c r="B108" s="216"/>
      <c r="C108" s="216"/>
      <c r="D108" s="216"/>
      <c r="E108" s="216"/>
      <c r="F108" s="216"/>
      <c r="G108" s="216"/>
      <c r="H108" s="223"/>
      <c r="I108" s="216"/>
    </row>
    <row r="109" spans="1:9" ht="15.6">
      <c r="A109" s="216"/>
      <c r="B109" s="216"/>
      <c r="C109" s="216"/>
      <c r="D109" s="216"/>
      <c r="E109" s="216"/>
      <c r="F109" s="216"/>
      <c r="G109" s="216"/>
      <c r="H109" s="223"/>
      <c r="I109" s="216"/>
    </row>
    <row r="110" spans="1:9" ht="15.6">
      <c r="A110" s="216"/>
      <c r="B110" s="216"/>
      <c r="C110" s="216"/>
      <c r="D110" s="216"/>
      <c r="E110" s="216"/>
      <c r="F110" s="216"/>
      <c r="G110" s="216"/>
      <c r="H110" s="223"/>
      <c r="I110" s="216"/>
    </row>
    <row r="111" spans="1:9" ht="15.6">
      <c r="A111" s="216"/>
      <c r="B111" s="216"/>
      <c r="C111" s="216"/>
      <c r="D111" s="216"/>
      <c r="E111" s="216"/>
      <c r="F111" s="216"/>
      <c r="G111" s="216"/>
      <c r="H111" s="223"/>
      <c r="I111" s="216"/>
    </row>
    <row r="112" spans="1:9" ht="15.6">
      <c r="A112" s="216"/>
      <c r="B112" s="216"/>
      <c r="C112" s="216"/>
      <c r="D112" s="216"/>
      <c r="E112" s="216"/>
      <c r="F112" s="216"/>
      <c r="G112" s="216"/>
      <c r="H112" s="223"/>
      <c r="I112" s="216"/>
    </row>
    <row r="113" spans="1:9" ht="15.6">
      <c r="A113" s="216"/>
      <c r="B113" s="216"/>
      <c r="C113" s="216"/>
      <c r="D113" s="216"/>
      <c r="E113" s="216"/>
      <c r="F113" s="216"/>
      <c r="G113" s="216"/>
      <c r="H113" s="223"/>
      <c r="I113" s="216"/>
    </row>
    <row r="114" spans="1:9" ht="15.6">
      <c r="A114" s="216"/>
      <c r="B114" s="216"/>
      <c r="C114" s="216"/>
      <c r="D114" s="216"/>
      <c r="E114" s="216"/>
      <c r="F114" s="216"/>
      <c r="G114" s="216"/>
      <c r="H114" s="223"/>
      <c r="I114" s="216"/>
    </row>
    <row r="115" spans="1:9" ht="15.6">
      <c r="A115" s="216"/>
      <c r="B115" s="216"/>
      <c r="C115" s="216"/>
      <c r="D115" s="216"/>
      <c r="E115" s="216"/>
      <c r="F115" s="216"/>
      <c r="G115" s="216"/>
      <c r="H115" s="223"/>
      <c r="I115" s="216"/>
    </row>
    <row r="116" spans="1:9" ht="15.6">
      <c r="A116" s="216"/>
      <c r="B116" s="216"/>
      <c r="C116" s="216"/>
      <c r="D116" s="216"/>
      <c r="E116" s="216"/>
      <c r="F116" s="216"/>
      <c r="G116" s="216"/>
      <c r="H116" s="223"/>
      <c r="I116" s="216"/>
    </row>
    <row r="117" spans="1:9" ht="15.6">
      <c r="A117" s="216"/>
      <c r="B117" s="216"/>
      <c r="C117" s="216"/>
      <c r="D117" s="216"/>
      <c r="E117" s="216"/>
      <c r="F117" s="216"/>
      <c r="G117" s="216"/>
      <c r="H117" s="223"/>
      <c r="I117" s="216"/>
    </row>
    <row r="118" spans="1:9" ht="15.6">
      <c r="A118" s="216"/>
      <c r="B118" s="216"/>
      <c r="C118" s="216"/>
      <c r="D118" s="216"/>
      <c r="E118" s="216"/>
      <c r="F118" s="216"/>
      <c r="G118" s="216"/>
      <c r="H118" s="223"/>
      <c r="I118" s="216"/>
    </row>
    <row r="119" spans="1:9" ht="15.6">
      <c r="A119" s="216"/>
      <c r="B119" s="216"/>
      <c r="C119" s="216"/>
      <c r="D119" s="216"/>
      <c r="E119" s="216"/>
      <c r="F119" s="216"/>
      <c r="G119" s="216"/>
      <c r="H119" s="223"/>
      <c r="I119" s="216"/>
    </row>
    <row r="120" spans="1:9" ht="15.6">
      <c r="A120" s="216"/>
      <c r="B120" s="216"/>
      <c r="C120" s="216"/>
      <c r="D120" s="216"/>
      <c r="E120" s="216"/>
      <c r="F120" s="216"/>
      <c r="G120" s="216"/>
      <c r="H120" s="223"/>
      <c r="I120" s="216"/>
    </row>
    <row r="121" spans="1:9" ht="15.6">
      <c r="A121" s="216"/>
      <c r="B121" s="216"/>
      <c r="C121" s="216"/>
      <c r="D121" s="216"/>
      <c r="E121" s="216"/>
      <c r="F121" s="216"/>
      <c r="G121" s="216"/>
      <c r="H121" s="223"/>
      <c r="I121" s="216"/>
    </row>
    <row r="122" spans="1:9" ht="15.6">
      <c r="A122" s="216"/>
      <c r="B122" s="216"/>
      <c r="C122" s="216"/>
      <c r="D122" s="216"/>
      <c r="E122" s="216"/>
      <c r="F122" s="216"/>
      <c r="G122" s="216"/>
      <c r="H122" s="223"/>
      <c r="I122" s="216"/>
    </row>
    <row r="123" spans="1:9" ht="15.6">
      <c r="A123" s="216"/>
      <c r="B123" s="216"/>
      <c r="C123" s="216"/>
      <c r="D123" s="216"/>
      <c r="E123" s="216"/>
      <c r="F123" s="216"/>
      <c r="G123" s="216"/>
      <c r="H123" s="223"/>
      <c r="I123" s="216"/>
    </row>
    <row r="124" spans="1:9" ht="15.6">
      <c r="A124" s="216"/>
      <c r="B124" s="216"/>
      <c r="C124" s="216"/>
      <c r="D124" s="216"/>
      <c r="E124" s="216"/>
      <c r="F124" s="216"/>
      <c r="G124" s="216"/>
      <c r="H124" s="223"/>
      <c r="I124" s="216"/>
    </row>
    <row r="125" spans="1:9" ht="15.6">
      <c r="A125" s="216"/>
      <c r="B125" s="216"/>
      <c r="C125" s="216"/>
      <c r="D125" s="216"/>
      <c r="E125" s="216"/>
      <c r="F125" s="216"/>
      <c r="G125" s="216"/>
      <c r="H125" s="223"/>
      <c r="I125" s="216"/>
    </row>
    <row r="126" spans="1:9" ht="15.6">
      <c r="A126" s="216"/>
      <c r="B126" s="216"/>
      <c r="C126" s="216"/>
      <c r="D126" s="216"/>
      <c r="E126" s="216"/>
      <c r="F126" s="216"/>
      <c r="G126" s="216"/>
      <c r="H126" s="223"/>
      <c r="I126" s="216"/>
    </row>
    <row r="127" spans="1:9" ht="15.6">
      <c r="A127" s="216"/>
      <c r="B127" s="216"/>
      <c r="C127" s="216"/>
      <c r="D127" s="216"/>
      <c r="E127" s="216"/>
      <c r="F127" s="216"/>
      <c r="G127" s="216"/>
      <c r="H127" s="223"/>
      <c r="I127" s="216"/>
    </row>
    <row r="128" spans="1:9" ht="15.6">
      <c r="A128" s="216"/>
      <c r="B128" s="216"/>
      <c r="C128" s="216"/>
      <c r="D128" s="216"/>
      <c r="E128" s="216"/>
      <c r="F128" s="216"/>
      <c r="G128" s="216"/>
      <c r="H128" s="223"/>
      <c r="I128" s="216"/>
    </row>
    <row r="129" spans="1:9" ht="15.6">
      <c r="A129" s="216"/>
      <c r="B129" s="216"/>
      <c r="C129" s="216"/>
      <c r="D129" s="216"/>
      <c r="E129" s="216"/>
      <c r="F129" s="216"/>
      <c r="G129" s="216"/>
      <c r="H129" s="223"/>
      <c r="I129" s="216"/>
    </row>
    <row r="130" spans="1:9" ht="15.6">
      <c r="A130" s="216"/>
      <c r="B130" s="216"/>
      <c r="C130" s="216"/>
      <c r="D130" s="216"/>
      <c r="E130" s="216"/>
      <c r="F130" s="216"/>
      <c r="G130" s="216"/>
      <c r="H130" s="223"/>
      <c r="I130" s="216"/>
    </row>
    <row r="131" spans="1:9" ht="15.6">
      <c r="A131" s="216"/>
      <c r="B131" s="216"/>
      <c r="C131" s="216"/>
      <c r="D131" s="216"/>
      <c r="E131" s="216"/>
      <c r="F131" s="216"/>
      <c r="G131" s="216"/>
      <c r="H131" s="223"/>
      <c r="I131" s="216"/>
    </row>
    <row r="132" spans="1:9" ht="15.6">
      <c r="A132" s="216"/>
      <c r="B132" s="216"/>
      <c r="C132" s="216"/>
      <c r="D132" s="216"/>
      <c r="E132" s="216"/>
      <c r="F132" s="216"/>
      <c r="G132" s="216"/>
      <c r="H132" s="223"/>
      <c r="I132" s="216"/>
    </row>
    <row r="133" spans="1:9" ht="15.6">
      <c r="A133" s="216"/>
      <c r="B133" s="216"/>
      <c r="C133" s="216"/>
      <c r="D133" s="216"/>
      <c r="E133" s="216"/>
      <c r="F133" s="216"/>
      <c r="G133" s="216"/>
      <c r="H133" s="223"/>
      <c r="I133" s="216"/>
    </row>
    <row r="134" spans="1:9" ht="15.6">
      <c r="A134" s="216"/>
      <c r="B134" s="216"/>
      <c r="C134" s="216"/>
      <c r="D134" s="216"/>
      <c r="E134" s="216"/>
      <c r="F134" s="216"/>
      <c r="G134" s="216"/>
      <c r="H134" s="223"/>
      <c r="I134" s="216"/>
    </row>
    <row r="135" spans="1:9" ht="15.6">
      <c r="A135" s="216"/>
      <c r="B135" s="216"/>
      <c r="C135" s="216"/>
      <c r="D135" s="216"/>
      <c r="E135" s="216"/>
      <c r="F135" s="216"/>
      <c r="G135" s="216"/>
      <c r="H135" s="223"/>
      <c r="I135" s="216"/>
    </row>
    <row r="136" spans="1:9" ht="15.6">
      <c r="A136" s="216"/>
      <c r="B136" s="216"/>
      <c r="C136" s="216"/>
      <c r="D136" s="216"/>
      <c r="E136" s="216"/>
      <c r="F136" s="216"/>
      <c r="G136" s="216"/>
      <c r="H136" s="223"/>
      <c r="I136" s="216"/>
    </row>
    <row r="137" spans="1:9" ht="15.6">
      <c r="A137" s="216"/>
      <c r="B137" s="216"/>
      <c r="C137" s="216"/>
      <c r="D137" s="216"/>
      <c r="E137" s="216"/>
      <c r="F137" s="216"/>
      <c r="G137" s="216"/>
      <c r="H137" s="223"/>
      <c r="I137" s="216"/>
    </row>
    <row r="138" spans="1:9" ht="15.6">
      <c r="A138" s="216"/>
      <c r="B138" s="216"/>
      <c r="C138" s="216"/>
      <c r="D138" s="216"/>
      <c r="E138" s="216"/>
      <c r="F138" s="216"/>
      <c r="G138" s="216"/>
      <c r="H138" s="223"/>
      <c r="I138" s="216"/>
    </row>
    <row r="139" spans="1:9" ht="15.6">
      <c r="A139" s="216"/>
      <c r="B139" s="216"/>
      <c r="C139" s="216"/>
      <c r="D139" s="216"/>
      <c r="E139" s="216"/>
      <c r="F139" s="216"/>
      <c r="G139" s="216"/>
      <c r="H139" s="223"/>
      <c r="I139" s="216"/>
    </row>
    <row r="140" spans="1:9" ht="15.6">
      <c r="A140" s="216"/>
      <c r="B140" s="216"/>
      <c r="C140" s="216"/>
      <c r="D140" s="216"/>
      <c r="E140" s="216"/>
      <c r="F140" s="216"/>
      <c r="G140" s="216"/>
      <c r="H140" s="223"/>
      <c r="I140" s="216"/>
    </row>
    <row r="141" spans="1:9" ht="15.6">
      <c r="A141" s="216"/>
      <c r="B141" s="216"/>
      <c r="C141" s="216"/>
      <c r="D141" s="216"/>
      <c r="E141" s="216"/>
      <c r="F141" s="216"/>
      <c r="G141" s="216"/>
      <c r="H141" s="223"/>
      <c r="I141" s="216"/>
    </row>
    <row r="142" spans="1:9" ht="15.6">
      <c r="A142" s="216"/>
      <c r="B142" s="216"/>
      <c r="C142" s="216"/>
      <c r="D142" s="216"/>
      <c r="E142" s="216"/>
      <c r="F142" s="216"/>
      <c r="G142" s="216"/>
      <c r="H142" s="223"/>
      <c r="I142" s="216"/>
    </row>
    <row r="143" spans="1:9" ht="15.6">
      <c r="A143" s="216"/>
      <c r="B143" s="216"/>
      <c r="C143" s="216"/>
      <c r="D143" s="216"/>
      <c r="E143" s="216"/>
      <c r="F143" s="216"/>
      <c r="G143" s="216"/>
      <c r="H143" s="223"/>
      <c r="I143" s="216"/>
    </row>
    <row r="144" spans="1:9" ht="15.6">
      <c r="A144" s="216"/>
      <c r="B144" s="216"/>
      <c r="C144" s="216"/>
      <c r="D144" s="216"/>
      <c r="E144" s="216"/>
      <c r="F144" s="216"/>
      <c r="G144" s="216"/>
      <c r="H144" s="223"/>
      <c r="I144" s="216"/>
    </row>
    <row r="145" spans="1:9" ht="15.6">
      <c r="A145" s="216"/>
      <c r="B145" s="216"/>
      <c r="C145" s="216"/>
      <c r="D145" s="216"/>
      <c r="E145" s="216"/>
      <c r="F145" s="216"/>
      <c r="G145" s="216"/>
      <c r="H145" s="223"/>
      <c r="I145" s="216"/>
    </row>
    <row r="146" spans="1:9" ht="15.6">
      <c r="A146" s="216"/>
      <c r="B146" s="216"/>
      <c r="C146" s="216"/>
      <c r="D146" s="216"/>
      <c r="E146" s="216"/>
      <c r="F146" s="216"/>
      <c r="G146" s="216"/>
      <c r="H146" s="223"/>
      <c r="I146" s="216"/>
    </row>
    <row r="147" spans="1:9" ht="15.6">
      <c r="A147" s="216"/>
      <c r="B147" s="216"/>
      <c r="C147" s="216"/>
      <c r="D147" s="216"/>
      <c r="E147" s="216"/>
      <c r="F147" s="216"/>
      <c r="G147" s="216"/>
      <c r="H147" s="223"/>
      <c r="I147" s="216"/>
    </row>
    <row r="148" spans="1:9" ht="15.6">
      <c r="A148" s="216"/>
      <c r="B148" s="216"/>
      <c r="C148" s="216"/>
      <c r="D148" s="216"/>
      <c r="E148" s="216"/>
      <c r="F148" s="216"/>
      <c r="G148" s="216"/>
      <c r="H148" s="223"/>
      <c r="I148" s="216"/>
    </row>
    <row r="149" spans="1:9" ht="15.6">
      <c r="A149" s="216"/>
      <c r="B149" s="216"/>
      <c r="C149" s="216"/>
      <c r="D149" s="216"/>
      <c r="E149" s="216"/>
      <c r="F149" s="216"/>
      <c r="G149" s="216"/>
      <c r="H149" s="223"/>
      <c r="I149" s="216"/>
    </row>
    <row r="150" spans="1:9" ht="15.6">
      <c r="A150" s="216"/>
      <c r="B150" s="216"/>
      <c r="C150" s="216"/>
      <c r="D150" s="216"/>
      <c r="E150" s="216"/>
      <c r="F150" s="216"/>
      <c r="G150" s="216"/>
      <c r="H150" s="223"/>
      <c r="I150" s="216"/>
    </row>
    <row r="151" spans="1:9" ht="15.6">
      <c r="A151" s="216"/>
      <c r="B151" s="216"/>
      <c r="C151" s="216"/>
      <c r="D151" s="216"/>
      <c r="E151" s="216"/>
      <c r="F151" s="216"/>
      <c r="G151" s="216"/>
      <c r="H151" s="223"/>
      <c r="I151" s="216"/>
    </row>
    <row r="152" spans="1:9" ht="15.6">
      <c r="A152" s="216"/>
      <c r="B152" s="216"/>
      <c r="C152" s="216"/>
      <c r="D152" s="216"/>
      <c r="E152" s="216"/>
      <c r="F152" s="216"/>
      <c r="G152" s="216"/>
      <c r="H152" s="223"/>
      <c r="I152" s="216"/>
    </row>
    <row r="153" spans="1:9" ht="15.6">
      <c r="A153" s="216"/>
      <c r="B153" s="216"/>
      <c r="C153" s="216"/>
      <c r="D153" s="216"/>
      <c r="E153" s="216"/>
      <c r="F153" s="216"/>
      <c r="G153" s="216"/>
      <c r="H153" s="223"/>
      <c r="I153" s="216"/>
    </row>
    <row r="154" spans="1:9" ht="15.6">
      <c r="A154" s="216"/>
      <c r="B154" s="216"/>
      <c r="C154" s="216"/>
      <c r="D154" s="216"/>
      <c r="E154" s="216"/>
      <c r="F154" s="216"/>
      <c r="G154" s="216"/>
      <c r="H154" s="223"/>
      <c r="I154" s="216"/>
    </row>
    <row r="155" spans="1:9" ht="15.6">
      <c r="A155" s="216"/>
      <c r="B155" s="216"/>
      <c r="C155" s="216"/>
      <c r="D155" s="216"/>
      <c r="E155" s="216"/>
      <c r="F155" s="216"/>
      <c r="G155" s="216"/>
      <c r="H155" s="223"/>
      <c r="I155" s="216"/>
    </row>
    <row r="156" spans="1:9" ht="15.6">
      <c r="A156" s="216"/>
      <c r="B156" s="216"/>
      <c r="C156" s="216"/>
      <c r="D156" s="216"/>
      <c r="E156" s="216"/>
      <c r="F156" s="216"/>
      <c r="G156" s="216"/>
      <c r="H156" s="223"/>
      <c r="I156" s="216"/>
    </row>
    <row r="157" spans="1:9" ht="15.6">
      <c r="A157" s="216"/>
      <c r="B157" s="216"/>
      <c r="C157" s="216"/>
      <c r="D157" s="216"/>
      <c r="E157" s="216"/>
      <c r="F157" s="216"/>
      <c r="G157" s="216"/>
      <c r="H157" s="223"/>
      <c r="I157" s="216"/>
    </row>
    <row r="158" spans="1:9" ht="15.6">
      <c r="A158" s="216"/>
      <c r="B158" s="216"/>
      <c r="C158" s="216"/>
      <c r="D158" s="216"/>
      <c r="E158" s="216"/>
      <c r="F158" s="216"/>
      <c r="G158" s="216"/>
      <c r="H158" s="223"/>
      <c r="I158" s="216"/>
    </row>
    <row r="159" spans="1:9" ht="15.6">
      <c r="A159" s="216"/>
      <c r="B159" s="216"/>
      <c r="C159" s="216"/>
      <c r="D159" s="216"/>
      <c r="E159" s="216"/>
      <c r="F159" s="216"/>
      <c r="G159" s="216"/>
      <c r="H159" s="223"/>
      <c r="I159" s="216"/>
    </row>
    <row r="160" spans="1:9" ht="15.6">
      <c r="A160" s="216"/>
      <c r="B160" s="216"/>
      <c r="C160" s="216"/>
      <c r="D160" s="216"/>
      <c r="E160" s="216"/>
      <c r="F160" s="216"/>
      <c r="G160" s="216"/>
      <c r="H160" s="223"/>
      <c r="I160" s="216"/>
    </row>
    <row r="161" spans="1:9" ht="15.6">
      <c r="A161" s="216"/>
      <c r="B161" s="216"/>
      <c r="C161" s="216"/>
      <c r="D161" s="216"/>
      <c r="E161" s="216"/>
      <c r="F161" s="216"/>
      <c r="G161" s="216"/>
      <c r="H161" s="219"/>
      <c r="I161" s="216"/>
    </row>
    <row r="162" spans="1:9" ht="15.6">
      <c r="A162" s="216"/>
      <c r="B162" s="216"/>
      <c r="C162" s="216"/>
      <c r="D162" s="216"/>
      <c r="E162" s="216"/>
      <c r="F162" s="216"/>
      <c r="G162" s="216"/>
      <c r="H162" s="219"/>
      <c r="I162" s="216"/>
    </row>
    <row r="163" spans="1:9" ht="15.6">
      <c r="A163" s="216"/>
      <c r="B163" s="216"/>
      <c r="C163" s="216"/>
      <c r="D163" s="216"/>
      <c r="E163" s="216"/>
      <c r="F163" s="216"/>
      <c r="G163" s="216"/>
      <c r="H163" s="219"/>
      <c r="I163" s="216"/>
    </row>
    <row r="164" spans="1:9" ht="15.6">
      <c r="A164" s="216"/>
      <c r="B164" s="216"/>
      <c r="C164" s="216"/>
      <c r="D164" s="216"/>
      <c r="E164" s="216"/>
      <c r="F164" s="216"/>
      <c r="G164" s="216"/>
      <c r="H164" s="219"/>
      <c r="I164" s="216"/>
    </row>
    <row r="165" spans="1:9" ht="15.6">
      <c r="A165" s="216"/>
      <c r="B165" s="216"/>
      <c r="C165" s="216"/>
      <c r="D165" s="216"/>
      <c r="E165" s="216"/>
      <c r="F165" s="216"/>
      <c r="G165" s="216"/>
      <c r="H165" s="219"/>
      <c r="I165" s="216"/>
    </row>
    <row r="166" spans="1:9" ht="15.6">
      <c r="A166" s="216"/>
      <c r="B166" s="216"/>
      <c r="C166" s="216"/>
      <c r="D166" s="216"/>
      <c r="E166" s="216"/>
      <c r="F166" s="216"/>
      <c r="G166" s="216"/>
      <c r="H166" s="219"/>
      <c r="I166" s="216"/>
    </row>
    <row r="167" spans="1:9" ht="15.6">
      <c r="A167" s="216"/>
      <c r="B167" s="216"/>
      <c r="C167" s="216"/>
      <c r="D167" s="216"/>
      <c r="E167" s="216"/>
      <c r="F167" s="216"/>
      <c r="G167" s="216"/>
      <c r="H167" s="219"/>
      <c r="I167" s="216"/>
    </row>
    <row r="168" spans="1:9" ht="15.6">
      <c r="A168" s="216"/>
      <c r="B168" s="216"/>
      <c r="C168" s="216"/>
      <c r="D168" s="216"/>
      <c r="E168" s="216"/>
      <c r="F168" s="216"/>
      <c r="G168" s="216"/>
      <c r="H168" s="219"/>
      <c r="I168" s="216"/>
    </row>
    <row r="169" spans="1:9" ht="15.6">
      <c r="A169" s="216"/>
      <c r="B169" s="216"/>
      <c r="C169" s="216"/>
      <c r="D169" s="216"/>
      <c r="E169" s="216"/>
      <c r="F169" s="216"/>
      <c r="G169" s="216"/>
      <c r="H169" s="219"/>
      <c r="I169" s="216"/>
    </row>
    <row r="170" spans="1:9" ht="15.6">
      <c r="A170" s="216"/>
      <c r="B170" s="216"/>
      <c r="C170" s="216"/>
      <c r="D170" s="216"/>
      <c r="E170" s="216"/>
      <c r="F170" s="216"/>
      <c r="G170" s="216"/>
      <c r="H170" s="219"/>
      <c r="I170" s="216"/>
    </row>
    <row r="171" spans="1:9" ht="15.6">
      <c r="A171" s="216"/>
      <c r="B171" s="216"/>
      <c r="C171" s="216"/>
      <c r="D171" s="216"/>
      <c r="E171" s="216"/>
      <c r="F171" s="216"/>
      <c r="G171" s="216"/>
      <c r="H171" s="219"/>
      <c r="I171" s="216"/>
    </row>
    <row r="172" spans="1:9" ht="15.6">
      <c r="A172" s="216"/>
      <c r="B172" s="216"/>
      <c r="C172" s="216"/>
      <c r="D172" s="216"/>
      <c r="E172" s="216"/>
      <c r="F172" s="216"/>
      <c r="G172" s="216"/>
      <c r="H172" s="219"/>
      <c r="I172" s="216"/>
    </row>
    <row r="173" spans="1:9" ht="15.6">
      <c r="A173" s="216"/>
      <c r="B173" s="216"/>
      <c r="C173" s="216"/>
      <c r="D173" s="216"/>
      <c r="E173" s="216"/>
      <c r="F173" s="216"/>
      <c r="G173" s="216"/>
      <c r="H173" s="219"/>
      <c r="I173" s="216"/>
    </row>
    <row r="174" spans="1:9" ht="15.6">
      <c r="A174" s="216"/>
      <c r="B174" s="216"/>
      <c r="C174" s="216"/>
      <c r="D174" s="216"/>
      <c r="E174" s="216"/>
      <c r="F174" s="216"/>
      <c r="G174" s="216"/>
      <c r="H174" s="219"/>
      <c r="I174" s="216"/>
    </row>
    <row r="175" spans="1:9" ht="15.6">
      <c r="A175" s="216"/>
      <c r="B175" s="216"/>
      <c r="C175" s="216"/>
      <c r="D175" s="216"/>
      <c r="E175" s="216"/>
      <c r="F175" s="216"/>
      <c r="G175" s="216"/>
      <c r="H175" s="219"/>
      <c r="I175" s="216"/>
    </row>
    <row r="176" spans="1:9" ht="15.6">
      <c r="A176" s="216"/>
      <c r="B176" s="216"/>
      <c r="C176" s="216"/>
      <c r="D176" s="216"/>
      <c r="E176" s="216"/>
      <c r="F176" s="216"/>
      <c r="G176" s="216"/>
      <c r="H176" s="219"/>
      <c r="I176" s="216"/>
    </row>
    <row r="177" spans="1:9" ht="15.6">
      <c r="A177" s="216"/>
      <c r="B177" s="216"/>
      <c r="C177" s="216"/>
      <c r="D177" s="216"/>
      <c r="E177" s="216"/>
      <c r="F177" s="216"/>
      <c r="G177" s="216"/>
      <c r="H177" s="219"/>
      <c r="I177" s="216"/>
    </row>
    <row r="178" spans="1:9" ht="15.6">
      <c r="A178" s="216"/>
      <c r="B178" s="216"/>
      <c r="C178" s="216"/>
      <c r="D178" s="216"/>
      <c r="E178" s="216"/>
      <c r="F178" s="216"/>
      <c r="G178" s="216"/>
      <c r="H178" s="219"/>
      <c r="I178" s="216"/>
    </row>
    <row r="179" spans="1:9" ht="15.6">
      <c r="A179" s="216"/>
      <c r="B179" s="216"/>
      <c r="C179" s="216"/>
      <c r="D179" s="216"/>
      <c r="E179" s="216"/>
      <c r="F179" s="216"/>
      <c r="G179" s="216"/>
      <c r="H179" s="219"/>
      <c r="I179" s="216"/>
    </row>
    <row r="180" spans="1:9" ht="15.6">
      <c r="A180" s="216"/>
      <c r="B180" s="216"/>
      <c r="C180" s="216"/>
      <c r="D180" s="216"/>
      <c r="E180" s="216"/>
      <c r="F180" s="216"/>
      <c r="G180" s="216"/>
      <c r="H180" s="219"/>
      <c r="I180" s="216"/>
    </row>
    <row r="181" spans="1:9" ht="15.6">
      <c r="A181" s="216"/>
      <c r="B181" s="216"/>
      <c r="C181" s="216"/>
      <c r="D181" s="216"/>
      <c r="E181" s="216"/>
      <c r="F181" s="216"/>
      <c r="G181" s="216"/>
      <c r="H181" s="219"/>
      <c r="I181" s="216"/>
    </row>
    <row r="182" spans="1:9" ht="15.6">
      <c r="A182" s="216"/>
      <c r="B182" s="216"/>
      <c r="C182" s="216"/>
      <c r="D182" s="216"/>
      <c r="E182" s="216"/>
      <c r="F182" s="216"/>
      <c r="G182" s="216"/>
      <c r="H182" s="219"/>
      <c r="I182" s="216"/>
    </row>
    <row r="183" spans="1:9" ht="15.6">
      <c r="A183" s="216"/>
      <c r="B183" s="216"/>
      <c r="C183" s="216"/>
      <c r="D183" s="216"/>
      <c r="E183" s="216"/>
      <c r="F183" s="216"/>
      <c r="G183" s="216"/>
      <c r="H183" s="219"/>
      <c r="I183" s="216"/>
    </row>
    <row r="184" spans="1:9" ht="15.6">
      <c r="A184" s="216"/>
      <c r="B184" s="216"/>
      <c r="C184" s="216"/>
      <c r="D184" s="216"/>
      <c r="E184" s="216"/>
      <c r="F184" s="216"/>
      <c r="G184" s="216"/>
      <c r="H184" s="219"/>
      <c r="I184" s="216"/>
    </row>
    <row r="185" spans="1:9" ht="15.6">
      <c r="A185" s="216"/>
      <c r="B185" s="216"/>
      <c r="C185" s="216"/>
      <c r="D185" s="216"/>
      <c r="E185" s="216"/>
      <c r="F185" s="216"/>
      <c r="G185" s="216"/>
      <c r="H185" s="219"/>
      <c r="I185" s="216"/>
    </row>
    <row r="186" spans="1:9" ht="15.6">
      <c r="A186" s="216"/>
      <c r="B186" s="216"/>
      <c r="C186" s="216"/>
      <c r="D186" s="216"/>
      <c r="E186" s="216"/>
      <c r="F186" s="216"/>
      <c r="G186" s="216"/>
      <c r="H186" s="219"/>
      <c r="I186" s="216"/>
    </row>
    <row r="187" spans="1:9" ht="15.6">
      <c r="A187" s="216"/>
      <c r="B187" s="216"/>
      <c r="C187" s="216"/>
      <c r="D187" s="216"/>
      <c r="E187" s="216"/>
      <c r="F187" s="216"/>
      <c r="G187" s="216"/>
      <c r="H187" s="219"/>
      <c r="I187" s="216"/>
    </row>
    <row r="188" spans="1:9" ht="15.6">
      <c r="A188" s="216"/>
      <c r="B188" s="216"/>
      <c r="C188" s="216"/>
      <c r="D188" s="216"/>
      <c r="E188" s="216"/>
      <c r="F188" s="216"/>
      <c r="G188" s="216"/>
      <c r="H188" s="219"/>
      <c r="I188" s="216"/>
    </row>
    <row r="189" spans="1:9" ht="15.6">
      <c r="A189" s="216"/>
      <c r="B189" s="216"/>
      <c r="C189" s="216"/>
      <c r="D189" s="216"/>
      <c r="E189" s="216"/>
      <c r="F189" s="216"/>
      <c r="G189" s="216"/>
      <c r="H189" s="219"/>
      <c r="I189" s="216"/>
    </row>
    <row r="190" spans="1:9" ht="15.6">
      <c r="A190" s="216"/>
      <c r="B190" s="216"/>
      <c r="C190" s="216"/>
      <c r="D190" s="216"/>
      <c r="E190" s="216"/>
      <c r="F190" s="216"/>
      <c r="G190" s="216"/>
      <c r="H190" s="219"/>
      <c r="I190" s="216"/>
    </row>
    <row r="191" spans="1:9" ht="15.6">
      <c r="A191" s="216"/>
      <c r="B191" s="216"/>
      <c r="C191" s="216"/>
      <c r="D191" s="216"/>
      <c r="E191" s="216"/>
      <c r="F191" s="216"/>
      <c r="G191" s="216"/>
      <c r="H191" s="219"/>
      <c r="I191" s="216"/>
    </row>
    <row r="192" spans="1:9" ht="15.6">
      <c r="A192" s="216"/>
      <c r="B192" s="216"/>
      <c r="C192" s="216"/>
      <c r="D192" s="216"/>
      <c r="E192" s="216"/>
      <c r="F192" s="216"/>
      <c r="G192" s="216"/>
      <c r="H192" s="219"/>
      <c r="I192" s="216"/>
    </row>
    <row r="193" spans="1:9" ht="15.6">
      <c r="A193" s="216"/>
      <c r="B193" s="216"/>
      <c r="C193" s="216"/>
      <c r="D193" s="216"/>
      <c r="E193" s="216"/>
      <c r="F193" s="216"/>
      <c r="G193" s="216"/>
      <c r="H193" s="219"/>
      <c r="I193" s="216"/>
    </row>
    <row r="194" spans="1:9" ht="15.6">
      <c r="A194" s="216"/>
      <c r="B194" s="216"/>
      <c r="C194" s="216"/>
      <c r="D194" s="216"/>
      <c r="E194" s="216"/>
      <c r="F194" s="216"/>
      <c r="G194" s="216"/>
      <c r="H194" s="219"/>
      <c r="I194" s="216"/>
    </row>
    <row r="195" spans="1:9" ht="15.6">
      <c r="A195" s="216"/>
      <c r="B195" s="216"/>
      <c r="C195" s="216"/>
      <c r="D195" s="216"/>
      <c r="E195" s="216"/>
      <c r="F195" s="216"/>
      <c r="G195" s="216"/>
      <c r="H195" s="219"/>
      <c r="I195" s="216"/>
    </row>
    <row r="196" spans="1:9" ht="15.6">
      <c r="A196" s="216"/>
      <c r="B196" s="216"/>
      <c r="C196" s="216"/>
      <c r="D196" s="216"/>
      <c r="E196" s="216"/>
      <c r="F196" s="216"/>
      <c r="G196" s="216"/>
      <c r="H196" s="219"/>
      <c r="I196" s="216"/>
    </row>
    <row r="197" spans="1:9" ht="15.6">
      <c r="A197" s="216"/>
      <c r="B197" s="216"/>
      <c r="C197" s="216"/>
      <c r="D197" s="216"/>
      <c r="E197" s="216"/>
      <c r="F197" s="216"/>
      <c r="G197" s="216"/>
      <c r="H197" s="219"/>
      <c r="I197" s="216"/>
    </row>
    <row r="198" spans="1:9" ht="15.6">
      <c r="A198" s="216"/>
      <c r="B198" s="216"/>
      <c r="C198" s="216"/>
      <c r="D198" s="216"/>
      <c r="E198" s="216"/>
      <c r="F198" s="216"/>
      <c r="G198" s="216"/>
      <c r="H198" s="219"/>
      <c r="I198" s="216"/>
    </row>
    <row r="199" spans="1:9" ht="15.6">
      <c r="A199" s="216"/>
      <c r="B199" s="216"/>
      <c r="C199" s="216"/>
      <c r="D199" s="216"/>
      <c r="E199" s="216"/>
      <c r="F199" s="216"/>
      <c r="G199" s="216"/>
      <c r="H199" s="219"/>
      <c r="I199" s="216"/>
    </row>
    <row r="200" spans="1:9" ht="15.6">
      <c r="A200" s="216"/>
      <c r="B200" s="216"/>
      <c r="C200" s="216"/>
      <c r="D200" s="216"/>
      <c r="E200" s="216"/>
      <c r="F200" s="216"/>
      <c r="G200" s="216"/>
      <c r="H200" s="219"/>
      <c r="I200" s="216"/>
    </row>
    <row r="201" spans="1:9" ht="15.6">
      <c r="A201" s="216"/>
      <c r="B201" s="216"/>
      <c r="C201" s="216"/>
      <c r="D201" s="216"/>
      <c r="E201" s="216"/>
      <c r="F201" s="216"/>
      <c r="G201" s="216"/>
      <c r="H201" s="219"/>
      <c r="I201" s="216"/>
    </row>
    <row r="202" spans="1:9" ht="15.6">
      <c r="A202" s="216"/>
      <c r="B202" s="216"/>
      <c r="C202" s="216"/>
      <c r="D202" s="216"/>
      <c r="E202" s="216"/>
      <c r="F202" s="216"/>
      <c r="G202" s="216"/>
      <c r="H202" s="219"/>
      <c r="I202" s="216"/>
    </row>
    <row r="203" spans="1:9" ht="15.6">
      <c r="A203" s="216"/>
      <c r="B203" s="216"/>
      <c r="C203" s="216"/>
      <c r="D203" s="216"/>
      <c r="E203" s="216"/>
      <c r="F203" s="216"/>
      <c r="G203" s="216"/>
      <c r="H203" s="219"/>
      <c r="I203" s="216"/>
    </row>
    <row r="204" spans="1:9" ht="15.6">
      <c r="A204" s="216"/>
      <c r="B204" s="216"/>
      <c r="C204" s="216"/>
      <c r="D204" s="216"/>
      <c r="E204" s="216"/>
      <c r="F204" s="216"/>
      <c r="G204" s="216"/>
      <c r="H204" s="219"/>
      <c r="I204" s="216"/>
    </row>
    <row r="205" spans="1:9" ht="15.6">
      <c r="A205" s="216"/>
      <c r="B205" s="216"/>
      <c r="C205" s="216"/>
      <c r="D205" s="216"/>
      <c r="E205" s="216"/>
      <c r="F205" s="216"/>
      <c r="G205" s="216"/>
      <c r="H205" s="219"/>
      <c r="I205" s="216"/>
    </row>
    <row r="206" spans="1:9" ht="15.6">
      <c r="A206" s="216"/>
      <c r="B206" s="216"/>
      <c r="C206" s="216"/>
      <c r="D206" s="216"/>
      <c r="E206" s="216"/>
      <c r="F206" s="216"/>
      <c r="G206" s="216"/>
      <c r="H206" s="219"/>
      <c r="I206" s="216"/>
    </row>
    <row r="207" spans="1:9" ht="15.6">
      <c r="A207" s="216"/>
      <c r="B207" s="216"/>
      <c r="C207" s="216"/>
      <c r="D207" s="216"/>
      <c r="E207" s="216"/>
      <c r="F207" s="216"/>
      <c r="G207" s="216"/>
      <c r="H207" s="219"/>
      <c r="I207" s="216"/>
    </row>
    <row r="208" spans="1:9" ht="15.6">
      <c r="A208" s="216"/>
      <c r="B208" s="216"/>
      <c r="C208" s="216"/>
      <c r="D208" s="216"/>
      <c r="E208" s="216"/>
      <c r="F208" s="216"/>
      <c r="G208" s="216"/>
      <c r="H208" s="219"/>
      <c r="I208" s="216"/>
    </row>
    <row r="209" spans="1:9" ht="15.6">
      <c r="A209" s="216"/>
      <c r="B209" s="216"/>
      <c r="C209" s="216"/>
      <c r="D209" s="216"/>
      <c r="E209" s="216"/>
      <c r="F209" s="216"/>
      <c r="G209" s="216"/>
      <c r="H209" s="219"/>
      <c r="I209" s="216"/>
    </row>
    <row r="210" spans="1:9" ht="15.6">
      <c r="A210" s="216"/>
      <c r="B210" s="216"/>
      <c r="C210" s="216"/>
      <c r="D210" s="216"/>
      <c r="E210" s="216"/>
      <c r="F210" s="216"/>
      <c r="G210" s="216"/>
      <c r="H210" s="219"/>
      <c r="I210" s="216"/>
    </row>
    <row r="211" spans="1:9" ht="15.6">
      <c r="A211" s="216"/>
      <c r="B211" s="216"/>
      <c r="C211" s="216"/>
      <c r="D211" s="216"/>
      <c r="E211" s="216"/>
      <c r="F211" s="216"/>
      <c r="G211" s="216"/>
      <c r="H211" s="219"/>
      <c r="I211" s="216"/>
    </row>
    <row r="212" spans="1:9" ht="15.6">
      <c r="A212" s="216"/>
      <c r="B212" s="216"/>
      <c r="C212" s="216"/>
      <c r="D212" s="216"/>
      <c r="E212" s="216"/>
      <c r="F212" s="216"/>
      <c r="G212" s="216"/>
      <c r="H212" s="219"/>
      <c r="I212" s="216"/>
    </row>
    <row r="213" spans="1:9" ht="15.6">
      <c r="A213" s="216"/>
      <c r="B213" s="216"/>
      <c r="C213" s="216"/>
      <c r="D213" s="216"/>
      <c r="E213" s="216"/>
      <c r="F213" s="216"/>
      <c r="G213" s="216"/>
      <c r="H213" s="219"/>
      <c r="I213" s="216"/>
    </row>
    <row r="214" spans="1:9" ht="15.6">
      <c r="A214" s="216"/>
      <c r="B214" s="216"/>
      <c r="C214" s="216"/>
      <c r="D214" s="216"/>
      <c r="E214" s="216"/>
      <c r="F214" s="216"/>
      <c r="G214" s="216"/>
      <c r="H214" s="219"/>
      <c r="I214" s="216"/>
    </row>
    <row r="215" spans="1:9" ht="15.6">
      <c r="A215" s="216"/>
      <c r="B215" s="216"/>
      <c r="C215" s="216"/>
      <c r="D215" s="216"/>
      <c r="E215" s="216"/>
      <c r="F215" s="216"/>
      <c r="G215" s="216"/>
      <c r="H215" s="219"/>
      <c r="I215" s="216"/>
    </row>
    <row r="216" spans="1:9" ht="15.6">
      <c r="A216" s="216"/>
      <c r="B216" s="216"/>
      <c r="C216" s="216"/>
      <c r="D216" s="216"/>
      <c r="E216" s="216"/>
      <c r="F216" s="216"/>
      <c r="G216" s="216"/>
      <c r="H216" s="219"/>
      <c r="I216" s="216"/>
    </row>
    <row r="217" spans="1:9" ht="15.6">
      <c r="A217" s="216"/>
      <c r="B217" s="216"/>
      <c r="C217" s="216"/>
      <c r="D217" s="216"/>
      <c r="E217" s="216"/>
      <c r="F217" s="216"/>
      <c r="G217" s="216"/>
      <c r="H217" s="219"/>
      <c r="I217" s="216"/>
    </row>
    <row r="218" spans="1:9" ht="15.6">
      <c r="A218" s="216"/>
      <c r="B218" s="216"/>
      <c r="C218" s="216"/>
      <c r="D218" s="216"/>
      <c r="E218" s="216"/>
      <c r="F218" s="216"/>
      <c r="G218" s="216"/>
      <c r="H218" s="219"/>
      <c r="I218" s="216"/>
    </row>
    <row r="219" spans="1:9" ht="15.6">
      <c r="A219" s="216"/>
      <c r="B219" s="216"/>
      <c r="C219" s="216"/>
      <c r="D219" s="216"/>
      <c r="E219" s="216"/>
      <c r="F219" s="216"/>
      <c r="G219" s="216"/>
      <c r="H219" s="219"/>
      <c r="I219" s="216"/>
    </row>
    <row r="220" spans="1:9" ht="15.6">
      <c r="A220" s="216"/>
      <c r="B220" s="216"/>
      <c r="C220" s="216"/>
      <c r="D220" s="216"/>
      <c r="E220" s="216"/>
      <c r="F220" s="216"/>
      <c r="G220" s="216"/>
      <c r="H220" s="219"/>
      <c r="I220" s="216"/>
    </row>
    <row r="221" spans="1:9" ht="15.6">
      <c r="A221" s="216"/>
      <c r="B221" s="216"/>
      <c r="C221" s="216"/>
      <c r="D221" s="216"/>
      <c r="E221" s="216"/>
      <c r="F221" s="216"/>
      <c r="G221" s="216"/>
      <c r="H221" s="219"/>
      <c r="I221" s="216"/>
    </row>
    <row r="222" spans="1:9" ht="15.6">
      <c r="A222" s="216"/>
      <c r="B222" s="216"/>
      <c r="C222" s="216"/>
      <c r="D222" s="216"/>
      <c r="E222" s="216"/>
      <c r="F222" s="216"/>
      <c r="G222" s="216"/>
      <c r="H222" s="219"/>
      <c r="I222" s="216"/>
    </row>
    <row r="223" spans="1:9" ht="15.6">
      <c r="A223" s="216"/>
      <c r="B223" s="216"/>
      <c r="C223" s="216"/>
      <c r="D223" s="216"/>
      <c r="E223" s="216"/>
      <c r="F223" s="216"/>
      <c r="G223" s="216"/>
      <c r="H223" s="219"/>
      <c r="I223" s="216"/>
    </row>
    <row r="224" spans="1:9" ht="15.6">
      <c r="A224" s="216"/>
      <c r="B224" s="216"/>
      <c r="C224" s="216"/>
      <c r="D224" s="216"/>
      <c r="E224" s="216"/>
      <c r="F224" s="216"/>
      <c r="G224" s="216"/>
      <c r="H224" s="219"/>
      <c r="I224" s="216"/>
    </row>
    <row r="225" spans="1:9" ht="15.6">
      <c r="A225" s="216"/>
      <c r="B225" s="216"/>
      <c r="C225" s="216"/>
      <c r="D225" s="216"/>
      <c r="E225" s="216"/>
      <c r="F225" s="216"/>
      <c r="G225" s="216"/>
      <c r="H225" s="219"/>
      <c r="I225" s="216"/>
    </row>
    <row r="226" spans="1:9" ht="15.6">
      <c r="A226" s="216"/>
      <c r="B226" s="216"/>
      <c r="C226" s="216"/>
      <c r="D226" s="216"/>
      <c r="E226" s="216"/>
      <c r="F226" s="216"/>
      <c r="G226" s="216"/>
      <c r="H226" s="219"/>
      <c r="I226" s="216"/>
    </row>
    <row r="227" spans="1:9" ht="15.6">
      <c r="A227" s="216"/>
      <c r="B227" s="216"/>
      <c r="C227" s="216"/>
      <c r="D227" s="216"/>
      <c r="E227" s="216"/>
      <c r="F227" s="216"/>
      <c r="G227" s="216"/>
      <c r="H227" s="219"/>
      <c r="I227" s="216"/>
    </row>
    <row r="228" spans="1:9" ht="15.6">
      <c r="A228" s="216"/>
      <c r="B228" s="216"/>
      <c r="C228" s="216"/>
      <c r="D228" s="216"/>
      <c r="E228" s="216"/>
      <c r="F228" s="216"/>
      <c r="G228" s="216"/>
      <c r="H228" s="219"/>
      <c r="I228" s="216"/>
    </row>
    <row r="229" spans="1:9" ht="15.6">
      <c r="A229" s="216"/>
      <c r="B229" s="216"/>
      <c r="C229" s="216"/>
      <c r="D229" s="216"/>
      <c r="E229" s="216"/>
      <c r="F229" s="216"/>
      <c r="G229" s="216"/>
      <c r="H229" s="219"/>
      <c r="I229" s="216"/>
    </row>
    <row r="230" spans="1:9" ht="15.6">
      <c r="A230" s="216"/>
      <c r="B230" s="216"/>
      <c r="C230" s="216"/>
      <c r="D230" s="216"/>
      <c r="E230" s="216"/>
      <c r="F230" s="216"/>
      <c r="G230" s="216"/>
      <c r="H230" s="219"/>
      <c r="I230" s="216"/>
    </row>
    <row r="231" spans="1:9" ht="15.6">
      <c r="A231" s="216"/>
      <c r="B231" s="216"/>
      <c r="C231" s="216"/>
      <c r="D231" s="216"/>
      <c r="E231" s="216"/>
      <c r="F231" s="216"/>
      <c r="G231" s="216"/>
      <c r="H231" s="219"/>
      <c r="I231" s="216"/>
    </row>
    <row r="232" spans="1:9" ht="15.6">
      <c r="A232" s="216"/>
      <c r="B232" s="216"/>
      <c r="C232" s="216"/>
      <c r="D232" s="216"/>
      <c r="E232" s="216"/>
      <c r="F232" s="216"/>
      <c r="G232" s="216"/>
      <c r="H232" s="219"/>
      <c r="I232" s="216"/>
    </row>
    <row r="233" spans="1:9" ht="15.6">
      <c r="A233" s="216"/>
      <c r="B233" s="216"/>
      <c r="C233" s="216"/>
      <c r="D233" s="216"/>
      <c r="E233" s="216"/>
      <c r="F233" s="216"/>
      <c r="G233" s="216"/>
      <c r="H233" s="219"/>
      <c r="I233" s="216"/>
    </row>
    <row r="234" spans="1:9" ht="15.6">
      <c r="A234" s="216"/>
      <c r="B234" s="216"/>
      <c r="C234" s="216"/>
      <c r="D234" s="216"/>
      <c r="E234" s="216"/>
      <c r="F234" s="216"/>
      <c r="G234" s="216"/>
      <c r="H234" s="219"/>
      <c r="I234" s="216"/>
    </row>
    <row r="235" spans="1:9" ht="15.6">
      <c r="A235" s="216"/>
      <c r="B235" s="216"/>
      <c r="C235" s="216"/>
      <c r="D235" s="216"/>
      <c r="E235" s="216"/>
      <c r="F235" s="216"/>
      <c r="G235" s="216"/>
      <c r="H235" s="219"/>
      <c r="I235" s="216"/>
    </row>
    <row r="236" spans="1:9" ht="15.6">
      <c r="A236" s="216"/>
      <c r="B236" s="216"/>
      <c r="C236" s="216"/>
      <c r="D236" s="216"/>
      <c r="E236" s="216"/>
      <c r="F236" s="216"/>
      <c r="G236" s="216"/>
      <c r="H236" s="219"/>
      <c r="I236" s="216"/>
    </row>
    <row r="237" spans="1:9" ht="15.6">
      <c r="A237" s="216"/>
      <c r="B237" s="216"/>
      <c r="C237" s="216"/>
      <c r="D237" s="216"/>
      <c r="E237" s="216"/>
      <c r="F237" s="216"/>
      <c r="G237" s="216"/>
      <c r="H237" s="219"/>
      <c r="I237" s="216"/>
    </row>
    <row r="238" spans="1:9" ht="15.6">
      <c r="A238" s="216"/>
      <c r="B238" s="216"/>
      <c r="C238" s="216"/>
      <c r="D238" s="216"/>
      <c r="E238" s="216"/>
      <c r="F238" s="216"/>
      <c r="G238" s="216"/>
      <c r="H238" s="219"/>
      <c r="I238" s="216"/>
    </row>
    <row r="239" spans="1:9" ht="15.6">
      <c r="A239" s="216"/>
      <c r="B239" s="216"/>
      <c r="C239" s="216"/>
      <c r="D239" s="216"/>
      <c r="E239" s="216"/>
      <c r="F239" s="216"/>
      <c r="G239" s="216"/>
      <c r="H239" s="219"/>
      <c r="I239" s="216"/>
    </row>
    <row r="240" spans="1:9" ht="15.6">
      <c r="A240" s="216"/>
      <c r="B240" s="216"/>
      <c r="C240" s="216"/>
      <c r="D240" s="216"/>
      <c r="E240" s="216"/>
      <c r="F240" s="216"/>
      <c r="G240" s="216"/>
      <c r="H240" s="219"/>
      <c r="I240" s="216"/>
    </row>
    <row r="241" spans="1:9" ht="15.6">
      <c r="A241" s="216"/>
      <c r="B241" s="216"/>
      <c r="C241" s="216"/>
      <c r="D241" s="216"/>
      <c r="E241" s="216"/>
      <c r="F241" s="216"/>
      <c r="G241" s="216"/>
      <c r="H241" s="219"/>
      <c r="I241" s="216"/>
    </row>
    <row r="242" spans="1:9" ht="15.6">
      <c r="A242" s="216"/>
      <c r="B242" s="216"/>
      <c r="C242" s="216"/>
      <c r="D242" s="216"/>
      <c r="E242" s="216"/>
      <c r="F242" s="216"/>
      <c r="G242" s="216"/>
      <c r="H242" s="219"/>
      <c r="I242" s="216"/>
    </row>
    <row r="243" spans="1:9" ht="15.6">
      <c r="A243" s="216"/>
      <c r="B243" s="216"/>
      <c r="C243" s="216"/>
      <c r="D243" s="216"/>
      <c r="E243" s="216"/>
      <c r="F243" s="216"/>
      <c r="G243" s="216"/>
      <c r="H243" s="219"/>
      <c r="I243" s="216"/>
    </row>
    <row r="244" spans="1:9" ht="15.6">
      <c r="A244" s="216"/>
      <c r="B244" s="216"/>
      <c r="C244" s="216"/>
      <c r="D244" s="216"/>
      <c r="E244" s="216"/>
      <c r="F244" s="216"/>
      <c r="G244" s="216"/>
      <c r="H244" s="219"/>
      <c r="I244" s="216"/>
    </row>
    <row r="245" spans="1:9" ht="15.6">
      <c r="A245" s="216"/>
      <c r="B245" s="216"/>
      <c r="C245" s="216"/>
      <c r="D245" s="216"/>
      <c r="E245" s="216"/>
      <c r="F245" s="216"/>
      <c r="G245" s="216"/>
      <c r="H245" s="219"/>
      <c r="I245" s="216"/>
    </row>
    <row r="246" spans="1:9" ht="15.6">
      <c r="A246" s="216"/>
      <c r="B246" s="216"/>
      <c r="C246" s="216"/>
      <c r="D246" s="216"/>
      <c r="E246" s="216"/>
      <c r="F246" s="216"/>
      <c r="G246" s="216"/>
      <c r="H246" s="219"/>
      <c r="I246" s="216"/>
    </row>
    <row r="247" spans="1:9" ht="15.6">
      <c r="A247" s="216"/>
      <c r="B247" s="216"/>
      <c r="C247" s="216"/>
      <c r="D247" s="216"/>
      <c r="E247" s="216"/>
      <c r="F247" s="216"/>
      <c r="G247" s="216"/>
      <c r="H247" s="219"/>
      <c r="I247" s="216"/>
    </row>
    <row r="248" spans="1:9" ht="15.6">
      <c r="A248" s="216"/>
      <c r="B248" s="216"/>
      <c r="C248" s="216"/>
      <c r="D248" s="216"/>
      <c r="E248" s="216"/>
      <c r="F248" s="216"/>
      <c r="G248" s="216"/>
      <c r="H248" s="219"/>
      <c r="I248" s="216"/>
    </row>
    <row r="249" spans="1:9" ht="15.6">
      <c r="A249" s="216"/>
      <c r="B249" s="216"/>
      <c r="C249" s="216"/>
      <c r="D249" s="216"/>
      <c r="E249" s="216"/>
      <c r="F249" s="216"/>
      <c r="G249" s="216"/>
      <c r="H249" s="219"/>
      <c r="I249" s="216"/>
    </row>
    <row r="250" spans="1:9" ht="15.6">
      <c r="A250" s="216"/>
      <c r="B250" s="216"/>
      <c r="C250" s="216"/>
      <c r="D250" s="216"/>
      <c r="E250" s="216"/>
      <c r="F250" s="216"/>
      <c r="G250" s="216"/>
      <c r="H250" s="219"/>
      <c r="I250" s="216"/>
    </row>
    <row r="251" spans="1:9" ht="15.6">
      <c r="A251" s="216"/>
      <c r="B251" s="216"/>
      <c r="C251" s="216"/>
      <c r="D251" s="216"/>
      <c r="E251" s="216"/>
      <c r="F251" s="216"/>
      <c r="G251" s="216"/>
      <c r="H251" s="219"/>
      <c r="I251" s="216"/>
    </row>
    <row r="252" spans="1:9" ht="15.6">
      <c r="A252" s="216"/>
      <c r="B252" s="216"/>
      <c r="C252" s="216"/>
      <c r="D252" s="216"/>
      <c r="E252" s="216"/>
      <c r="F252" s="216"/>
      <c r="G252" s="216"/>
      <c r="H252" s="219"/>
      <c r="I252" s="216"/>
    </row>
    <row r="253" spans="1:9" ht="15.6">
      <c r="A253" s="216"/>
      <c r="B253" s="216"/>
      <c r="C253" s="216"/>
      <c r="D253" s="216"/>
      <c r="E253" s="216"/>
      <c r="F253" s="216"/>
      <c r="G253" s="216"/>
      <c r="H253" s="219"/>
      <c r="I253" s="216"/>
    </row>
    <row r="254" spans="1:9" ht="15.6">
      <c r="A254" s="216"/>
      <c r="B254" s="216"/>
      <c r="C254" s="216"/>
      <c r="D254" s="216"/>
      <c r="E254" s="216"/>
      <c r="F254" s="216"/>
      <c r="G254" s="216"/>
      <c r="H254" s="219"/>
      <c r="I254" s="216"/>
    </row>
    <row r="255" spans="1:9" ht="15.6">
      <c r="A255" s="216"/>
      <c r="B255" s="216"/>
      <c r="C255" s="216"/>
      <c r="D255" s="216"/>
      <c r="E255" s="216"/>
      <c r="F255" s="216"/>
      <c r="G255" s="216"/>
      <c r="H255" s="219"/>
      <c r="I255" s="216"/>
    </row>
    <row r="256" spans="1:9" ht="15.6">
      <c r="A256" s="216"/>
      <c r="B256" s="216"/>
      <c r="C256" s="216"/>
      <c r="D256" s="216"/>
      <c r="E256" s="216"/>
      <c r="F256" s="216"/>
      <c r="G256" s="216"/>
      <c r="H256" s="219"/>
      <c r="I256" s="216"/>
    </row>
    <row r="257" spans="1:9" ht="15.6">
      <c r="A257" s="216"/>
      <c r="B257" s="216"/>
      <c r="C257" s="216"/>
      <c r="D257" s="216"/>
      <c r="E257" s="216"/>
      <c r="F257" s="216"/>
      <c r="G257" s="216"/>
      <c r="H257" s="219"/>
      <c r="I257" s="216"/>
    </row>
    <row r="258" spans="1:9" ht="15.6">
      <c r="A258" s="216"/>
      <c r="B258" s="216"/>
      <c r="C258" s="216"/>
      <c r="D258" s="216"/>
      <c r="E258" s="216"/>
      <c r="F258" s="216"/>
      <c r="G258" s="216"/>
      <c r="H258" s="219"/>
      <c r="I258" s="216"/>
    </row>
    <row r="259" spans="1:9" ht="15.6">
      <c r="A259" s="216"/>
      <c r="B259" s="216"/>
      <c r="C259" s="216"/>
      <c r="D259" s="216"/>
      <c r="E259" s="216"/>
      <c r="F259" s="216"/>
      <c r="G259" s="216"/>
      <c r="H259" s="219"/>
      <c r="I259" s="216"/>
    </row>
    <row r="260" spans="1:9" ht="15.6">
      <c r="A260" s="216"/>
      <c r="B260" s="216"/>
      <c r="C260" s="216"/>
      <c r="D260" s="216"/>
      <c r="E260" s="216"/>
      <c r="F260" s="216"/>
      <c r="G260" s="216"/>
      <c r="H260" s="219"/>
      <c r="I260" s="216"/>
    </row>
    <row r="261" spans="1:9" ht="15.6">
      <c r="A261" s="216"/>
      <c r="B261" s="216"/>
      <c r="C261" s="216"/>
      <c r="D261" s="216"/>
      <c r="E261" s="216"/>
      <c r="F261" s="216"/>
      <c r="G261" s="216"/>
      <c r="H261" s="219"/>
      <c r="I261" s="216"/>
    </row>
    <row r="262" spans="1:9" ht="15.6">
      <c r="A262" s="216"/>
      <c r="B262" s="216"/>
      <c r="C262" s="216"/>
      <c r="D262" s="216"/>
      <c r="E262" s="216"/>
      <c r="F262" s="216"/>
      <c r="G262" s="216"/>
      <c r="H262" s="219"/>
      <c r="I262" s="216"/>
    </row>
    <row r="263" spans="1:9" ht="15.6">
      <c r="A263" s="216"/>
      <c r="B263" s="216"/>
      <c r="C263" s="216"/>
      <c r="D263" s="216"/>
      <c r="E263" s="216"/>
      <c r="F263" s="216"/>
      <c r="G263" s="216"/>
      <c r="H263" s="219"/>
      <c r="I263" s="216"/>
    </row>
    <row r="264" spans="1:9" ht="15.6">
      <c r="A264" s="216"/>
      <c r="B264" s="216"/>
      <c r="C264" s="216"/>
      <c r="D264" s="216"/>
      <c r="E264" s="216"/>
      <c r="F264" s="216"/>
      <c r="G264" s="216"/>
      <c r="H264" s="219"/>
      <c r="I264" s="216"/>
    </row>
    <row r="265" spans="1:9" ht="15.6">
      <c r="A265" s="216"/>
      <c r="B265" s="216"/>
      <c r="C265" s="216"/>
      <c r="D265" s="216"/>
      <c r="E265" s="216"/>
      <c r="F265" s="216"/>
      <c r="G265" s="216"/>
      <c r="H265" s="219"/>
      <c r="I265" s="216"/>
    </row>
    <row r="266" spans="1:9" ht="15.6">
      <c r="A266" s="216"/>
      <c r="B266" s="216"/>
      <c r="C266" s="216"/>
      <c r="D266" s="216"/>
      <c r="E266" s="216"/>
      <c r="F266" s="216"/>
      <c r="G266" s="216"/>
      <c r="H266" s="219"/>
      <c r="I266" s="216"/>
    </row>
    <row r="267" spans="1:9" ht="15.6">
      <c r="A267" s="216"/>
      <c r="B267" s="216"/>
      <c r="C267" s="216"/>
      <c r="D267" s="216"/>
      <c r="E267" s="216"/>
      <c r="F267" s="216"/>
      <c r="G267" s="216"/>
      <c r="H267" s="219"/>
      <c r="I267" s="216"/>
    </row>
    <row r="268" spans="1:9" ht="15.6">
      <c r="A268" s="216"/>
      <c r="B268" s="216"/>
      <c r="C268" s="216"/>
      <c r="D268" s="216"/>
      <c r="E268" s="216"/>
      <c r="F268" s="216"/>
      <c r="G268" s="216"/>
      <c r="H268" s="219"/>
      <c r="I268" s="216"/>
    </row>
    <row r="269" spans="1:9" ht="15.6">
      <c r="A269" s="216"/>
      <c r="B269" s="216"/>
      <c r="C269" s="216"/>
      <c r="D269" s="216"/>
      <c r="E269" s="216"/>
      <c r="F269" s="216"/>
      <c r="G269" s="216"/>
      <c r="H269" s="219"/>
      <c r="I269" s="216"/>
    </row>
    <row r="270" spans="1:9" ht="15.6">
      <c r="A270" s="216"/>
      <c r="B270" s="216"/>
      <c r="C270" s="216"/>
      <c r="D270" s="216"/>
      <c r="E270" s="216"/>
      <c r="F270" s="216"/>
      <c r="G270" s="216"/>
      <c r="H270" s="219"/>
      <c r="I270" s="216"/>
    </row>
    <row r="271" spans="1:9" ht="15.6">
      <c r="A271" s="216"/>
      <c r="B271" s="216"/>
      <c r="C271" s="216"/>
      <c r="D271" s="216"/>
      <c r="E271" s="216"/>
      <c r="F271" s="216"/>
      <c r="G271" s="216"/>
      <c r="H271" s="219"/>
      <c r="I271" s="216"/>
    </row>
    <row r="272" spans="1:9" ht="15.6">
      <c r="A272" s="216"/>
      <c r="B272" s="216"/>
      <c r="C272" s="216"/>
      <c r="D272" s="216"/>
      <c r="E272" s="216"/>
      <c r="F272" s="216"/>
      <c r="G272" s="216"/>
      <c r="H272" s="219"/>
      <c r="I272" s="216"/>
    </row>
    <row r="273" spans="1:9" ht="15.6">
      <c r="A273" s="216"/>
      <c r="B273" s="216"/>
      <c r="C273" s="216"/>
      <c r="D273" s="216"/>
      <c r="E273" s="216"/>
      <c r="F273" s="216"/>
      <c r="G273" s="216"/>
      <c r="H273" s="219"/>
      <c r="I273" s="216"/>
    </row>
    <row r="274" spans="1:9" ht="15.6">
      <c r="A274" s="216"/>
      <c r="B274" s="216"/>
      <c r="C274" s="216"/>
      <c r="D274" s="216"/>
      <c r="E274" s="216"/>
      <c r="F274" s="216"/>
      <c r="G274" s="216"/>
      <c r="H274" s="219"/>
      <c r="I274" s="216"/>
    </row>
    <row r="275" spans="1:9" ht="15.6">
      <c r="A275" s="216"/>
      <c r="B275" s="216"/>
      <c r="C275" s="216"/>
      <c r="D275" s="216"/>
      <c r="E275" s="216"/>
      <c r="F275" s="216"/>
      <c r="G275" s="216"/>
      <c r="H275" s="219"/>
      <c r="I275" s="216"/>
    </row>
    <row r="276" spans="1:9" ht="15.6">
      <c r="A276" s="216"/>
      <c r="B276" s="216"/>
      <c r="C276" s="216"/>
      <c r="D276" s="216"/>
      <c r="E276" s="216"/>
      <c r="F276" s="216"/>
      <c r="G276" s="216"/>
      <c r="H276" s="219"/>
      <c r="I276" s="216"/>
    </row>
    <row r="277" spans="1:9" ht="15.6">
      <c r="A277" s="216"/>
      <c r="B277" s="216"/>
      <c r="C277" s="216"/>
      <c r="D277" s="216"/>
      <c r="E277" s="216"/>
      <c r="F277" s="216"/>
      <c r="G277" s="216"/>
      <c r="H277" s="219"/>
      <c r="I277" s="216"/>
    </row>
    <row r="278" spans="1:9" ht="15.6">
      <c r="A278" s="216"/>
      <c r="B278" s="216"/>
      <c r="C278" s="216"/>
      <c r="D278" s="216"/>
      <c r="E278" s="216"/>
      <c r="F278" s="216"/>
      <c r="G278" s="216"/>
      <c r="H278" s="219"/>
      <c r="I278" s="216"/>
    </row>
    <row r="279" spans="1:9" ht="15.6">
      <c r="A279" s="216"/>
      <c r="B279" s="216"/>
      <c r="C279" s="216"/>
      <c r="D279" s="216"/>
      <c r="E279" s="216"/>
      <c r="F279" s="216"/>
      <c r="G279" s="216"/>
      <c r="H279" s="219"/>
      <c r="I279" s="216"/>
    </row>
    <row r="280" spans="1:9" ht="15.6">
      <c r="A280" s="216"/>
      <c r="B280" s="216"/>
      <c r="C280" s="216"/>
      <c r="D280" s="216"/>
      <c r="E280" s="216"/>
      <c r="F280" s="216"/>
      <c r="G280" s="216"/>
      <c r="H280" s="219"/>
      <c r="I280" s="216"/>
    </row>
    <row r="281" spans="1:9" ht="15.6">
      <c r="A281" s="216"/>
      <c r="B281" s="216"/>
      <c r="C281" s="216"/>
      <c r="D281" s="216"/>
      <c r="E281" s="216"/>
      <c r="F281" s="216"/>
      <c r="G281" s="216"/>
      <c r="H281" s="219"/>
      <c r="I281" s="216"/>
    </row>
    <row r="282" spans="1:9" ht="15.6">
      <c r="A282" s="216"/>
      <c r="B282" s="216"/>
      <c r="C282" s="216"/>
      <c r="D282" s="216"/>
      <c r="E282" s="216"/>
      <c r="F282" s="216"/>
      <c r="G282" s="216"/>
      <c r="H282" s="219"/>
      <c r="I282" s="216"/>
    </row>
    <row r="283" spans="1:9" ht="15.6">
      <c r="A283" s="216"/>
      <c r="B283" s="216"/>
      <c r="C283" s="216"/>
      <c r="D283" s="216"/>
      <c r="E283" s="216"/>
      <c r="F283" s="216"/>
      <c r="G283" s="216"/>
      <c r="H283" s="219"/>
      <c r="I283" s="216"/>
    </row>
    <row r="284" spans="1:9" ht="15.6">
      <c r="A284" s="216"/>
      <c r="B284" s="216"/>
      <c r="C284" s="216"/>
      <c r="D284" s="216"/>
      <c r="E284" s="216"/>
      <c r="F284" s="216"/>
      <c r="G284" s="216"/>
      <c r="H284" s="219"/>
      <c r="I284" s="216"/>
    </row>
    <row r="285" spans="1:9" ht="15.6">
      <c r="A285" s="216"/>
      <c r="B285" s="216"/>
      <c r="C285" s="216"/>
      <c r="D285" s="216"/>
      <c r="E285" s="216"/>
      <c r="F285" s="216"/>
      <c r="G285" s="216"/>
      <c r="H285" s="219"/>
      <c r="I285" s="216"/>
    </row>
    <row r="286" spans="1:9" ht="15.6">
      <c r="A286" s="216"/>
      <c r="B286" s="216"/>
      <c r="C286" s="216"/>
      <c r="D286" s="216"/>
      <c r="E286" s="216"/>
      <c r="F286" s="216"/>
      <c r="G286" s="216"/>
      <c r="H286" s="219"/>
      <c r="I286" s="216"/>
    </row>
    <row r="287" spans="1:9" ht="15.6">
      <c r="A287" s="216"/>
      <c r="B287" s="216"/>
      <c r="C287" s="216"/>
      <c r="D287" s="216"/>
      <c r="E287" s="216"/>
      <c r="F287" s="216"/>
      <c r="G287" s="216"/>
      <c r="H287" s="219"/>
      <c r="I287" s="216"/>
    </row>
    <row r="288" spans="1:9" ht="15.6">
      <c r="A288" s="216"/>
      <c r="B288" s="216"/>
      <c r="C288" s="216"/>
      <c r="D288" s="216"/>
      <c r="E288" s="216"/>
      <c r="F288" s="216"/>
      <c r="G288" s="216"/>
      <c r="H288" s="219"/>
      <c r="I288" s="216"/>
    </row>
    <row r="289" spans="1:9" ht="15.6">
      <c r="A289" s="216"/>
      <c r="B289" s="216"/>
      <c r="C289" s="216"/>
      <c r="D289" s="216"/>
      <c r="E289" s="216"/>
      <c r="F289" s="216"/>
      <c r="G289" s="216"/>
      <c r="H289" s="219"/>
      <c r="I289" s="216"/>
    </row>
    <row r="290" spans="1:9" ht="15.6">
      <c r="A290" s="216"/>
      <c r="B290" s="216"/>
      <c r="C290" s="216"/>
      <c r="D290" s="216"/>
      <c r="E290" s="216"/>
      <c r="F290" s="216"/>
      <c r="G290" s="216"/>
      <c r="H290" s="219"/>
      <c r="I290" s="216"/>
    </row>
    <row r="291" spans="1:9" ht="15.6">
      <c r="A291" s="216"/>
      <c r="B291" s="216"/>
      <c r="C291" s="216"/>
      <c r="D291" s="216"/>
      <c r="E291" s="216"/>
      <c r="F291" s="216"/>
      <c r="G291" s="216"/>
      <c r="H291" s="219"/>
      <c r="I291" s="216"/>
    </row>
    <row r="292" spans="1:9" ht="15.6">
      <c r="A292" s="216"/>
      <c r="B292" s="216"/>
      <c r="C292" s="216"/>
      <c r="D292" s="216"/>
      <c r="E292" s="216"/>
      <c r="F292" s="216"/>
      <c r="G292" s="216"/>
      <c r="H292" s="219"/>
      <c r="I292" s="216"/>
    </row>
    <row r="293" spans="1:9" ht="15.6">
      <c r="A293" s="216"/>
      <c r="B293" s="216"/>
      <c r="C293" s="216"/>
      <c r="D293" s="216"/>
      <c r="E293" s="216"/>
      <c r="F293" s="216"/>
      <c r="G293" s="216"/>
      <c r="H293" s="219"/>
      <c r="I293" s="216"/>
    </row>
    <row r="294" spans="1:9" ht="15.6">
      <c r="A294" s="216"/>
      <c r="B294" s="216"/>
      <c r="C294" s="216"/>
      <c r="D294" s="216"/>
      <c r="E294" s="216"/>
      <c r="F294" s="216"/>
      <c r="G294" s="216"/>
      <c r="H294" s="219"/>
      <c r="I294" s="216"/>
    </row>
    <row r="295" spans="1:9" ht="15.6">
      <c r="A295" s="216"/>
      <c r="B295" s="216"/>
      <c r="C295" s="216"/>
      <c r="D295" s="216"/>
      <c r="E295" s="216"/>
      <c r="F295" s="216"/>
      <c r="G295" s="216"/>
      <c r="H295" s="219"/>
      <c r="I295" s="216"/>
    </row>
    <row r="296" spans="1:9" ht="15.6">
      <c r="A296" s="216"/>
      <c r="B296" s="216"/>
      <c r="C296" s="216"/>
      <c r="D296" s="216"/>
      <c r="E296" s="216"/>
      <c r="F296" s="216"/>
      <c r="G296" s="216"/>
      <c r="H296" s="219"/>
      <c r="I296" s="216"/>
    </row>
    <row r="297" spans="1:9" ht="15.6">
      <c r="A297" s="216"/>
      <c r="B297" s="216"/>
      <c r="C297" s="216"/>
      <c r="D297" s="216"/>
      <c r="E297" s="216"/>
      <c r="F297" s="216"/>
      <c r="G297" s="216"/>
      <c r="H297" s="219"/>
      <c r="I297" s="216"/>
    </row>
    <row r="298" spans="1:9" ht="15.6">
      <c r="A298" s="216"/>
      <c r="B298" s="216"/>
      <c r="C298" s="216"/>
      <c r="D298" s="216"/>
      <c r="E298" s="216"/>
      <c r="F298" s="216"/>
      <c r="G298" s="216"/>
      <c r="H298" s="219"/>
      <c r="I298" s="216"/>
    </row>
    <row r="299" spans="1:9" ht="15.6">
      <c r="A299" s="216"/>
      <c r="B299" s="216"/>
      <c r="C299" s="216"/>
      <c r="D299" s="216"/>
      <c r="E299" s="216"/>
      <c r="F299" s="216"/>
      <c r="G299" s="216"/>
      <c r="H299" s="219"/>
      <c r="I299" s="216"/>
    </row>
    <row r="300" spans="1:9" ht="15.6">
      <c r="A300" s="216"/>
      <c r="B300" s="216"/>
      <c r="C300" s="216"/>
      <c r="D300" s="216"/>
      <c r="E300" s="216"/>
      <c r="F300" s="216"/>
      <c r="G300" s="216"/>
      <c r="H300" s="219"/>
      <c r="I300" s="216"/>
    </row>
    <row r="301" spans="1:9" ht="15.6">
      <c r="A301" s="216"/>
      <c r="B301" s="216"/>
      <c r="C301" s="216"/>
      <c r="D301" s="216"/>
      <c r="E301" s="216"/>
      <c r="F301" s="216"/>
      <c r="G301" s="216"/>
      <c r="H301" s="219"/>
      <c r="I301" s="216"/>
    </row>
    <row r="302" spans="1:9" ht="15.6">
      <c r="A302" s="216"/>
      <c r="B302" s="216"/>
      <c r="C302" s="216"/>
      <c r="D302" s="216"/>
      <c r="E302" s="216"/>
      <c r="F302" s="216"/>
      <c r="G302" s="216"/>
      <c r="H302" s="219"/>
      <c r="I302" s="216"/>
    </row>
    <row r="303" spans="1:9" ht="15.6">
      <c r="A303" s="216"/>
      <c r="B303" s="216"/>
      <c r="C303" s="216"/>
      <c r="D303" s="216"/>
      <c r="E303" s="216"/>
      <c r="F303" s="216"/>
      <c r="G303" s="216"/>
      <c r="H303" s="219"/>
      <c r="I303" s="216"/>
    </row>
    <row r="304" spans="1:9" ht="15.6">
      <c r="A304" s="216"/>
      <c r="B304" s="216"/>
      <c r="C304" s="216"/>
      <c r="D304" s="216"/>
      <c r="E304" s="216"/>
      <c r="F304" s="216"/>
      <c r="G304" s="216"/>
      <c r="H304" s="219"/>
      <c r="I304" s="216"/>
    </row>
    <row r="305" spans="1:9" ht="15.6">
      <c r="A305" s="216"/>
      <c r="B305" s="216"/>
      <c r="C305" s="216"/>
      <c r="D305" s="216"/>
      <c r="E305" s="216"/>
      <c r="F305" s="216"/>
      <c r="G305" s="216"/>
      <c r="H305" s="219"/>
      <c r="I305" s="216"/>
    </row>
    <row r="306" spans="1:9" ht="15.6">
      <c r="A306" s="216"/>
      <c r="B306" s="216"/>
      <c r="C306" s="216"/>
      <c r="D306" s="216"/>
      <c r="E306" s="216"/>
      <c r="F306" s="216"/>
      <c r="G306" s="216"/>
      <c r="H306" s="219"/>
      <c r="I306" s="216"/>
    </row>
    <row r="307" spans="1:9" ht="15.6">
      <c r="A307" s="216"/>
      <c r="B307" s="216"/>
      <c r="C307" s="216"/>
      <c r="D307" s="216"/>
      <c r="E307" s="216"/>
      <c r="F307" s="216"/>
      <c r="G307" s="216"/>
      <c r="H307" s="219"/>
      <c r="I307" s="216"/>
    </row>
    <row r="308" spans="1:9" ht="15.6">
      <c r="A308" s="216"/>
      <c r="B308" s="216"/>
      <c r="C308" s="216"/>
      <c r="D308" s="216"/>
      <c r="E308" s="216"/>
      <c r="F308" s="216"/>
      <c r="G308" s="216"/>
      <c r="H308" s="219"/>
      <c r="I308" s="216"/>
    </row>
    <row r="309" spans="1:9" ht="15.6">
      <c r="A309" s="216"/>
      <c r="B309" s="216"/>
      <c r="C309" s="216"/>
      <c r="D309" s="216"/>
      <c r="E309" s="216"/>
      <c r="F309" s="216"/>
      <c r="G309" s="216"/>
      <c r="H309" s="219"/>
      <c r="I309" s="216"/>
    </row>
    <row r="310" spans="1:9" ht="15.6">
      <c r="A310" s="216"/>
      <c r="B310" s="216"/>
      <c r="C310" s="216"/>
      <c r="D310" s="216"/>
      <c r="E310" s="216"/>
      <c r="F310" s="216"/>
      <c r="G310" s="216"/>
      <c r="H310" s="219"/>
      <c r="I310" s="216"/>
    </row>
    <row r="311" spans="1:9" ht="15.6">
      <c r="A311" s="216"/>
      <c r="B311" s="216"/>
      <c r="C311" s="216"/>
      <c r="D311" s="216"/>
      <c r="E311" s="216"/>
      <c r="F311" s="216"/>
      <c r="G311" s="216"/>
      <c r="H311" s="219"/>
      <c r="I311" s="216"/>
    </row>
    <row r="312" spans="1:9" ht="15.6">
      <c r="A312" s="216"/>
      <c r="B312" s="216"/>
      <c r="C312" s="216"/>
      <c r="D312" s="216"/>
      <c r="E312" s="216"/>
      <c r="F312" s="216"/>
      <c r="G312" s="216"/>
      <c r="H312" s="219"/>
      <c r="I312" s="216"/>
    </row>
    <row r="313" spans="1:9" ht="15.6">
      <c r="A313" s="216"/>
      <c r="B313" s="216"/>
      <c r="C313" s="216"/>
      <c r="D313" s="216"/>
      <c r="E313" s="216"/>
      <c r="F313" s="216"/>
      <c r="G313" s="216"/>
      <c r="H313" s="219"/>
      <c r="I313" s="216"/>
    </row>
    <row r="314" spans="1:9" ht="15.6">
      <c r="A314" s="216"/>
      <c r="B314" s="216"/>
      <c r="C314" s="216"/>
      <c r="D314" s="216"/>
      <c r="E314" s="216"/>
      <c r="F314" s="216"/>
      <c r="G314" s="216"/>
      <c r="H314" s="219"/>
      <c r="I314" s="216"/>
    </row>
    <row r="315" spans="1:9" ht="15.6">
      <c r="A315" s="216"/>
      <c r="B315" s="216"/>
      <c r="C315" s="216"/>
      <c r="D315" s="216"/>
      <c r="E315" s="216"/>
      <c r="F315" s="216"/>
      <c r="G315" s="216"/>
      <c r="H315" s="219"/>
      <c r="I315" s="216"/>
    </row>
    <row r="316" spans="1:9" ht="15.6">
      <c r="A316" s="216"/>
      <c r="B316" s="216"/>
      <c r="C316" s="216"/>
      <c r="D316" s="216"/>
      <c r="E316" s="216"/>
      <c r="F316" s="216"/>
      <c r="G316" s="216"/>
      <c r="H316" s="219"/>
      <c r="I316" s="216"/>
    </row>
    <row r="317" spans="1:9" ht="15.6">
      <c r="A317" s="216"/>
      <c r="B317" s="216"/>
      <c r="C317" s="216"/>
      <c r="D317" s="216"/>
      <c r="E317" s="216"/>
      <c r="F317" s="216"/>
      <c r="G317" s="216"/>
      <c r="H317" s="219"/>
      <c r="I317" s="216"/>
    </row>
    <row r="318" spans="1:9" ht="15.6">
      <c r="A318" s="216"/>
      <c r="B318" s="216"/>
      <c r="C318" s="216"/>
      <c r="D318" s="216"/>
      <c r="E318" s="216"/>
      <c r="F318" s="216"/>
      <c r="G318" s="216"/>
      <c r="H318" s="219"/>
      <c r="I318" s="216"/>
    </row>
    <row r="319" spans="1:9" ht="15.6">
      <c r="A319" s="216"/>
      <c r="B319" s="216"/>
      <c r="C319" s="216"/>
      <c r="D319" s="216"/>
      <c r="E319" s="216"/>
      <c r="F319" s="216"/>
      <c r="G319" s="216"/>
      <c r="H319" s="219"/>
      <c r="I319" s="216"/>
    </row>
    <row r="320" spans="1:9" ht="15.6">
      <c r="A320" s="216"/>
      <c r="B320" s="216"/>
      <c r="C320" s="216"/>
      <c r="D320" s="216"/>
      <c r="E320" s="216"/>
      <c r="F320" s="216"/>
      <c r="G320" s="216"/>
      <c r="H320" s="219"/>
      <c r="I320" s="216"/>
    </row>
    <row r="321" spans="1:9" ht="15.6">
      <c r="A321" s="216"/>
      <c r="B321" s="216"/>
      <c r="C321" s="216"/>
      <c r="D321" s="216"/>
      <c r="E321" s="216"/>
      <c r="F321" s="216"/>
      <c r="G321" s="216"/>
      <c r="H321" s="219"/>
      <c r="I321" s="216"/>
    </row>
    <row r="322" spans="1:9" ht="15.6">
      <c r="A322" s="216"/>
      <c r="B322" s="216"/>
      <c r="C322" s="216"/>
      <c r="D322" s="216"/>
      <c r="E322" s="216"/>
      <c r="F322" s="216"/>
      <c r="G322" s="216"/>
      <c r="H322" s="219"/>
      <c r="I322" s="216"/>
    </row>
    <row r="323" spans="1:9" ht="15.6">
      <c r="A323" s="216"/>
      <c r="B323" s="216"/>
      <c r="C323" s="216"/>
      <c r="D323" s="216"/>
      <c r="E323" s="216"/>
      <c r="F323" s="216"/>
      <c r="G323" s="216"/>
      <c r="H323" s="219"/>
      <c r="I323" s="216"/>
    </row>
    <row r="324" spans="1:9" ht="15.6">
      <c r="A324" s="216"/>
      <c r="B324" s="216"/>
      <c r="C324" s="216"/>
      <c r="D324" s="216"/>
      <c r="E324" s="216"/>
      <c r="F324" s="216"/>
      <c r="G324" s="216"/>
      <c r="H324" s="219"/>
      <c r="I324" s="216"/>
    </row>
    <row r="325" spans="1:9" ht="15.6">
      <c r="A325" s="216"/>
      <c r="B325" s="216"/>
      <c r="C325" s="216"/>
      <c r="D325" s="216"/>
      <c r="E325" s="216"/>
      <c r="F325" s="216"/>
      <c r="G325" s="216"/>
      <c r="H325" s="219"/>
      <c r="I325" s="216"/>
    </row>
    <row r="326" spans="1:9" ht="15.6">
      <c r="A326" s="216"/>
      <c r="B326" s="216"/>
      <c r="C326" s="216"/>
      <c r="D326" s="216"/>
      <c r="E326" s="216"/>
      <c r="F326" s="216"/>
      <c r="G326" s="216"/>
      <c r="H326" s="219"/>
      <c r="I326" s="216"/>
    </row>
    <row r="327" spans="1:9" ht="15.6">
      <c r="A327" s="216"/>
      <c r="B327" s="216"/>
      <c r="C327" s="216"/>
      <c r="D327" s="216"/>
      <c r="E327" s="216"/>
      <c r="F327" s="216"/>
      <c r="G327" s="216"/>
      <c r="H327" s="219"/>
      <c r="I327" s="216"/>
    </row>
    <row r="328" spans="1:9" ht="15.6">
      <c r="A328" s="216"/>
      <c r="B328" s="216"/>
      <c r="C328" s="216"/>
      <c r="D328" s="216"/>
      <c r="E328" s="216"/>
      <c r="F328" s="216"/>
      <c r="G328" s="216"/>
      <c r="H328" s="219"/>
      <c r="I328" s="216"/>
    </row>
    <row r="329" spans="1:9" ht="15.6">
      <c r="A329" s="216"/>
      <c r="B329" s="216"/>
      <c r="C329" s="216"/>
      <c r="D329" s="216"/>
      <c r="E329" s="216"/>
      <c r="F329" s="216"/>
      <c r="G329" s="216"/>
      <c r="H329" s="219"/>
      <c r="I329" s="216"/>
    </row>
    <row r="330" spans="1:9" ht="15.6">
      <c r="A330" s="216"/>
      <c r="B330" s="216"/>
      <c r="C330" s="216"/>
      <c r="D330" s="216"/>
      <c r="E330" s="216"/>
      <c r="F330" s="216"/>
      <c r="G330" s="216"/>
      <c r="H330" s="219"/>
      <c r="I330" s="216"/>
    </row>
    <row r="331" spans="1:9" ht="15.6">
      <c r="A331" s="216"/>
      <c r="B331" s="216"/>
      <c r="C331" s="216"/>
      <c r="D331" s="216"/>
      <c r="E331" s="216"/>
      <c r="F331" s="216"/>
      <c r="G331" s="216"/>
      <c r="H331" s="219"/>
      <c r="I331" s="216"/>
    </row>
    <row r="332" spans="1:9" ht="15.6">
      <c r="A332" s="216"/>
      <c r="B332" s="216"/>
      <c r="C332" s="216"/>
      <c r="D332" s="216"/>
      <c r="E332" s="216"/>
      <c r="F332" s="216"/>
      <c r="G332" s="216"/>
      <c r="H332" s="219"/>
      <c r="I332" s="216"/>
    </row>
    <row r="333" spans="1:9" ht="15.6">
      <c r="A333" s="216"/>
      <c r="B333" s="216"/>
      <c r="C333" s="216"/>
      <c r="D333" s="216"/>
      <c r="E333" s="216"/>
      <c r="F333" s="216"/>
      <c r="G333" s="216"/>
      <c r="H333" s="219"/>
      <c r="I333" s="216"/>
    </row>
    <row r="334" spans="1:9" ht="15.6">
      <c r="A334" s="216"/>
      <c r="B334" s="216"/>
      <c r="C334" s="216"/>
      <c r="D334" s="216"/>
      <c r="E334" s="216"/>
      <c r="F334" s="216"/>
      <c r="G334" s="216"/>
      <c r="H334" s="219"/>
      <c r="I334" s="216"/>
    </row>
    <row r="335" spans="1:9" ht="15.6">
      <c r="A335" s="216"/>
      <c r="B335" s="216"/>
      <c r="C335" s="216"/>
      <c r="D335" s="216"/>
      <c r="E335" s="216"/>
      <c r="F335" s="216"/>
      <c r="G335" s="216"/>
      <c r="H335" s="219"/>
      <c r="I335" s="216"/>
    </row>
    <row r="336" spans="1:9" ht="15.6">
      <c r="A336" s="216"/>
      <c r="B336" s="216"/>
      <c r="C336" s="216"/>
      <c r="D336" s="216"/>
      <c r="E336" s="216"/>
      <c r="F336" s="216"/>
      <c r="G336" s="216"/>
      <c r="H336" s="219"/>
      <c r="I336" s="216"/>
    </row>
    <row r="337" spans="1:9" ht="15.6">
      <c r="A337" s="216"/>
      <c r="B337" s="216"/>
      <c r="C337" s="216"/>
      <c r="D337" s="216"/>
      <c r="E337" s="216"/>
      <c r="F337" s="216"/>
      <c r="G337" s="216"/>
      <c r="H337" s="219"/>
      <c r="I337" s="216"/>
    </row>
    <row r="338" spans="1:9" ht="15.6">
      <c r="A338" s="216"/>
      <c r="B338" s="216"/>
      <c r="C338" s="216"/>
      <c r="D338" s="216"/>
      <c r="E338" s="216"/>
      <c r="F338" s="216"/>
      <c r="G338" s="216"/>
      <c r="H338" s="219"/>
      <c r="I338" s="216"/>
    </row>
    <row r="339" spans="1:9" ht="15.6">
      <c r="A339" s="216"/>
      <c r="B339" s="216"/>
      <c r="C339" s="216"/>
      <c r="D339" s="216"/>
      <c r="E339" s="216"/>
      <c r="F339" s="216"/>
      <c r="G339" s="216"/>
      <c r="H339" s="219"/>
      <c r="I339" s="216"/>
    </row>
    <row r="340" spans="1:9" ht="15.6">
      <c r="A340" s="216"/>
      <c r="B340" s="216"/>
      <c r="C340" s="216"/>
      <c r="D340" s="216"/>
      <c r="E340" s="216"/>
      <c r="F340" s="216"/>
      <c r="G340" s="216"/>
      <c r="H340" s="219"/>
      <c r="I340" s="216"/>
    </row>
    <row r="341" spans="1:9" ht="15.6">
      <c r="A341" s="216"/>
      <c r="B341" s="216"/>
      <c r="C341" s="216"/>
      <c r="D341" s="216"/>
      <c r="E341" s="216"/>
      <c r="F341" s="216"/>
      <c r="G341" s="216"/>
      <c r="H341" s="219"/>
      <c r="I341" s="216"/>
    </row>
    <row r="342" spans="1:9" ht="15.6">
      <c r="A342" s="216"/>
      <c r="B342" s="216"/>
      <c r="C342" s="216"/>
      <c r="D342" s="216"/>
      <c r="E342" s="216"/>
      <c r="F342" s="216"/>
      <c r="G342" s="216"/>
      <c r="H342" s="219"/>
      <c r="I342" s="216"/>
    </row>
    <row r="343" spans="1:9" ht="15.6">
      <c r="A343" s="216"/>
      <c r="B343" s="216"/>
      <c r="C343" s="216"/>
      <c r="D343" s="216"/>
      <c r="E343" s="216"/>
      <c r="F343" s="216"/>
      <c r="G343" s="216"/>
      <c r="H343" s="219"/>
      <c r="I343" s="216"/>
    </row>
    <row r="344" spans="1:9" ht="15.6">
      <c r="A344" s="216"/>
      <c r="B344" s="216"/>
      <c r="C344" s="216"/>
      <c r="D344" s="216"/>
      <c r="E344" s="216"/>
      <c r="F344" s="216"/>
      <c r="G344" s="216"/>
      <c r="H344" s="219"/>
      <c r="I344" s="216"/>
    </row>
    <row r="345" spans="1:9" ht="15.6">
      <c r="A345" s="216"/>
      <c r="B345" s="216"/>
      <c r="C345" s="216"/>
      <c r="D345" s="216"/>
      <c r="E345" s="216"/>
      <c r="F345" s="216"/>
      <c r="G345" s="216"/>
      <c r="H345" s="219"/>
      <c r="I345" s="216"/>
    </row>
    <row r="346" spans="1:9" ht="15.6">
      <c r="A346" s="216"/>
      <c r="B346" s="216"/>
      <c r="C346" s="216"/>
      <c r="D346" s="216"/>
      <c r="E346" s="216"/>
      <c r="F346" s="216"/>
      <c r="G346" s="216"/>
      <c r="H346" s="219"/>
      <c r="I346" s="216"/>
    </row>
    <row r="347" spans="1:9" ht="15.6">
      <c r="A347" s="216"/>
      <c r="B347" s="216"/>
      <c r="C347" s="216"/>
      <c r="D347" s="216"/>
      <c r="E347" s="216"/>
      <c r="F347" s="216"/>
      <c r="G347" s="216"/>
      <c r="H347" s="219"/>
      <c r="I347" s="216"/>
    </row>
    <row r="348" spans="1:9" ht="15.6">
      <c r="A348" s="216"/>
      <c r="B348" s="216"/>
      <c r="C348" s="216"/>
      <c r="D348" s="216"/>
      <c r="E348" s="216"/>
      <c r="F348" s="216"/>
      <c r="G348" s="216"/>
      <c r="H348" s="219"/>
      <c r="I348" s="216"/>
    </row>
    <row r="349" spans="1:9" ht="15.6">
      <c r="A349" s="216"/>
      <c r="B349" s="216"/>
      <c r="C349" s="216"/>
      <c r="D349" s="216"/>
      <c r="E349" s="216"/>
      <c r="F349" s="216"/>
      <c r="G349" s="216"/>
      <c r="H349" s="219"/>
      <c r="I349" s="216"/>
    </row>
    <row r="350" spans="1:9" ht="15.6">
      <c r="A350" s="216"/>
      <c r="B350" s="216"/>
      <c r="C350" s="216"/>
      <c r="D350" s="216"/>
      <c r="E350" s="216"/>
      <c r="F350" s="216"/>
      <c r="G350" s="216"/>
      <c r="H350" s="219"/>
      <c r="I350" s="216"/>
    </row>
    <row r="351" spans="1:9" ht="15.6">
      <c r="A351" s="216"/>
      <c r="B351" s="216"/>
      <c r="C351" s="216"/>
      <c r="D351" s="216"/>
      <c r="E351" s="216"/>
      <c r="F351" s="216"/>
      <c r="G351" s="216"/>
      <c r="H351" s="219"/>
      <c r="I351" s="216"/>
    </row>
    <row r="352" spans="1:9" ht="15.6">
      <c r="A352" s="216"/>
      <c r="B352" s="216"/>
      <c r="C352" s="216"/>
      <c r="D352" s="216"/>
      <c r="E352" s="216"/>
      <c r="F352" s="216"/>
      <c r="G352" s="216"/>
      <c r="H352" s="219"/>
      <c r="I352" s="216"/>
    </row>
    <row r="353" spans="1:9" ht="15.6">
      <c r="A353" s="216"/>
      <c r="B353" s="216"/>
      <c r="C353" s="216"/>
      <c r="D353" s="216"/>
      <c r="E353" s="216"/>
      <c r="F353" s="216"/>
      <c r="G353" s="216"/>
      <c r="H353" s="219"/>
      <c r="I353" s="216"/>
    </row>
    <row r="354" spans="1:9" ht="15.6">
      <c r="A354" s="216"/>
      <c r="B354" s="216"/>
      <c r="C354" s="216"/>
      <c r="D354" s="216"/>
      <c r="E354" s="216"/>
      <c r="F354" s="216"/>
      <c r="G354" s="216"/>
      <c r="H354" s="219"/>
      <c r="I354" s="216"/>
    </row>
    <row r="355" spans="1:9" ht="15.6">
      <c r="A355" s="216"/>
      <c r="B355" s="216"/>
      <c r="C355" s="216"/>
      <c r="D355" s="216"/>
      <c r="E355" s="216"/>
      <c r="F355" s="216"/>
      <c r="G355" s="216"/>
      <c r="H355" s="219"/>
      <c r="I355" s="216"/>
    </row>
    <row r="356" spans="1:9" ht="15.6">
      <c r="A356" s="216"/>
      <c r="B356" s="216"/>
      <c r="C356" s="216"/>
      <c r="D356" s="216"/>
      <c r="E356" s="216"/>
      <c r="F356" s="216"/>
      <c r="G356" s="216"/>
      <c r="H356" s="219"/>
      <c r="I356" s="216"/>
    </row>
    <row r="357" spans="1:9" ht="15.6">
      <c r="A357" s="216"/>
      <c r="B357" s="216"/>
      <c r="C357" s="216"/>
      <c r="D357" s="216"/>
      <c r="E357" s="216"/>
      <c r="F357" s="216"/>
      <c r="G357" s="216"/>
      <c r="H357" s="219"/>
      <c r="I357" s="216"/>
    </row>
    <row r="358" spans="1:9" ht="15.6">
      <c r="A358" s="216"/>
      <c r="B358" s="216"/>
      <c r="C358" s="216"/>
      <c r="D358" s="216"/>
      <c r="E358" s="216"/>
      <c r="F358" s="216"/>
      <c r="G358" s="216"/>
      <c r="H358" s="219"/>
      <c r="I358" s="216"/>
    </row>
    <row r="359" spans="1:9" ht="15.6">
      <c r="A359" s="216"/>
      <c r="B359" s="216"/>
      <c r="C359" s="216"/>
      <c r="D359" s="216"/>
      <c r="E359" s="216"/>
      <c r="F359" s="216"/>
      <c r="G359" s="216"/>
      <c r="H359" s="219"/>
      <c r="I359" s="216"/>
    </row>
    <row r="360" spans="1:9" ht="15.6">
      <c r="A360" s="216"/>
      <c r="B360" s="216"/>
      <c r="C360" s="216"/>
      <c r="D360" s="216"/>
      <c r="E360" s="216"/>
      <c r="F360" s="216"/>
      <c r="G360" s="216"/>
      <c r="H360" s="219"/>
      <c r="I360" s="216"/>
    </row>
    <row r="361" spans="1:9" ht="15.6">
      <c r="A361" s="216"/>
      <c r="B361" s="216"/>
      <c r="C361" s="216"/>
      <c r="D361" s="216"/>
      <c r="E361" s="216"/>
      <c r="F361" s="216"/>
      <c r="G361" s="216"/>
      <c r="H361" s="219"/>
      <c r="I361" s="216"/>
    </row>
    <row r="362" spans="1:9" ht="15.6">
      <c r="A362" s="216"/>
      <c r="B362" s="216"/>
      <c r="C362" s="216"/>
      <c r="D362" s="216"/>
      <c r="E362" s="216"/>
      <c r="F362" s="216"/>
      <c r="G362" s="216"/>
      <c r="H362" s="219"/>
      <c r="I362" s="216"/>
    </row>
    <row r="363" spans="1:9" ht="15.6">
      <c r="A363" s="216"/>
      <c r="B363" s="216"/>
      <c r="C363" s="216"/>
      <c r="D363" s="216"/>
      <c r="E363" s="216"/>
      <c r="F363" s="216"/>
      <c r="G363" s="216"/>
      <c r="H363" s="219"/>
      <c r="I363" s="216"/>
    </row>
    <row r="364" spans="1:9" ht="15.6">
      <c r="A364" s="216"/>
      <c r="B364" s="216"/>
      <c r="C364" s="216"/>
      <c r="D364" s="216"/>
      <c r="E364" s="216"/>
      <c r="F364" s="216"/>
      <c r="G364" s="216"/>
      <c r="H364" s="219"/>
      <c r="I364" s="216"/>
    </row>
    <row r="365" spans="1:9" ht="15.6">
      <c r="A365" s="216"/>
      <c r="B365" s="216"/>
      <c r="C365" s="216"/>
      <c r="D365" s="216"/>
      <c r="E365" s="216"/>
      <c r="F365" s="216"/>
      <c r="G365" s="216"/>
      <c r="H365" s="219"/>
      <c r="I365" s="216"/>
    </row>
    <row r="366" spans="1:9" ht="15.6">
      <c r="A366" s="216"/>
      <c r="B366" s="216"/>
      <c r="C366" s="216"/>
      <c r="D366" s="216"/>
      <c r="E366" s="216"/>
      <c r="F366" s="216"/>
      <c r="G366" s="216"/>
      <c r="H366" s="219"/>
      <c r="I366" s="216"/>
    </row>
    <row r="367" spans="1:9" ht="15.6">
      <c r="A367" s="216"/>
      <c r="B367" s="216"/>
      <c r="C367" s="216"/>
      <c r="D367" s="216"/>
      <c r="E367" s="216"/>
      <c r="F367" s="216"/>
      <c r="G367" s="216"/>
      <c r="H367" s="219"/>
      <c r="I367" s="216"/>
    </row>
    <row r="368" spans="1:9" ht="15.6">
      <c r="A368" s="216"/>
      <c r="B368" s="216"/>
      <c r="C368" s="216"/>
      <c r="D368" s="216"/>
      <c r="E368" s="216"/>
      <c r="F368" s="216"/>
      <c r="G368" s="216"/>
      <c r="H368" s="219"/>
      <c r="I368" s="216"/>
    </row>
    <row r="369" spans="1:9" ht="15.6">
      <c r="A369" s="216"/>
      <c r="B369" s="216"/>
      <c r="C369" s="216"/>
      <c r="D369" s="216"/>
      <c r="E369" s="216"/>
      <c r="F369" s="216"/>
      <c r="G369" s="216"/>
      <c r="H369" s="219"/>
      <c r="I369" s="216"/>
    </row>
    <row r="370" spans="1:9" ht="15.6">
      <c r="A370" s="216"/>
      <c r="B370" s="216"/>
      <c r="C370" s="216"/>
      <c r="D370" s="216"/>
      <c r="E370" s="216"/>
      <c r="F370" s="216"/>
      <c r="G370" s="216"/>
      <c r="H370" s="219"/>
      <c r="I370" s="216"/>
    </row>
    <row r="371" spans="1:9" ht="15.6">
      <c r="A371" s="216"/>
      <c r="B371" s="216"/>
      <c r="C371" s="216"/>
      <c r="D371" s="216"/>
      <c r="E371" s="216"/>
      <c r="F371" s="216"/>
      <c r="G371" s="216"/>
      <c r="H371" s="219"/>
      <c r="I371" s="216"/>
    </row>
    <row r="372" spans="1:9" ht="15.6">
      <c r="A372" s="216"/>
      <c r="B372" s="216"/>
      <c r="C372" s="216"/>
      <c r="D372" s="216"/>
      <c r="E372" s="216"/>
      <c r="F372" s="216"/>
      <c r="G372" s="216"/>
      <c r="H372" s="219"/>
      <c r="I372" s="216"/>
    </row>
    <row r="373" spans="1:9" ht="15.6">
      <c r="A373" s="216"/>
      <c r="B373" s="216"/>
      <c r="C373" s="216"/>
      <c r="D373" s="216"/>
      <c r="E373" s="216"/>
      <c r="F373" s="216"/>
      <c r="G373" s="216"/>
      <c r="H373" s="219"/>
      <c r="I373" s="216"/>
    </row>
    <row r="374" spans="1:9" ht="15.6">
      <c r="A374" s="216"/>
      <c r="B374" s="216"/>
      <c r="C374" s="216"/>
      <c r="D374" s="216"/>
      <c r="E374" s="216"/>
      <c r="F374" s="216"/>
      <c r="G374" s="216"/>
      <c r="H374" s="219"/>
      <c r="I374" s="216"/>
    </row>
    <row r="375" spans="1:9" ht="15.6">
      <c r="A375" s="216"/>
      <c r="B375" s="216"/>
      <c r="C375" s="216"/>
      <c r="D375" s="216"/>
      <c r="E375" s="216"/>
      <c r="F375" s="216"/>
      <c r="G375" s="216"/>
      <c r="H375" s="219"/>
      <c r="I375" s="216"/>
    </row>
    <row r="376" spans="1:9" ht="15.6">
      <c r="A376" s="216"/>
      <c r="B376" s="216"/>
      <c r="C376" s="216"/>
      <c r="D376" s="216"/>
      <c r="E376" s="216"/>
      <c r="F376" s="216"/>
      <c r="G376" s="216"/>
      <c r="H376" s="219"/>
      <c r="I376" s="216"/>
    </row>
    <row r="377" spans="1:9" ht="15.6">
      <c r="A377" s="216"/>
      <c r="B377" s="216"/>
      <c r="C377" s="216"/>
      <c r="D377" s="216"/>
      <c r="E377" s="216"/>
      <c r="F377" s="216"/>
      <c r="G377" s="216"/>
      <c r="H377" s="219"/>
      <c r="I377" s="216"/>
    </row>
    <row r="378" spans="1:9" ht="15.6">
      <c r="A378" s="216"/>
      <c r="B378" s="216"/>
      <c r="C378" s="216"/>
      <c r="D378" s="216"/>
      <c r="E378" s="216"/>
      <c r="F378" s="216"/>
      <c r="G378" s="216"/>
      <c r="H378" s="219"/>
      <c r="I378" s="216"/>
    </row>
    <row r="379" spans="1:9" ht="15.6">
      <c r="A379" s="216"/>
      <c r="B379" s="216"/>
      <c r="C379" s="216"/>
      <c r="D379" s="216"/>
      <c r="E379" s="216"/>
      <c r="F379" s="216"/>
      <c r="G379" s="216"/>
      <c r="H379" s="219"/>
      <c r="I379" s="216"/>
    </row>
    <row r="380" spans="1:9" ht="15.6">
      <c r="A380" s="216"/>
      <c r="B380" s="216"/>
      <c r="C380" s="216"/>
      <c r="D380" s="216"/>
      <c r="E380" s="216"/>
      <c r="F380" s="216"/>
      <c r="G380" s="216"/>
      <c r="H380" s="219"/>
      <c r="I380" s="216"/>
    </row>
    <row r="381" spans="1:9" ht="15.6">
      <c r="A381" s="216"/>
      <c r="B381" s="216"/>
      <c r="C381" s="216"/>
      <c r="D381" s="216"/>
      <c r="E381" s="216"/>
      <c r="F381" s="216"/>
      <c r="G381" s="216"/>
      <c r="H381" s="219"/>
      <c r="I381" s="216"/>
    </row>
    <row r="382" spans="1:9" ht="15.6">
      <c r="A382" s="216"/>
      <c r="B382" s="216"/>
      <c r="C382" s="216"/>
      <c r="D382" s="216"/>
      <c r="E382" s="216"/>
      <c r="F382" s="216"/>
      <c r="G382" s="216"/>
      <c r="H382" s="219"/>
      <c r="I382" s="216"/>
    </row>
    <row r="383" spans="1:9" ht="15.6">
      <c r="A383" s="216"/>
      <c r="B383" s="216"/>
      <c r="C383" s="216"/>
      <c r="D383" s="216"/>
      <c r="E383" s="216"/>
      <c r="F383" s="216"/>
      <c r="G383" s="216"/>
      <c r="H383" s="219"/>
      <c r="I383" s="216"/>
    </row>
    <row r="384" spans="1:9" ht="15.6">
      <c r="A384" s="216"/>
      <c r="B384" s="216"/>
      <c r="C384" s="216"/>
      <c r="D384" s="216"/>
      <c r="E384" s="216"/>
      <c r="F384" s="216"/>
      <c r="G384" s="216"/>
      <c r="H384" s="219"/>
      <c r="I384" s="216"/>
    </row>
    <row r="385" spans="1:9" ht="15.6">
      <c r="A385" s="216"/>
      <c r="B385" s="216"/>
      <c r="C385" s="216"/>
      <c r="D385" s="216"/>
      <c r="E385" s="216"/>
      <c r="F385" s="216"/>
      <c r="G385" s="216"/>
      <c r="H385" s="219"/>
      <c r="I385" s="216"/>
    </row>
    <row r="386" spans="1:9" ht="15.6">
      <c r="A386" s="216"/>
      <c r="B386" s="216"/>
      <c r="C386" s="216"/>
      <c r="D386" s="216"/>
      <c r="E386" s="216"/>
      <c r="F386" s="216"/>
      <c r="G386" s="216"/>
      <c r="H386" s="219"/>
      <c r="I386" s="216"/>
    </row>
    <row r="387" spans="1:9" ht="15.6">
      <c r="A387" s="216"/>
      <c r="B387" s="216"/>
      <c r="C387" s="216"/>
      <c r="D387" s="216"/>
      <c r="E387" s="216"/>
      <c r="F387" s="216"/>
      <c r="G387" s="216"/>
      <c r="H387" s="219"/>
      <c r="I387" s="216"/>
    </row>
    <row r="388" spans="1:9" ht="15.6">
      <c r="A388" s="216"/>
      <c r="B388" s="216"/>
      <c r="C388" s="216"/>
      <c r="D388" s="216"/>
      <c r="E388" s="216"/>
      <c r="F388" s="216"/>
      <c r="G388" s="216"/>
      <c r="H388" s="219"/>
      <c r="I388" s="216"/>
    </row>
    <row r="389" spans="1:9" ht="15.6">
      <c r="A389" s="216"/>
      <c r="B389" s="216"/>
      <c r="C389" s="216"/>
      <c r="D389" s="216"/>
      <c r="E389" s="216"/>
      <c r="F389" s="216"/>
      <c r="G389" s="216"/>
      <c r="H389" s="219"/>
      <c r="I389" s="216"/>
    </row>
    <row r="390" spans="1:9" ht="15.6">
      <c r="A390" s="216"/>
      <c r="B390" s="216"/>
      <c r="C390" s="216"/>
      <c r="D390" s="216"/>
      <c r="E390" s="216"/>
      <c r="F390" s="216"/>
      <c r="G390" s="216"/>
      <c r="H390" s="219"/>
      <c r="I390" s="216"/>
    </row>
    <row r="391" spans="1:9" ht="15.6">
      <c r="A391" s="216"/>
      <c r="B391" s="216"/>
      <c r="C391" s="216"/>
      <c r="D391" s="216"/>
      <c r="E391" s="216"/>
      <c r="F391" s="216"/>
      <c r="G391" s="216"/>
      <c r="H391" s="219"/>
      <c r="I391" s="216"/>
    </row>
    <row r="392" spans="1:9" ht="15.6">
      <c r="A392" s="216"/>
      <c r="B392" s="216"/>
      <c r="C392" s="216"/>
      <c r="D392" s="216"/>
      <c r="E392" s="216"/>
      <c r="F392" s="216"/>
      <c r="G392" s="216"/>
      <c r="H392" s="219"/>
      <c r="I392" s="216"/>
    </row>
    <row r="393" spans="1:9" ht="15.6">
      <c r="A393" s="216"/>
      <c r="B393" s="216"/>
      <c r="C393" s="216"/>
      <c r="D393" s="216"/>
      <c r="E393" s="216"/>
      <c r="F393" s="216"/>
      <c r="G393" s="216"/>
      <c r="H393" s="219"/>
      <c r="I393" s="216"/>
    </row>
    <row r="394" spans="1:9" ht="15.6">
      <c r="A394" s="216"/>
      <c r="B394" s="216"/>
      <c r="C394" s="216"/>
      <c r="D394" s="216"/>
      <c r="E394" s="216"/>
      <c r="F394" s="216"/>
      <c r="G394" s="216"/>
      <c r="H394" s="219"/>
      <c r="I394" s="216"/>
    </row>
    <row r="395" spans="1:9" ht="15.6">
      <c r="A395" s="216"/>
      <c r="B395" s="216"/>
      <c r="C395" s="216"/>
      <c r="D395" s="216"/>
      <c r="E395" s="216"/>
      <c r="F395" s="216"/>
      <c r="G395" s="216"/>
      <c r="H395" s="219"/>
      <c r="I395" s="216"/>
    </row>
    <row r="396" spans="1:9" ht="15.6">
      <c r="A396" s="216"/>
      <c r="B396" s="216"/>
      <c r="C396" s="216"/>
      <c r="D396" s="216"/>
      <c r="E396" s="216"/>
      <c r="F396" s="216"/>
      <c r="G396" s="216"/>
      <c r="H396" s="219"/>
      <c r="I396" s="216"/>
    </row>
    <row r="397" spans="1:9" ht="15.6">
      <c r="A397" s="216"/>
      <c r="B397" s="216"/>
      <c r="C397" s="216"/>
      <c r="D397" s="216"/>
      <c r="E397" s="216"/>
      <c r="F397" s="216"/>
      <c r="G397" s="216"/>
      <c r="H397" s="219"/>
      <c r="I397" s="216"/>
    </row>
    <row r="398" spans="1:9" ht="15.6">
      <c r="A398" s="216"/>
      <c r="B398" s="216"/>
      <c r="C398" s="216"/>
      <c r="D398" s="216"/>
      <c r="E398" s="216"/>
      <c r="F398" s="216"/>
      <c r="G398" s="216"/>
      <c r="H398" s="219"/>
      <c r="I398" s="216"/>
    </row>
    <row r="399" spans="1:9" ht="15.6">
      <c r="A399" s="216"/>
      <c r="B399" s="216"/>
      <c r="C399" s="216"/>
      <c r="D399" s="216"/>
      <c r="E399" s="216"/>
      <c r="F399" s="216"/>
      <c r="G399" s="216"/>
      <c r="H399" s="219"/>
      <c r="I399" s="216"/>
    </row>
    <row r="400" spans="1:9" ht="13.8">
      <c r="A400" s="211"/>
      <c r="B400" s="211"/>
      <c r="C400" s="703"/>
      <c r="D400" s="703"/>
      <c r="E400" s="703"/>
      <c r="F400" s="703"/>
      <c r="G400" s="703"/>
      <c r="H400" s="703"/>
      <c r="I400" s="703"/>
    </row>
    <row r="401" spans="1:9" ht="13.8">
      <c r="A401" s="211"/>
      <c r="B401" s="211"/>
      <c r="C401" s="703"/>
      <c r="D401" s="703"/>
      <c r="E401" s="703"/>
      <c r="F401" s="703"/>
      <c r="G401" s="703"/>
      <c r="H401" s="703"/>
      <c r="I401" s="703"/>
    </row>
    <row r="402" spans="1:9" ht="13.8">
      <c r="A402" s="211"/>
      <c r="B402" s="211"/>
    </row>
    <row r="403" spans="1:9" ht="13.8">
      <c r="A403" s="211"/>
      <c r="B403" s="211"/>
    </row>
    <row r="404" spans="1:9" ht="13.8">
      <c r="A404" s="211"/>
      <c r="B404" s="211"/>
    </row>
    <row r="405" spans="1:9" ht="13.8">
      <c r="A405" s="211"/>
      <c r="B405" s="211"/>
    </row>
    <row r="406" spans="1:9" ht="13.8">
      <c r="A406" s="211"/>
      <c r="B406" s="211"/>
    </row>
    <row r="407" spans="1:9" ht="13.8">
      <c r="A407" s="211"/>
      <c r="B407" s="211"/>
    </row>
    <row r="408" spans="1:9" ht="13.8">
      <c r="A408" s="211"/>
      <c r="B408" s="211"/>
    </row>
    <row r="409" spans="1:9" ht="13.8">
      <c r="A409" s="211"/>
      <c r="B409" s="211"/>
    </row>
    <row r="410" spans="1:9" ht="13.8">
      <c r="A410" s="211"/>
      <c r="B410" s="211"/>
    </row>
    <row r="411" spans="1:9" ht="13.8">
      <c r="A411" s="211"/>
      <c r="B411" s="211"/>
    </row>
    <row r="412" spans="1:9" ht="13.8">
      <c r="A412" s="211"/>
      <c r="B412" s="211"/>
    </row>
    <row r="413" spans="1:9" ht="13.8">
      <c r="A413" s="211"/>
      <c r="B413" s="211"/>
    </row>
    <row r="414" spans="1:9" ht="13.8">
      <c r="A414" s="211"/>
      <c r="B414" s="211"/>
    </row>
    <row r="415" spans="1:9" ht="13.8">
      <c r="A415" s="211"/>
      <c r="B415" s="211"/>
    </row>
    <row r="416" spans="1:9" ht="13.8">
      <c r="A416" s="211"/>
      <c r="B416" s="211"/>
    </row>
    <row r="417" spans="1:2" ht="13.8">
      <c r="A417" s="211"/>
      <c r="B417" s="211"/>
    </row>
    <row r="418" spans="1:2" ht="13.8">
      <c r="A418" s="211"/>
      <c r="B418" s="211"/>
    </row>
    <row r="419" spans="1:2" ht="13.8">
      <c r="A419" s="211"/>
      <c r="B419" s="211"/>
    </row>
    <row r="420" spans="1:2" ht="13.8">
      <c r="A420" s="211"/>
      <c r="B420" s="211"/>
    </row>
    <row r="421" spans="1:2" ht="13.8">
      <c r="A421" s="211"/>
      <c r="B421" s="211"/>
    </row>
    <row r="422" spans="1:2" ht="13.8">
      <c r="A422" s="211"/>
      <c r="B422" s="211"/>
    </row>
    <row r="423" spans="1:2" ht="13.8">
      <c r="A423" s="211"/>
      <c r="B423" s="211"/>
    </row>
    <row r="424" spans="1:2" ht="13.8">
      <c r="A424" s="211"/>
      <c r="B424" s="211"/>
    </row>
    <row r="425" spans="1:2" ht="13.8">
      <c r="A425" s="211"/>
      <c r="B425" s="211"/>
    </row>
    <row r="426" spans="1:2" ht="13.8">
      <c r="A426" s="211"/>
      <c r="B426" s="211"/>
    </row>
    <row r="427" spans="1:2" ht="13.8">
      <c r="A427" s="211"/>
      <c r="B427" s="211"/>
    </row>
    <row r="428" spans="1:2" ht="13.8">
      <c r="A428" s="211"/>
      <c r="B428" s="211"/>
    </row>
    <row r="429" spans="1:2" ht="13.8">
      <c r="A429" s="211"/>
      <c r="B429" s="211"/>
    </row>
    <row r="430" spans="1:2" ht="13.8">
      <c r="A430" s="211"/>
      <c r="B430" s="211"/>
    </row>
    <row r="431" spans="1:2" ht="13.8">
      <c r="A431" s="211"/>
      <c r="B431" s="211"/>
    </row>
    <row r="432" spans="1:2" ht="13.8">
      <c r="A432" s="211"/>
      <c r="B432" s="211"/>
    </row>
    <row r="433" spans="1:2" ht="13.8">
      <c r="A433" s="211"/>
      <c r="B433" s="211"/>
    </row>
    <row r="434" spans="1:2" ht="13.8">
      <c r="A434" s="211"/>
      <c r="B434" s="211"/>
    </row>
    <row r="435" spans="1:2" ht="13.8">
      <c r="A435" s="211"/>
      <c r="B435" s="211"/>
    </row>
    <row r="436" spans="1:2" ht="13.8">
      <c r="A436" s="211"/>
      <c r="B436" s="211"/>
    </row>
    <row r="437" spans="1:2" ht="13.8">
      <c r="A437" s="211"/>
      <c r="B437" s="211"/>
    </row>
    <row r="438" spans="1:2" ht="13.8">
      <c r="A438" s="211"/>
      <c r="B438" s="211"/>
    </row>
    <row r="439" spans="1:2" ht="13.8">
      <c r="A439" s="211"/>
      <c r="B439" s="211"/>
    </row>
    <row r="440" spans="1:2" ht="13.8">
      <c r="A440" s="211"/>
      <c r="B440" s="211"/>
    </row>
    <row r="441" spans="1:2" ht="13.8">
      <c r="A441" s="211"/>
      <c r="B441" s="211"/>
    </row>
    <row r="442" spans="1:2" ht="13.8">
      <c r="A442" s="211"/>
      <c r="B442" s="211"/>
    </row>
    <row r="443" spans="1:2" ht="13.8">
      <c r="A443" s="211"/>
      <c r="B443" s="211"/>
    </row>
    <row r="444" spans="1:2" ht="13.8">
      <c r="A444" s="211"/>
      <c r="B444" s="211"/>
    </row>
    <row r="445" spans="1:2" ht="13.8">
      <c r="A445" s="211"/>
      <c r="B445" s="211"/>
    </row>
    <row r="446" spans="1:2" ht="13.8">
      <c r="A446" s="211"/>
      <c r="B446" s="211"/>
    </row>
    <row r="447" spans="1:2" ht="13.8">
      <c r="A447" s="211"/>
      <c r="B447" s="211"/>
    </row>
    <row r="448" spans="1:2" ht="13.8">
      <c r="A448" s="211"/>
      <c r="B448" s="211"/>
    </row>
    <row r="449" spans="1:2" ht="13.8">
      <c r="A449" s="211"/>
      <c r="B449" s="211"/>
    </row>
    <row r="450" spans="1:2" ht="13.8">
      <c r="A450" s="211"/>
      <c r="B450" s="211"/>
    </row>
    <row r="451" spans="1:2" ht="13.8">
      <c r="A451" s="211"/>
      <c r="B451" s="211"/>
    </row>
    <row r="452" spans="1:2" ht="13.8">
      <c r="A452" s="211"/>
      <c r="B452" s="211"/>
    </row>
    <row r="453" spans="1:2" ht="13.8">
      <c r="A453" s="211"/>
      <c r="B453" s="211"/>
    </row>
    <row r="454" spans="1:2" ht="13.8">
      <c r="A454" s="211"/>
      <c r="B454" s="211"/>
    </row>
    <row r="455" spans="1:2" ht="13.8">
      <c r="A455" s="211"/>
      <c r="B455" s="211"/>
    </row>
    <row r="456" spans="1:2" ht="13.8">
      <c r="A456" s="211"/>
      <c r="B456" s="211"/>
    </row>
    <row r="457" spans="1:2" ht="13.8">
      <c r="A457" s="211"/>
      <c r="B457" s="211"/>
    </row>
    <row r="458" spans="1:2" ht="13.8">
      <c r="A458" s="211"/>
      <c r="B458" s="211"/>
    </row>
    <row r="459" spans="1:2" ht="13.8">
      <c r="A459" s="211"/>
      <c r="B459" s="211"/>
    </row>
    <row r="460" spans="1:2" ht="13.8">
      <c r="A460" s="211"/>
      <c r="B460" s="211"/>
    </row>
    <row r="461" spans="1:2" ht="13.8">
      <c r="A461" s="211"/>
      <c r="B461" s="211"/>
    </row>
    <row r="462" spans="1:2" ht="13.8">
      <c r="A462" s="211"/>
      <c r="B462" s="211"/>
    </row>
    <row r="463" spans="1:2" ht="13.8">
      <c r="A463" s="211"/>
      <c r="B463" s="211"/>
    </row>
    <row r="464" spans="1:2" ht="13.8">
      <c r="A464" s="211"/>
      <c r="B464" s="211"/>
    </row>
    <row r="465" spans="1:2" ht="13.8">
      <c r="A465" s="211"/>
      <c r="B465" s="211"/>
    </row>
    <row r="466" spans="1:2" ht="13.8">
      <c r="A466" s="211"/>
      <c r="B466" s="211"/>
    </row>
    <row r="467" spans="1:2" ht="13.8">
      <c r="A467" s="211"/>
      <c r="B467" s="211"/>
    </row>
    <row r="468" spans="1:2" ht="13.8">
      <c r="A468" s="211"/>
      <c r="B468" s="211"/>
    </row>
    <row r="469" spans="1:2" ht="13.8">
      <c r="A469" s="211"/>
      <c r="B469" s="211"/>
    </row>
    <row r="470" spans="1:2" ht="13.8">
      <c r="A470" s="211"/>
      <c r="B470" s="211"/>
    </row>
    <row r="471" spans="1:2" ht="13.8">
      <c r="A471" s="211"/>
      <c r="B471" s="211"/>
    </row>
    <row r="472" spans="1:2" ht="13.8">
      <c r="A472" s="211"/>
      <c r="B472" s="211"/>
    </row>
    <row r="473" spans="1:2" ht="13.8">
      <c r="A473" s="211"/>
      <c r="B473" s="211"/>
    </row>
    <row r="474" spans="1:2" ht="13.8">
      <c r="A474" s="211"/>
      <c r="B474" s="211"/>
    </row>
    <row r="475" spans="1:2" ht="13.8">
      <c r="A475" s="211"/>
      <c r="B475" s="211"/>
    </row>
    <row r="476" spans="1:2" ht="13.8">
      <c r="A476" s="211"/>
      <c r="B476" s="211"/>
    </row>
    <row r="477" spans="1:2" ht="13.8">
      <c r="A477" s="211"/>
      <c r="B477" s="211"/>
    </row>
    <row r="478" spans="1:2" ht="13.8">
      <c r="A478" s="211"/>
      <c r="B478" s="211"/>
    </row>
    <row r="479" spans="1:2" ht="13.8">
      <c r="A479" s="211"/>
      <c r="B479" s="211"/>
    </row>
    <row r="480" spans="1:2" ht="13.8">
      <c r="A480" s="211"/>
      <c r="B480" s="211"/>
    </row>
    <row r="481" spans="1:2" ht="13.8">
      <c r="A481" s="211"/>
      <c r="B481" s="211"/>
    </row>
    <row r="482" spans="1:2" ht="13.8">
      <c r="A482" s="211"/>
      <c r="B482" s="211"/>
    </row>
    <row r="483" spans="1:2" ht="13.8">
      <c r="A483" s="211"/>
      <c r="B483" s="211"/>
    </row>
    <row r="484" spans="1:2" ht="13.8">
      <c r="A484" s="211"/>
      <c r="B484" s="211"/>
    </row>
    <row r="485" spans="1:2" ht="13.8">
      <c r="A485" s="211"/>
      <c r="B485" s="211"/>
    </row>
    <row r="486" spans="1:2" ht="13.8">
      <c r="A486" s="211"/>
      <c r="B486" s="211"/>
    </row>
    <row r="487" spans="1:2" ht="13.8">
      <c r="A487" s="211"/>
      <c r="B487" s="211"/>
    </row>
    <row r="488" spans="1:2" ht="13.8">
      <c r="A488" s="211"/>
      <c r="B488" s="211"/>
    </row>
    <row r="489" spans="1:2" ht="13.8">
      <c r="A489" s="211"/>
      <c r="B489" s="211"/>
    </row>
    <row r="490" spans="1:2" ht="13.8">
      <c r="A490" s="211"/>
      <c r="B490" s="211"/>
    </row>
    <row r="491" spans="1:2" ht="13.8">
      <c r="A491" s="211"/>
      <c r="B491" s="211"/>
    </row>
    <row r="492" spans="1:2" ht="13.8">
      <c r="A492" s="211"/>
      <c r="B492" s="211"/>
    </row>
    <row r="493" spans="1:2" ht="13.8">
      <c r="A493" s="211"/>
      <c r="B493" s="211"/>
    </row>
    <row r="494" spans="1:2" ht="13.8">
      <c r="A494" s="211"/>
      <c r="B494" s="211"/>
    </row>
    <row r="495" spans="1:2" ht="13.8">
      <c r="A495" s="211"/>
      <c r="B495" s="211"/>
    </row>
    <row r="496" spans="1:2" ht="13.8">
      <c r="A496" s="211"/>
      <c r="B496" s="211"/>
    </row>
    <row r="497" spans="1:2" ht="13.8">
      <c r="A497" s="211"/>
      <c r="B497" s="211"/>
    </row>
    <row r="498" spans="1:2" ht="13.8">
      <c r="A498" s="211"/>
      <c r="B498" s="211"/>
    </row>
    <row r="499" spans="1:2" ht="13.8">
      <c r="A499" s="211"/>
      <c r="B499" s="211"/>
    </row>
    <row r="500" spans="1:2" ht="13.8">
      <c r="A500" s="211"/>
      <c r="B500" s="211"/>
    </row>
    <row r="501" spans="1:2" ht="13.8">
      <c r="A501" s="211"/>
      <c r="B501" s="211"/>
    </row>
    <row r="502" spans="1:2" ht="13.8">
      <c r="A502" s="211"/>
      <c r="B502" s="211"/>
    </row>
    <row r="503" spans="1:2" ht="13.8">
      <c r="A503" s="211"/>
      <c r="B503" s="211"/>
    </row>
    <row r="504" spans="1:2" ht="13.8">
      <c r="A504" s="211"/>
      <c r="B504" s="211"/>
    </row>
    <row r="505" spans="1:2" ht="13.8">
      <c r="A505" s="211"/>
      <c r="B505" s="211"/>
    </row>
    <row r="506" spans="1:2" ht="13.8">
      <c r="A506" s="211"/>
      <c r="B506" s="211"/>
    </row>
    <row r="507" spans="1:2" ht="13.8">
      <c r="A507" s="211"/>
      <c r="B507" s="211"/>
    </row>
    <row r="508" spans="1:2" ht="13.8">
      <c r="A508" s="211"/>
      <c r="B508" s="211"/>
    </row>
    <row r="509" spans="1:2" ht="13.8">
      <c r="A509" s="211"/>
      <c r="B509" s="211"/>
    </row>
    <row r="510" spans="1:2" ht="13.8">
      <c r="A510" s="211"/>
      <c r="B510" s="211"/>
    </row>
    <row r="511" spans="1:2" ht="13.8">
      <c r="A511" s="211"/>
      <c r="B511" s="211"/>
    </row>
    <row r="512" spans="1:2" ht="13.8">
      <c r="A512" s="211"/>
      <c r="B512" s="211"/>
    </row>
    <row r="513" spans="1:2" ht="13.8">
      <c r="A513" s="211"/>
      <c r="B513" s="211"/>
    </row>
    <row r="514" spans="1:2" ht="13.8">
      <c r="A514" s="211"/>
      <c r="B514" s="211"/>
    </row>
    <row r="515" spans="1:2" ht="13.8">
      <c r="A515" s="211"/>
      <c r="B515" s="211"/>
    </row>
    <row r="516" spans="1:2" ht="13.8">
      <c r="A516" s="211"/>
      <c r="B516" s="211"/>
    </row>
    <row r="517" spans="1:2" ht="13.8">
      <c r="A517" s="211"/>
      <c r="B517" s="211"/>
    </row>
    <row r="518" spans="1:2" ht="13.8">
      <c r="A518" s="211"/>
      <c r="B518" s="211"/>
    </row>
    <row r="519" spans="1:2" ht="13.8">
      <c r="A519" s="211"/>
      <c r="B519" s="211"/>
    </row>
    <row r="520" spans="1:2" ht="13.8">
      <c r="A520" s="211"/>
      <c r="B520" s="211"/>
    </row>
    <row r="521" spans="1:2" ht="13.8">
      <c r="A521" s="211"/>
      <c r="B521" s="211"/>
    </row>
    <row r="522" spans="1:2" ht="13.8">
      <c r="A522" s="211"/>
      <c r="B522" s="211"/>
    </row>
    <row r="523" spans="1:2" ht="13.8">
      <c r="A523" s="211"/>
      <c r="B523" s="211"/>
    </row>
    <row r="524" spans="1:2" ht="13.8">
      <c r="A524" s="211"/>
      <c r="B524" s="211"/>
    </row>
    <row r="525" spans="1:2" ht="13.8">
      <c r="A525" s="211"/>
      <c r="B525" s="211"/>
    </row>
    <row r="526" spans="1:2" ht="13.8">
      <c r="A526" s="211"/>
      <c r="B526" s="211"/>
    </row>
    <row r="527" spans="1:2" ht="13.8">
      <c r="A527" s="211"/>
      <c r="B527" s="211"/>
    </row>
    <row r="528" spans="1:2" ht="13.8">
      <c r="A528" s="211"/>
      <c r="B528" s="211"/>
    </row>
    <row r="529" spans="1:2" ht="13.8">
      <c r="A529" s="211"/>
      <c r="B529" s="211"/>
    </row>
    <row r="530" spans="1:2" ht="13.8">
      <c r="A530" s="211"/>
      <c r="B530" s="211"/>
    </row>
    <row r="531" spans="1:2" ht="13.8">
      <c r="A531" s="211"/>
      <c r="B531" s="211"/>
    </row>
    <row r="532" spans="1:2" ht="13.8">
      <c r="A532" s="211"/>
      <c r="B532" s="211"/>
    </row>
    <row r="533" spans="1:2" ht="13.8">
      <c r="A533" s="211"/>
      <c r="B533" s="211"/>
    </row>
    <row r="534" spans="1:2" ht="13.8">
      <c r="A534" s="211"/>
      <c r="B534" s="211"/>
    </row>
    <row r="535" spans="1:2" ht="13.8">
      <c r="A535" s="211"/>
      <c r="B535" s="211"/>
    </row>
    <row r="536" spans="1:2" ht="13.8">
      <c r="A536" s="211"/>
      <c r="B536" s="211"/>
    </row>
    <row r="537" spans="1:2" ht="13.8">
      <c r="A537" s="211"/>
      <c r="B537" s="211"/>
    </row>
    <row r="538" spans="1:2" ht="13.8">
      <c r="A538" s="211"/>
      <c r="B538" s="211"/>
    </row>
    <row r="539" spans="1:2" ht="13.8">
      <c r="A539" s="211"/>
      <c r="B539" s="211"/>
    </row>
    <row r="540" spans="1:2" ht="13.8">
      <c r="A540" s="211"/>
      <c r="B540" s="211"/>
    </row>
    <row r="541" spans="1:2" ht="13.8">
      <c r="A541" s="211"/>
      <c r="B541" s="211"/>
    </row>
    <row r="542" spans="1:2" ht="13.8">
      <c r="A542" s="211"/>
      <c r="B542" s="211"/>
    </row>
    <row r="543" spans="1:2" ht="13.8">
      <c r="A543" s="211"/>
      <c r="B543" s="211"/>
    </row>
    <row r="544" spans="1:2" ht="13.8">
      <c r="A544" s="211"/>
      <c r="B544" s="211"/>
    </row>
    <row r="545" spans="1:2" ht="13.8">
      <c r="A545" s="211"/>
      <c r="B545" s="211"/>
    </row>
    <row r="546" spans="1:2" ht="13.8">
      <c r="A546" s="211"/>
      <c r="B546" s="211"/>
    </row>
    <row r="547" spans="1:2" ht="13.8">
      <c r="A547" s="211"/>
      <c r="B547" s="211"/>
    </row>
    <row r="548" spans="1:2" ht="13.8">
      <c r="A548" s="211"/>
      <c r="B548" s="211"/>
    </row>
    <row r="549" spans="1:2" ht="13.8">
      <c r="A549" s="211"/>
      <c r="B549" s="211"/>
    </row>
    <row r="550" spans="1:2" ht="13.8">
      <c r="A550" s="211"/>
      <c r="B550" s="211"/>
    </row>
    <row r="551" spans="1:2" ht="13.8">
      <c r="A551" s="211"/>
      <c r="B551" s="211"/>
    </row>
    <row r="552" spans="1:2" ht="13.8">
      <c r="A552" s="211"/>
      <c r="B552" s="211"/>
    </row>
    <row r="553" spans="1:2" ht="13.8">
      <c r="A553" s="211"/>
      <c r="B553" s="211"/>
    </row>
    <row r="554" spans="1:2" ht="13.8">
      <c r="A554" s="211"/>
      <c r="B554" s="211"/>
    </row>
    <row r="555" spans="1:2" ht="13.8">
      <c r="A555" s="211"/>
      <c r="B555" s="211"/>
    </row>
    <row r="556" spans="1:2" ht="13.8">
      <c r="A556" s="211"/>
      <c r="B556" s="211"/>
    </row>
    <row r="557" spans="1:2" ht="13.8">
      <c r="A557" s="211"/>
      <c r="B557" s="211"/>
    </row>
    <row r="558" spans="1:2" ht="13.8">
      <c r="A558" s="211"/>
      <c r="B558" s="211"/>
    </row>
    <row r="559" spans="1:2" ht="13.8">
      <c r="A559" s="211"/>
      <c r="B559" s="211"/>
    </row>
    <row r="560" spans="1:2" ht="13.8">
      <c r="A560" s="211"/>
      <c r="B560" s="211"/>
    </row>
    <row r="561" spans="1:2" ht="13.8">
      <c r="A561" s="211"/>
      <c r="B561" s="211"/>
    </row>
    <row r="562" spans="1:2" ht="13.8">
      <c r="A562" s="211"/>
      <c r="B562" s="211"/>
    </row>
    <row r="563" spans="1:2" ht="13.8">
      <c r="A563" s="211"/>
      <c r="B563" s="211"/>
    </row>
    <row r="564" spans="1:2" ht="13.8">
      <c r="A564" s="211"/>
      <c r="B564" s="211"/>
    </row>
    <row r="565" spans="1:2" ht="13.8">
      <c r="A565" s="211"/>
      <c r="B565" s="211"/>
    </row>
    <row r="566" spans="1:2" ht="13.8">
      <c r="A566" s="211"/>
      <c r="B566" s="211"/>
    </row>
    <row r="567" spans="1:2" ht="13.8">
      <c r="A567" s="211"/>
      <c r="B567" s="211"/>
    </row>
    <row r="568" spans="1:2" ht="13.8">
      <c r="A568" s="211"/>
      <c r="B568" s="211"/>
    </row>
    <row r="569" spans="1:2" ht="13.8">
      <c r="A569" s="211"/>
      <c r="B569" s="211"/>
    </row>
    <row r="570" spans="1:2" ht="13.8">
      <c r="A570" s="211"/>
      <c r="B570" s="211"/>
    </row>
    <row r="571" spans="1:2" ht="13.8">
      <c r="A571" s="211"/>
      <c r="B571" s="211"/>
    </row>
    <row r="572" spans="1:2" ht="13.8">
      <c r="A572" s="211"/>
      <c r="B572" s="211"/>
    </row>
    <row r="573" spans="1:2" ht="13.8">
      <c r="A573" s="211"/>
      <c r="B573" s="211"/>
    </row>
    <row r="574" spans="1:2" ht="13.8">
      <c r="A574" s="211"/>
      <c r="B574" s="211"/>
    </row>
    <row r="575" spans="1:2" ht="13.8">
      <c r="A575" s="211"/>
      <c r="B575" s="211"/>
    </row>
    <row r="576" spans="1:2" ht="13.8">
      <c r="A576" s="211"/>
      <c r="B576" s="211"/>
    </row>
    <row r="577" spans="1:2" ht="13.8">
      <c r="A577" s="211"/>
      <c r="B577" s="211"/>
    </row>
    <row r="578" spans="1:2" ht="13.8">
      <c r="A578" s="211"/>
      <c r="B578" s="211"/>
    </row>
  </sheetData>
  <mergeCells count="5">
    <mergeCell ref="H41:I41"/>
    <mergeCell ref="D3:F3"/>
    <mergeCell ref="D4:F4"/>
    <mergeCell ref="D5:F5"/>
    <mergeCell ref="D6:F6"/>
  </mergeCells>
  <phoneticPr fontId="2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50"/>
  <sheetViews>
    <sheetView showGridLines="0" zoomScaleNormal="100" workbookViewId="0">
      <selection activeCell="B19" sqref="B19"/>
    </sheetView>
  </sheetViews>
  <sheetFormatPr defaultRowHeight="13.2"/>
  <cols>
    <col min="1" max="1" width="12.44140625" customWidth="1"/>
    <col min="2" max="2" width="12" customWidth="1"/>
    <col min="3" max="3" width="46.44140625" customWidth="1"/>
    <col min="4" max="4" width="36.44140625" customWidth="1"/>
    <col min="5" max="5" width="8" customWidth="1"/>
    <col min="6" max="6" width="12.44140625" customWidth="1"/>
    <col min="7" max="7" width="1" customWidth="1"/>
  </cols>
  <sheetData>
    <row r="1" spans="1:7" ht="18.600000000000001">
      <c r="A1" s="100" t="s">
        <v>0</v>
      </c>
      <c r="B1" s="101"/>
      <c r="E1" s="100" t="s">
        <v>37</v>
      </c>
    </row>
    <row r="2" spans="1:7" ht="9" customHeight="1"/>
    <row r="3" spans="1:7" ht="18.899999999999999" customHeight="1"/>
    <row r="5" spans="1:7" ht="15.6">
      <c r="A5" s="889" t="s">
        <v>2</v>
      </c>
      <c r="B5" s="889"/>
      <c r="C5" s="889"/>
      <c r="D5" s="889"/>
      <c r="E5" s="889"/>
      <c r="F5" s="889"/>
    </row>
    <row r="6" spans="1:7" s="5" customFormat="1"/>
    <row r="7" spans="1:7">
      <c r="A7" s="890" t="s">
        <v>38</v>
      </c>
      <c r="B7" s="890"/>
      <c r="C7" s="890"/>
      <c r="D7" s="890"/>
      <c r="E7" s="890"/>
      <c r="F7" s="890"/>
    </row>
    <row r="8" spans="1:7" ht="7.5" customHeight="1"/>
    <row r="9" spans="1:7">
      <c r="A9" s="903" t="s">
        <v>39</v>
      </c>
      <c r="B9" s="892"/>
      <c r="C9" s="892"/>
      <c r="D9" s="892"/>
      <c r="E9" s="892"/>
      <c r="F9" s="892"/>
    </row>
    <row r="10" spans="1:7" ht="15.9" customHeight="1">
      <c r="A10" s="904">
        <f>'Pet-cash'!$A$11</f>
        <v>40816</v>
      </c>
      <c r="B10" s="904"/>
      <c r="C10" s="904"/>
      <c r="D10" s="904"/>
      <c r="E10" s="904"/>
      <c r="F10" s="904"/>
      <c r="G10" s="5"/>
    </row>
    <row r="12" spans="1:7" ht="41.4" customHeight="1" thickBot="1">
      <c r="B12" s="20" t="s">
        <v>40</v>
      </c>
      <c r="C12" s="12" t="s">
        <v>41</v>
      </c>
      <c r="D12" s="11" t="s">
        <v>42</v>
      </c>
    </row>
    <row r="13" spans="1:7" ht="16.5" customHeight="1">
      <c r="B13" s="202">
        <v>39659</v>
      </c>
      <c r="C13" s="21" t="s">
        <v>43</v>
      </c>
      <c r="D13" s="204">
        <v>5445</v>
      </c>
    </row>
    <row r="14" spans="1:7" ht="16.5" customHeight="1">
      <c r="B14" s="203">
        <v>39673</v>
      </c>
      <c r="C14" s="43" t="s">
        <v>44</v>
      </c>
      <c r="D14" s="205">
        <v>4925.75</v>
      </c>
    </row>
    <row r="15" spans="1:7" ht="16.5" customHeight="1">
      <c r="B15" s="203">
        <v>39873</v>
      </c>
      <c r="C15" s="43" t="s">
        <v>45</v>
      </c>
      <c r="D15" s="205">
        <v>3714.75</v>
      </c>
    </row>
    <row r="16" spans="1:7" ht="16.5" customHeight="1">
      <c r="B16" s="203">
        <v>39904</v>
      </c>
      <c r="C16" s="43" t="s">
        <v>46</v>
      </c>
      <c r="D16" s="205">
        <v>4346.25</v>
      </c>
    </row>
    <row r="17" spans="2:4" ht="16.5" customHeight="1">
      <c r="B17" s="210">
        <v>39934</v>
      </c>
      <c r="C17" s="22" t="s">
        <v>47</v>
      </c>
      <c r="D17" s="205">
        <v>3479</v>
      </c>
    </row>
    <row r="18" spans="2:4" ht="16.5" customHeight="1">
      <c r="B18" s="210">
        <v>39996</v>
      </c>
      <c r="C18" s="22" t="s">
        <v>48</v>
      </c>
      <c r="D18" s="206">
        <v>5554.5</v>
      </c>
    </row>
    <row r="19" spans="2:4" ht="16.5" customHeight="1">
      <c r="B19" s="210">
        <v>40081</v>
      </c>
      <c r="C19" s="22" t="s">
        <v>49</v>
      </c>
      <c r="D19" s="206">
        <v>12608.4</v>
      </c>
    </row>
    <row r="20" spans="2:4" ht="16.5" customHeight="1">
      <c r="B20" s="210">
        <v>40118</v>
      </c>
      <c r="C20" s="22" t="s">
        <v>50</v>
      </c>
      <c r="D20" s="206">
        <v>3981.2</v>
      </c>
    </row>
    <row r="21" spans="2:4" ht="16.5" customHeight="1">
      <c r="B21" s="210">
        <v>40126</v>
      </c>
      <c r="C21" s="22" t="s">
        <v>51</v>
      </c>
      <c r="D21" s="206">
        <v>3339</v>
      </c>
    </row>
    <row r="22" spans="2:4" ht="16.5" customHeight="1">
      <c r="B22" s="210">
        <v>40155</v>
      </c>
      <c r="C22" s="22" t="s">
        <v>52</v>
      </c>
      <c r="D22" s="206">
        <v>4991.2</v>
      </c>
    </row>
    <row r="23" spans="2:4" ht="16.5" customHeight="1">
      <c r="B23" s="210">
        <v>40228</v>
      </c>
      <c r="C23" s="22" t="s">
        <v>53</v>
      </c>
      <c r="D23" s="206">
        <v>8428</v>
      </c>
    </row>
    <row r="24" spans="2:4" ht="16.5" customHeight="1">
      <c r="B24" s="210">
        <v>40366</v>
      </c>
      <c r="C24" s="22" t="s">
        <v>54</v>
      </c>
      <c r="D24" s="206">
        <v>8583.25</v>
      </c>
    </row>
    <row r="25" spans="2:4" ht="16.5" customHeight="1">
      <c r="B25" s="203">
        <v>40452</v>
      </c>
      <c r="C25" s="43" t="s">
        <v>55</v>
      </c>
      <c r="D25" s="205">
        <v>4020</v>
      </c>
    </row>
    <row r="26" spans="2:4" ht="16.5" customHeight="1">
      <c r="B26" s="203">
        <v>40575</v>
      </c>
      <c r="C26" s="43" t="s">
        <v>56</v>
      </c>
      <c r="D26" s="205">
        <v>4352.3999999999996</v>
      </c>
    </row>
    <row r="27" spans="2:4" ht="16.5" customHeight="1">
      <c r="B27" s="203">
        <v>40575</v>
      </c>
      <c r="C27" s="43" t="s">
        <v>57</v>
      </c>
      <c r="D27" s="205">
        <v>5556.36</v>
      </c>
    </row>
    <row r="28" spans="2:4" ht="16.5" customHeight="1">
      <c r="B28" s="210">
        <v>40634</v>
      </c>
      <c r="C28" s="22" t="s">
        <v>58</v>
      </c>
      <c r="D28" s="205">
        <v>7786</v>
      </c>
    </row>
    <row r="29" spans="2:4" ht="16.5" customHeight="1">
      <c r="B29" s="210">
        <v>40634</v>
      </c>
      <c r="C29" s="22" t="s">
        <v>59</v>
      </c>
      <c r="D29" s="206">
        <v>6610</v>
      </c>
    </row>
    <row r="30" spans="2:4" ht="16.5" customHeight="1">
      <c r="B30" s="210">
        <v>40664</v>
      </c>
      <c r="C30" s="22" t="s">
        <v>60</v>
      </c>
      <c r="D30" s="206">
        <v>4591.7</v>
      </c>
    </row>
    <row r="31" spans="2:4" ht="16.5" customHeight="1">
      <c r="B31" s="210">
        <v>40718</v>
      </c>
      <c r="C31" s="22" t="s">
        <v>61</v>
      </c>
      <c r="D31" s="206">
        <v>6610.1</v>
      </c>
    </row>
    <row r="32" spans="2:4" ht="16.5" customHeight="1">
      <c r="B32" s="210"/>
      <c r="C32" s="22"/>
      <c r="D32" s="206"/>
    </row>
    <row r="33" spans="1:7" ht="16.5" customHeight="1">
      <c r="B33" s="210"/>
      <c r="C33" s="22"/>
      <c r="D33" s="206"/>
    </row>
    <row r="34" spans="1:7" ht="16.5" customHeight="1">
      <c r="B34" s="210"/>
      <c r="C34" s="22"/>
      <c r="D34" s="206"/>
    </row>
    <row r="35" spans="1:7" ht="16.5" customHeight="1">
      <c r="B35" s="210"/>
      <c r="C35" s="22"/>
      <c r="D35" s="206"/>
    </row>
    <row r="36" spans="1:7" ht="16.5" customHeight="1" thickBot="1">
      <c r="B36" s="51"/>
      <c r="C36" s="34"/>
      <c r="D36" s="207"/>
    </row>
    <row r="37" spans="1:7" ht="16.5" customHeight="1" thickBot="1">
      <c r="B37" s="112" t="s">
        <v>62</v>
      </c>
      <c r="C37" s="39"/>
      <c r="D37" s="208">
        <f>SUM(D13:D36)</f>
        <v>108922.85999999999</v>
      </c>
    </row>
    <row r="38" spans="1:7" ht="13.8" thickTop="1">
      <c r="B38" s="19"/>
      <c r="C38" s="19"/>
      <c r="D38" s="19"/>
      <c r="E38" s="19"/>
      <c r="F38" s="19"/>
      <c r="G38" s="19"/>
    </row>
    <row r="39" spans="1:7">
      <c r="B39" s="19"/>
      <c r="C39" s="19"/>
      <c r="D39" s="19"/>
      <c r="E39" s="19"/>
      <c r="F39" s="19"/>
      <c r="G39" s="19"/>
    </row>
    <row r="40" spans="1:7">
      <c r="B40" s="19"/>
      <c r="C40" s="19"/>
      <c r="D40" s="19"/>
      <c r="E40" s="19"/>
      <c r="F40" s="19"/>
      <c r="G40" s="19"/>
    </row>
    <row r="41" spans="1:7">
      <c r="B41" s="19"/>
      <c r="C41" s="19"/>
      <c r="D41" s="19"/>
      <c r="E41" s="19"/>
      <c r="F41" s="19"/>
      <c r="G41" s="19"/>
    </row>
    <row r="42" spans="1:7">
      <c r="B42" s="19"/>
      <c r="C42" s="19"/>
      <c r="D42" s="19"/>
      <c r="E42" s="19"/>
      <c r="F42" s="19"/>
      <c r="G42" s="19"/>
    </row>
    <row r="43" spans="1:7">
      <c r="A43" s="104"/>
      <c r="B43" s="105"/>
      <c r="C43" s="105"/>
      <c r="D43" s="105"/>
      <c r="E43" s="105"/>
      <c r="F43" s="105"/>
    </row>
    <row r="44" spans="1:7">
      <c r="B44" s="97">
        <v>10</v>
      </c>
      <c r="C44" s="19"/>
      <c r="D44" s="19"/>
      <c r="E44" s="97" t="s">
        <v>63</v>
      </c>
      <c r="F44" s="19"/>
      <c r="G44" s="19"/>
    </row>
    <row r="45" spans="1:7">
      <c r="B45" s="19"/>
      <c r="C45" s="19"/>
      <c r="D45" s="19"/>
      <c r="E45" s="19"/>
      <c r="F45" s="19"/>
      <c r="G45" s="19"/>
    </row>
    <row r="46" spans="1:7">
      <c r="B46" s="19"/>
      <c r="C46" s="19"/>
      <c r="D46" s="19"/>
      <c r="E46" s="19"/>
      <c r="F46" s="19"/>
      <c r="G46" s="19"/>
    </row>
    <row r="47" spans="1:7">
      <c r="B47" s="19"/>
      <c r="C47" s="19"/>
      <c r="D47" s="19"/>
      <c r="E47" s="19"/>
      <c r="F47" s="19"/>
      <c r="G47" s="19"/>
    </row>
    <row r="48" spans="1:7">
      <c r="B48" s="19"/>
      <c r="C48" s="19"/>
      <c r="D48" s="19"/>
      <c r="E48" s="19"/>
      <c r="F48" s="19"/>
      <c r="G48" s="19"/>
    </row>
    <row r="49" spans="2:7">
      <c r="B49" s="19"/>
      <c r="C49" s="19"/>
      <c r="D49" s="19"/>
      <c r="E49" s="19"/>
      <c r="F49" s="19"/>
      <c r="G49" s="19"/>
    </row>
    <row r="50" spans="2:7">
      <c r="B50" s="19"/>
      <c r="C50" s="19"/>
      <c r="D50" s="19"/>
      <c r="E50" s="19"/>
      <c r="F50" s="19"/>
      <c r="G50" s="19"/>
    </row>
  </sheetData>
  <mergeCells count="4">
    <mergeCell ref="A5:F5"/>
    <mergeCell ref="A7:F7"/>
    <mergeCell ref="A9:F9"/>
    <mergeCell ref="A10:F10"/>
  </mergeCells>
  <phoneticPr fontId="28" type="noConversion"/>
  <printOptions horizontalCentered="1"/>
  <pageMargins left="0.5" right="0.5" top="0.75" bottom="0.5" header="0.5" footer="0.5"/>
  <pageSetup orientation="landscape" horizontalDpi="4294967292" vertic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H39"/>
  <sheetViews>
    <sheetView showGridLines="0" zoomScaleNormal="100" workbookViewId="0">
      <selection activeCell="B19" sqref="B19"/>
    </sheetView>
  </sheetViews>
  <sheetFormatPr defaultRowHeight="13.2"/>
  <cols>
    <col min="1" max="1" width="14" customWidth="1"/>
    <col min="2" max="2" width="49.44140625" customWidth="1"/>
    <col min="3" max="3" width="15.44140625" customWidth="1"/>
    <col min="4" max="4" width="22" customWidth="1"/>
    <col min="5" max="5" width="7.44140625" hidden="1" customWidth="1"/>
    <col min="6" max="7" width="9.44140625" hidden="1" customWidth="1"/>
    <col min="8" max="8" width="18" customWidth="1"/>
  </cols>
  <sheetData>
    <row r="1" spans="1:8" ht="18.600000000000001">
      <c r="A1" s="100" t="s">
        <v>0</v>
      </c>
      <c r="B1" s="100"/>
      <c r="C1" s="101"/>
      <c r="D1" s="100" t="s">
        <v>64</v>
      </c>
    </row>
    <row r="2" spans="1:8" ht="8.4" customHeight="1">
      <c r="E2" s="3"/>
      <c r="F2" s="103"/>
    </row>
    <row r="5" spans="1:8">
      <c r="A5" s="890" t="s">
        <v>2</v>
      </c>
      <c r="B5" s="890"/>
      <c r="C5" s="890"/>
      <c r="D5" s="890"/>
      <c r="E5" s="890"/>
      <c r="F5" s="890"/>
      <c r="G5" s="890"/>
      <c r="H5" s="890"/>
    </row>
    <row r="6" spans="1:8">
      <c r="A6" s="698"/>
      <c r="B6" s="698"/>
      <c r="C6" s="698"/>
      <c r="D6" s="698"/>
      <c r="E6" s="698"/>
      <c r="F6" s="698"/>
      <c r="G6" s="698"/>
      <c r="H6" s="698"/>
    </row>
    <row r="7" spans="1:8">
      <c r="A7" s="892" t="s">
        <v>65</v>
      </c>
      <c r="B7" s="892"/>
      <c r="C7" s="892"/>
      <c r="D7" s="892"/>
      <c r="E7" s="892"/>
      <c r="F7" s="892"/>
      <c r="G7" s="892"/>
      <c r="H7" s="892"/>
    </row>
    <row r="8" spans="1:8" ht="9.9" customHeight="1"/>
    <row r="9" spans="1:8">
      <c r="A9" s="892" t="s">
        <v>66</v>
      </c>
      <c r="B9" s="892"/>
      <c r="C9" s="892"/>
      <c r="D9" s="892"/>
      <c r="E9" s="892"/>
      <c r="F9" s="892"/>
      <c r="G9" s="892"/>
      <c r="H9" s="892"/>
    </row>
    <row r="10" spans="1:8" ht="18.899999999999999" customHeight="1"/>
    <row r="11" spans="1:8" ht="6" customHeight="1"/>
    <row r="12" spans="1:8" ht="21.9" customHeight="1" thickBot="1">
      <c r="A12" s="66"/>
      <c r="B12" s="59" t="s">
        <v>67</v>
      </c>
      <c r="C12" s="59"/>
      <c r="D12" s="66" t="s">
        <v>68</v>
      </c>
      <c r="G12" t="s">
        <v>62</v>
      </c>
    </row>
    <row r="13" spans="1:8" ht="18" customHeight="1">
      <c r="B13" s="68"/>
      <c r="C13" s="2"/>
      <c r="D13" s="32"/>
    </row>
    <row r="14" spans="1:8" ht="18" customHeight="1">
      <c r="B14" s="67"/>
      <c r="C14" s="3"/>
      <c r="D14" s="33"/>
    </row>
    <row r="15" spans="1:8" ht="18" customHeight="1">
      <c r="B15" s="67"/>
      <c r="C15" s="3"/>
      <c r="D15" s="33"/>
    </row>
    <row r="16" spans="1:8" ht="18" customHeight="1">
      <c r="B16" s="67"/>
      <c r="C16" s="3"/>
      <c r="D16" s="33"/>
    </row>
    <row r="17" spans="1:8" ht="18" customHeight="1">
      <c r="B17" s="67"/>
      <c r="C17" s="3"/>
      <c r="D17" s="33"/>
    </row>
    <row r="18" spans="1:8" ht="18" customHeight="1">
      <c r="B18" s="67"/>
      <c r="C18" s="3"/>
      <c r="D18" s="33"/>
    </row>
    <row r="19" spans="1:8" ht="18" customHeight="1">
      <c r="B19" s="67"/>
      <c r="C19" s="3"/>
      <c r="D19" s="33"/>
    </row>
    <row r="20" spans="1:8" ht="18" customHeight="1">
      <c r="B20" s="67"/>
      <c r="C20" s="3"/>
      <c r="D20" s="33"/>
    </row>
    <row r="21" spans="1:8" ht="18" customHeight="1">
      <c r="B21" s="67"/>
      <c r="C21" s="3"/>
      <c r="D21" s="33"/>
    </row>
    <row r="22" spans="1:8" ht="18" customHeight="1">
      <c r="B22" s="67"/>
      <c r="C22" s="3"/>
      <c r="D22" s="33"/>
    </row>
    <row r="23" spans="1:8" ht="18" customHeight="1">
      <c r="B23" s="67"/>
      <c r="C23" s="3"/>
      <c r="D23" s="33"/>
    </row>
    <row r="24" spans="1:8" ht="18" customHeight="1">
      <c r="B24" s="67"/>
      <c r="C24" s="3"/>
      <c r="D24" s="33"/>
    </row>
    <row r="25" spans="1:8" ht="18" customHeight="1">
      <c r="B25" s="67"/>
      <c r="C25" s="3"/>
      <c r="D25" s="33"/>
    </row>
    <row r="26" spans="1:8" ht="20.399999999999999" customHeight="1" thickBot="1">
      <c r="B26" s="69" t="s">
        <v>69</v>
      </c>
      <c r="C26" s="69"/>
      <c r="D26" s="27">
        <f>SUM(D13:D25)</f>
        <v>0</v>
      </c>
    </row>
    <row r="27" spans="1:8" ht="13.8" thickTop="1"/>
    <row r="28" spans="1:8">
      <c r="A28" t="s">
        <v>22</v>
      </c>
    </row>
    <row r="31" spans="1:8">
      <c r="A31" s="95"/>
      <c r="H31" s="96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7">
      <c r="A33" s="97">
        <v>11</v>
      </c>
      <c r="D33" s="97" t="s">
        <v>70</v>
      </c>
    </row>
    <row r="34" spans="1:7" ht="6.9" customHeight="1"/>
    <row r="35" spans="1:7" ht="9.9" customHeight="1"/>
    <row r="39" spans="1:7">
      <c r="D39" s="97"/>
      <c r="E39" s="19"/>
      <c r="F39" s="19"/>
      <c r="G39" t="s">
        <v>71</v>
      </c>
    </row>
  </sheetData>
  <mergeCells count="3">
    <mergeCell ref="A5:H5"/>
    <mergeCell ref="A7:H7"/>
    <mergeCell ref="A9:H9"/>
  </mergeCells>
  <phoneticPr fontId="28" type="noConversion"/>
  <printOptions horizontalCentered="1"/>
  <pageMargins left="0.34" right="0.78" top="0.79" bottom="0.5" header="0.5" footer="0.5"/>
  <pageSetup orientation="landscape" horizontalDpi="4294967292" vertic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G39"/>
  <sheetViews>
    <sheetView showGridLines="0" zoomScaleNormal="100" workbookViewId="0">
      <selection activeCell="C22" sqref="C22"/>
    </sheetView>
  </sheetViews>
  <sheetFormatPr defaultRowHeight="13.2"/>
  <cols>
    <col min="1" max="1" width="28" customWidth="1"/>
    <col min="2" max="2" width="13" customWidth="1"/>
    <col min="3" max="3" width="3.44140625" customWidth="1"/>
    <col min="4" max="4" width="46.44140625" customWidth="1"/>
    <col min="5" max="5" width="7" customWidth="1"/>
    <col min="7" max="7" width="13.44140625" customWidth="1"/>
  </cols>
  <sheetData>
    <row r="1" spans="1:7" ht="18.600000000000001">
      <c r="A1" s="100" t="s">
        <v>72</v>
      </c>
      <c r="B1" s="100"/>
      <c r="C1" s="101"/>
      <c r="D1" s="107"/>
    </row>
    <row r="2" spans="1:7" ht="9" customHeight="1"/>
    <row r="3" spans="1:7" ht="18.899999999999999" customHeight="1"/>
    <row r="4" spans="1:7" ht="15.6">
      <c r="A4" s="889" t="s">
        <v>2</v>
      </c>
      <c r="B4" s="889"/>
      <c r="C4" s="889"/>
      <c r="D4" s="889"/>
    </row>
    <row r="5" spans="1:7" ht="9.9" customHeight="1">
      <c r="A5" s="697"/>
      <c r="B5" s="697"/>
      <c r="C5" s="697"/>
      <c r="D5" s="697"/>
      <c r="E5" s="697"/>
      <c r="F5" s="697"/>
      <c r="G5" s="697"/>
    </row>
    <row r="6" spans="1:7">
      <c r="A6" s="890" t="s">
        <v>73</v>
      </c>
      <c r="B6" s="890"/>
      <c r="C6" s="890"/>
      <c r="D6" s="890"/>
    </row>
    <row r="7" spans="1:7" ht="9" customHeight="1"/>
    <row r="8" spans="1:7">
      <c r="A8" s="891" t="s">
        <v>74</v>
      </c>
      <c r="B8" s="892"/>
      <c r="C8" s="892"/>
      <c r="D8" s="892"/>
    </row>
    <row r="9" spans="1:7">
      <c r="A9" s="904">
        <f>'Pet-cash'!$A$11</f>
        <v>40816</v>
      </c>
      <c r="B9" s="904"/>
      <c r="C9" s="904"/>
      <c r="D9" s="904"/>
      <c r="E9" s="209"/>
      <c r="F9" s="209"/>
    </row>
    <row r="11" spans="1:7">
      <c r="A11" s="905" t="s">
        <v>75</v>
      </c>
      <c r="B11" s="905"/>
      <c r="C11" s="905"/>
      <c r="D11" s="905"/>
    </row>
    <row r="12" spans="1:7">
      <c r="A12" s="705" t="s">
        <v>76</v>
      </c>
    </row>
    <row r="13" spans="1:7" ht="20.399999999999999" customHeight="1"/>
    <row r="14" spans="1:7" ht="20.399999999999999" customHeight="1"/>
    <row r="15" spans="1:7" ht="26.4">
      <c r="A15" s="7" t="s">
        <v>77</v>
      </c>
      <c r="B15" s="61" t="s">
        <v>78</v>
      </c>
      <c r="C15" s="2"/>
      <c r="D15" s="25" t="s">
        <v>79</v>
      </c>
    </row>
    <row r="16" spans="1:7" ht="20.399999999999999" customHeight="1">
      <c r="A16" t="s">
        <v>80</v>
      </c>
      <c r="B16" s="26">
        <v>3673.12</v>
      </c>
      <c r="D16" s="319" t="s">
        <v>81</v>
      </c>
    </row>
    <row r="17" spans="1:4" ht="20.399999999999999" customHeight="1">
      <c r="A17" t="s">
        <v>82</v>
      </c>
      <c r="B17" s="26">
        <v>19043.71</v>
      </c>
      <c r="D17" s="319" t="s">
        <v>83</v>
      </c>
    </row>
    <row r="18" spans="1:4" ht="20.399999999999999" customHeight="1">
      <c r="A18" t="s">
        <v>84</v>
      </c>
      <c r="B18" s="26">
        <v>1767.21</v>
      </c>
      <c r="D18" s="319" t="s">
        <v>83</v>
      </c>
    </row>
    <row r="19" spans="1:4" ht="20.399999999999999" customHeight="1">
      <c r="B19" s="26"/>
    </row>
    <row r="20" spans="1:4" ht="20.399999999999999" customHeight="1" thickBot="1">
      <c r="A20" s="1" t="s">
        <v>85</v>
      </c>
      <c r="B20" s="27">
        <f>SUM(B16:B19)</f>
        <v>24484.039999999997</v>
      </c>
    </row>
    <row r="21" spans="1:4" ht="20.399999999999999" customHeight="1" thickTop="1"/>
    <row r="22" spans="1:4" ht="20.399999999999999" customHeight="1"/>
    <row r="23" spans="1:4" ht="20.399999999999999" customHeight="1">
      <c r="A23" s="319"/>
    </row>
    <row r="24" spans="1:4" ht="18.899999999999999" customHeight="1"/>
    <row r="25" spans="1:4">
      <c r="A25" s="66"/>
      <c r="B25" s="119"/>
      <c r="D25" s="44"/>
    </row>
    <row r="26" spans="1:4" ht="20.399999999999999" customHeight="1">
      <c r="B26" s="26"/>
    </row>
    <row r="27" spans="1:4" ht="20.399999999999999" customHeight="1">
      <c r="B27" s="26"/>
    </row>
    <row r="28" spans="1:4" ht="20.399999999999999" customHeight="1">
      <c r="B28" s="26"/>
    </row>
    <row r="29" spans="1:4" ht="20.399999999999999" customHeight="1">
      <c r="B29" s="26"/>
    </row>
    <row r="30" spans="1:4" ht="20.399999999999999" customHeight="1">
      <c r="A30" s="1"/>
    </row>
    <row r="37" spans="1:4" ht="18" customHeight="1"/>
    <row r="38" spans="1:4">
      <c r="A38" s="2"/>
      <c r="B38" s="2"/>
      <c r="C38" s="2"/>
      <c r="D38" s="2"/>
    </row>
    <row r="39" spans="1:4">
      <c r="A39" s="97">
        <v>12</v>
      </c>
      <c r="D39" s="97" t="s">
        <v>86</v>
      </c>
    </row>
  </sheetData>
  <mergeCells count="5">
    <mergeCell ref="A11:D11"/>
    <mergeCell ref="A6:D6"/>
    <mergeCell ref="A8:D8"/>
    <mergeCell ref="A4:D4"/>
    <mergeCell ref="A9:D9"/>
  </mergeCells>
  <phoneticPr fontId="28" type="noConversion"/>
  <printOptions horizontalCentered="1"/>
  <pageMargins left="0.75" right="0.75" top="0.6" bottom="0.5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H39"/>
  <sheetViews>
    <sheetView showGridLines="0" zoomScaleNormal="100" workbookViewId="0">
      <selection activeCell="B16" sqref="B16"/>
    </sheetView>
  </sheetViews>
  <sheetFormatPr defaultRowHeight="13.2"/>
  <cols>
    <col min="1" max="1" width="44.44140625" customWidth="1"/>
    <col min="2" max="2" width="18" customWidth="1"/>
    <col min="3" max="3" width="10.44140625" customWidth="1"/>
    <col min="4" max="4" width="42.44140625" customWidth="1"/>
    <col min="5" max="5" width="15.44140625" customWidth="1"/>
    <col min="6" max="6" width="7.44140625" hidden="1" customWidth="1"/>
    <col min="7" max="8" width="9.44140625" hidden="1" customWidth="1"/>
    <col min="9" max="9" width="22" customWidth="1"/>
  </cols>
  <sheetData>
    <row r="1" spans="1:7" ht="18.600000000000001">
      <c r="A1" s="100" t="s">
        <v>0</v>
      </c>
      <c r="B1" s="100"/>
      <c r="C1" s="101"/>
      <c r="D1" s="100" t="s">
        <v>87</v>
      </c>
    </row>
    <row r="2" spans="1:7" ht="9" customHeight="1"/>
    <row r="3" spans="1:7" ht="18.899999999999999" customHeight="1"/>
    <row r="5" spans="1:7" ht="15.6">
      <c r="A5" s="889" t="s">
        <v>2</v>
      </c>
      <c r="B5" s="889"/>
      <c r="C5" s="889"/>
      <c r="D5" s="889"/>
      <c r="E5" s="266"/>
      <c r="F5" s="266"/>
      <c r="G5" s="266"/>
    </row>
    <row r="6" spans="1:7">
      <c r="A6" s="699"/>
      <c r="B6" s="699"/>
      <c r="C6" s="699"/>
      <c r="D6" s="699"/>
    </row>
    <row r="7" spans="1:7">
      <c r="A7" s="890" t="s">
        <v>88</v>
      </c>
      <c r="B7" s="890"/>
      <c r="C7" s="890"/>
      <c r="D7" s="890"/>
    </row>
    <row r="8" spans="1:7" ht="8.4" customHeight="1">
      <c r="A8" s="698"/>
      <c r="B8" s="698"/>
      <c r="C8" s="698"/>
      <c r="D8" s="698"/>
    </row>
    <row r="9" spans="1:7">
      <c r="A9" s="891" t="s">
        <v>89</v>
      </c>
      <c r="B9" s="892"/>
      <c r="C9" s="892"/>
      <c r="D9" s="892"/>
    </row>
    <row r="10" spans="1:7" ht="20.399999999999999" customHeight="1">
      <c r="A10" s="904">
        <f>'Pet-cash'!$A$11</f>
        <v>40816</v>
      </c>
      <c r="B10" s="904"/>
      <c r="C10" s="904"/>
      <c r="D10" s="904"/>
    </row>
    <row r="11" spans="1:7" ht="18.899999999999999" customHeight="1"/>
    <row r="12" spans="1:7">
      <c r="A12" s="7" t="s">
        <v>90</v>
      </c>
      <c r="B12" s="7" t="s">
        <v>91</v>
      </c>
      <c r="C12" s="2"/>
      <c r="D12" s="7" t="s">
        <v>92</v>
      </c>
    </row>
    <row r="13" spans="1:7" ht="18" customHeight="1">
      <c r="A13" t="s">
        <v>93</v>
      </c>
      <c r="B13" s="26" t="s">
        <v>94</v>
      </c>
      <c r="D13" t="s">
        <v>95</v>
      </c>
    </row>
    <row r="14" spans="1:7" ht="18" customHeight="1">
      <c r="B14" s="26"/>
    </row>
    <row r="15" spans="1:7" ht="18" customHeight="1">
      <c r="B15" s="26"/>
    </row>
    <row r="16" spans="1:7" ht="18" customHeight="1">
      <c r="B16" s="26"/>
    </row>
    <row r="17" spans="1:4" ht="18" customHeight="1">
      <c r="B17" s="26"/>
    </row>
    <row r="18" spans="1:4" ht="18" customHeight="1">
      <c r="B18" s="26"/>
    </row>
    <row r="19" spans="1:4" ht="18" customHeight="1">
      <c r="B19" s="26"/>
    </row>
    <row r="20" spans="1:4" ht="18" customHeight="1">
      <c r="B20" s="26"/>
    </row>
    <row r="21" spans="1:4" ht="18" customHeight="1">
      <c r="B21" s="26"/>
    </row>
    <row r="22" spans="1:4" ht="18" customHeight="1">
      <c r="B22" s="26"/>
    </row>
    <row r="23" spans="1:4" ht="18" customHeight="1">
      <c r="B23" s="26"/>
    </row>
    <row r="24" spans="1:4" ht="19.5" customHeight="1" thickBot="1">
      <c r="A24" s="1" t="s">
        <v>96</v>
      </c>
      <c r="B24" s="27">
        <f>SUM(B13:B23)</f>
        <v>0</v>
      </c>
    </row>
    <row r="25" spans="1:4" ht="13.8" thickTop="1"/>
    <row r="26" spans="1:4">
      <c r="A26" t="s">
        <v>97</v>
      </c>
    </row>
    <row r="27" spans="1:4">
      <c r="A27" t="s">
        <v>98</v>
      </c>
    </row>
    <row r="28" spans="1:4">
      <c r="A28" t="s">
        <v>99</v>
      </c>
    </row>
    <row r="32" spans="1:4">
      <c r="A32" s="2"/>
      <c r="B32" s="2"/>
      <c r="C32" s="2"/>
      <c r="D32" s="2"/>
    </row>
    <row r="33" spans="1:7">
      <c r="A33" s="97">
        <v>13</v>
      </c>
      <c r="D33" s="97" t="s">
        <v>100</v>
      </c>
    </row>
    <row r="35" spans="1:7">
      <c r="D35" t="s">
        <v>22</v>
      </c>
    </row>
    <row r="39" spans="1:7">
      <c r="E39" s="19"/>
      <c r="F39" s="19"/>
      <c r="G39" t="s">
        <v>71</v>
      </c>
    </row>
  </sheetData>
  <mergeCells count="4">
    <mergeCell ref="A5:D5"/>
    <mergeCell ref="A7:D7"/>
    <mergeCell ref="A9:D9"/>
    <mergeCell ref="A10:D10"/>
  </mergeCells>
  <phoneticPr fontId="28" type="noConversion"/>
  <printOptions horizontalCentered="1"/>
  <pageMargins left="0.75" right="0.75" top="0.75" bottom="0.5" header="0.5" footer="0.5"/>
  <pageSetup orientation="landscape" horizontalDpi="4294967292" verticalDpi="4294967292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I36"/>
  <sheetViews>
    <sheetView showGridLines="0" zoomScaleNormal="100" workbookViewId="0">
      <selection activeCell="B19" sqref="B19"/>
    </sheetView>
  </sheetViews>
  <sheetFormatPr defaultRowHeight="13.2"/>
  <cols>
    <col min="1" max="1" width="44.44140625" customWidth="1"/>
    <col min="2" max="2" width="17.44140625" customWidth="1"/>
    <col min="3" max="3" width="42.44140625" hidden="1" customWidth="1"/>
    <col min="4" max="4" width="49.44140625" customWidth="1"/>
    <col min="5" max="5" width="23.44140625" customWidth="1"/>
    <col min="6" max="6" width="15.44140625" customWidth="1"/>
    <col min="7" max="7" width="7.44140625" hidden="1" customWidth="1"/>
    <col min="8" max="9" width="9.44140625" hidden="1" customWidth="1"/>
    <col min="10" max="10" width="22" customWidth="1"/>
  </cols>
  <sheetData>
    <row r="1" spans="1:9" ht="18.600000000000001">
      <c r="A1" s="100" t="s">
        <v>0</v>
      </c>
      <c r="B1" s="100"/>
      <c r="C1" s="101"/>
      <c r="D1" s="100" t="s">
        <v>101</v>
      </c>
    </row>
    <row r="2" spans="1:9" ht="9" customHeight="1"/>
    <row r="3" spans="1:9" ht="18.899999999999999" customHeight="1"/>
    <row r="5" spans="1:9" ht="15.6">
      <c r="A5" s="889" t="s">
        <v>2</v>
      </c>
      <c r="B5" s="889"/>
      <c r="C5" s="889"/>
      <c r="D5" s="889"/>
    </row>
    <row r="6" spans="1:9">
      <c r="A6" s="699"/>
      <c r="B6" s="699"/>
      <c r="C6" s="699"/>
      <c r="D6" s="699"/>
    </row>
    <row r="7" spans="1:9">
      <c r="A7" s="890" t="s">
        <v>102</v>
      </c>
      <c r="B7" s="890"/>
      <c r="C7" s="890"/>
      <c r="D7" s="890"/>
    </row>
    <row r="8" spans="1:9" ht="9" customHeight="1">
      <c r="A8" s="698"/>
      <c r="B8" s="698"/>
      <c r="C8" s="698"/>
      <c r="D8" s="698"/>
    </row>
    <row r="9" spans="1:9">
      <c r="A9" s="906" t="s">
        <v>103</v>
      </c>
      <c r="B9" s="892"/>
      <c r="C9" s="892"/>
      <c r="D9" s="892"/>
    </row>
    <row r="10" spans="1:9" ht="20.399999999999999" customHeight="1">
      <c r="A10" s="904">
        <f>'Pet-cash'!$A$11</f>
        <v>40816</v>
      </c>
      <c r="B10" s="904"/>
      <c r="C10" s="904"/>
      <c r="D10" s="904"/>
      <c r="E10" s="704"/>
      <c r="F10" s="704"/>
      <c r="G10" s="704"/>
      <c r="H10" s="704"/>
      <c r="I10" s="704"/>
    </row>
    <row r="11" spans="1:9" ht="18.899999999999999" customHeight="1"/>
    <row r="12" spans="1:9">
      <c r="A12" s="7" t="s">
        <v>104</v>
      </c>
      <c r="B12" s="7" t="s">
        <v>105</v>
      </c>
      <c r="C12" s="2"/>
      <c r="D12" s="7" t="s">
        <v>10</v>
      </c>
    </row>
    <row r="13" spans="1:9" ht="17.399999999999999" customHeight="1">
      <c r="A13" t="s">
        <v>106</v>
      </c>
      <c r="B13" s="132">
        <v>2214</v>
      </c>
      <c r="D13" s="705" t="s">
        <v>107</v>
      </c>
    </row>
    <row r="14" spans="1:9" ht="17.399999999999999" customHeight="1">
      <c r="A14" t="s">
        <v>108</v>
      </c>
      <c r="B14" s="132">
        <v>2214</v>
      </c>
      <c r="D14" s="705" t="s">
        <v>107</v>
      </c>
    </row>
    <row r="15" spans="1:9" ht="17.399999999999999" customHeight="1">
      <c r="A15" t="s">
        <v>109</v>
      </c>
      <c r="B15" s="132">
        <v>2214</v>
      </c>
      <c r="D15" s="705" t="s">
        <v>107</v>
      </c>
    </row>
    <row r="16" spans="1:9" ht="17.399999999999999" customHeight="1">
      <c r="A16" t="s">
        <v>110</v>
      </c>
      <c r="B16" s="132">
        <v>10000</v>
      </c>
      <c r="D16" s="705" t="s">
        <v>107</v>
      </c>
    </row>
    <row r="17" spans="1:4" ht="17.399999999999999" customHeight="1">
      <c r="A17" t="s">
        <v>111</v>
      </c>
      <c r="B17" s="132">
        <v>2214</v>
      </c>
      <c r="D17" s="705" t="s">
        <v>107</v>
      </c>
    </row>
    <row r="18" spans="1:4" ht="17.399999999999999" customHeight="1">
      <c r="A18" t="s">
        <v>112</v>
      </c>
      <c r="B18" s="132">
        <v>2214</v>
      </c>
      <c r="D18" s="705" t="s">
        <v>107</v>
      </c>
    </row>
    <row r="19" spans="1:4" ht="16.5" customHeight="1">
      <c r="B19" s="132"/>
    </row>
    <row r="20" spans="1:4" ht="17.399999999999999" customHeight="1">
      <c r="B20" s="26"/>
    </row>
    <row r="21" spans="1:4" ht="17.399999999999999" customHeight="1">
      <c r="B21" s="26"/>
    </row>
    <row r="22" spans="1:4" ht="17.399999999999999" customHeight="1">
      <c r="B22" s="26"/>
    </row>
    <row r="23" spans="1:4" ht="17.399999999999999" customHeight="1">
      <c r="B23" s="26"/>
    </row>
    <row r="24" spans="1:4" ht="17.399999999999999" customHeight="1">
      <c r="B24" s="26"/>
    </row>
    <row r="25" spans="1:4" ht="20.399999999999999" customHeight="1" thickBot="1">
      <c r="A25" s="1" t="s">
        <v>113</v>
      </c>
      <c r="B25" s="27">
        <f>SUM(B13:B24)</f>
        <v>21070</v>
      </c>
    </row>
    <row r="26" spans="1:4" ht="13.8" thickTop="1"/>
    <row r="27" spans="1:4">
      <c r="A27" s="95"/>
      <c r="D27" s="96"/>
    </row>
    <row r="28" spans="1:4">
      <c r="A28" s="2"/>
      <c r="B28" s="2"/>
      <c r="C28" s="2"/>
      <c r="D28" s="2"/>
    </row>
    <row r="29" spans="1:4">
      <c r="A29" s="97">
        <v>16</v>
      </c>
      <c r="D29" s="97" t="s">
        <v>114</v>
      </c>
    </row>
    <row r="36" spans="5:7">
      <c r="E36" s="19"/>
      <c r="F36" s="19"/>
      <c r="G36" t="s">
        <v>71</v>
      </c>
    </row>
  </sheetData>
  <mergeCells count="4">
    <mergeCell ref="A5:D5"/>
    <mergeCell ref="A7:D7"/>
    <mergeCell ref="A9:D9"/>
    <mergeCell ref="A10:D10"/>
  </mergeCells>
  <phoneticPr fontId="28" type="noConversion"/>
  <printOptions horizontalCentered="1"/>
  <pageMargins left="0.5" right="0.5" top="0.75" bottom="0.5" header="0.5" footer="0.5"/>
  <pageSetup orientation="landscape" horizontalDpi="4294967292" verticalDpi="4294967292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P37"/>
  <sheetViews>
    <sheetView showGridLines="0" zoomScaleNormal="100" workbookViewId="0">
      <selection activeCell="B19" sqref="B19"/>
    </sheetView>
  </sheetViews>
  <sheetFormatPr defaultRowHeight="13.2"/>
  <cols>
    <col min="1" max="2" width="19.44140625" customWidth="1"/>
    <col min="3" max="3" width="9.44140625" customWidth="1"/>
    <col min="4" max="4" width="18" customWidth="1"/>
    <col min="5" max="5" width="26.44140625" hidden="1" customWidth="1"/>
    <col min="6" max="8" width="13.44140625" customWidth="1"/>
    <col min="9" max="9" width="50.44140625" customWidth="1"/>
    <col min="10" max="10" width="7.44140625" hidden="1" customWidth="1"/>
    <col min="11" max="12" width="9.44140625" hidden="1" customWidth="1"/>
    <col min="13" max="13" width="22" customWidth="1"/>
  </cols>
  <sheetData>
    <row r="1" spans="1:16" ht="18.600000000000001">
      <c r="A1" s="100" t="s">
        <v>0</v>
      </c>
      <c r="B1" s="100"/>
      <c r="C1" s="100"/>
      <c r="D1" s="100"/>
      <c r="E1" s="101"/>
      <c r="F1" s="101"/>
      <c r="G1" s="101"/>
      <c r="H1" s="101"/>
      <c r="I1" s="100" t="s">
        <v>115</v>
      </c>
    </row>
    <row r="2" spans="1:16" ht="9" customHeight="1"/>
    <row r="3" spans="1:16" ht="18.899999999999999" customHeight="1"/>
    <row r="5" spans="1:16" ht="15.6">
      <c r="A5" s="889" t="s">
        <v>2</v>
      </c>
      <c r="B5" s="889"/>
      <c r="C5" s="889"/>
      <c r="D5" s="889"/>
      <c r="E5" s="889"/>
      <c r="F5" s="889"/>
      <c r="G5" s="889"/>
      <c r="H5" s="889"/>
      <c r="I5" s="889"/>
    </row>
    <row r="6" spans="1:16">
      <c r="A6" s="699"/>
      <c r="B6" s="699"/>
      <c r="C6" s="699"/>
      <c r="D6" s="699"/>
      <c r="E6" s="699"/>
      <c r="F6" s="699"/>
      <c r="G6" s="699"/>
      <c r="H6" s="699"/>
      <c r="I6" s="699"/>
    </row>
    <row r="7" spans="1:16">
      <c r="A7" s="890" t="s">
        <v>116</v>
      </c>
      <c r="B7" s="890"/>
      <c r="C7" s="890"/>
      <c r="D7" s="890"/>
      <c r="E7" s="890"/>
      <c r="F7" s="890"/>
      <c r="G7" s="890"/>
      <c r="H7" s="890"/>
      <c r="I7" s="890"/>
    </row>
    <row r="8" spans="1:16" ht="7.5" customHeight="1">
      <c r="A8" s="698"/>
      <c r="B8" s="698"/>
      <c r="C8" s="698"/>
      <c r="D8" s="698"/>
      <c r="E8" s="698"/>
      <c r="F8" s="698"/>
      <c r="G8" s="698"/>
      <c r="H8" s="698"/>
      <c r="I8" s="698"/>
    </row>
    <row r="9" spans="1:16">
      <c r="A9" s="907" t="s">
        <v>117</v>
      </c>
      <c r="B9" s="907"/>
      <c r="C9" s="907"/>
      <c r="D9" s="907"/>
      <c r="E9" s="907"/>
      <c r="F9" s="907"/>
      <c r="G9" s="907"/>
      <c r="H9" s="907"/>
      <c r="I9" s="907"/>
      <c r="J9" s="1"/>
      <c r="K9" s="1"/>
      <c r="L9" s="1"/>
      <c r="M9" s="1"/>
      <c r="N9" s="1"/>
      <c r="O9" s="1"/>
      <c r="P9" s="1"/>
    </row>
    <row r="10" spans="1:16" ht="20.399999999999999" customHeight="1">
      <c r="A10" s="904">
        <f>'Pet-cash'!$A$11</f>
        <v>40816</v>
      </c>
      <c r="B10" s="904"/>
      <c r="C10" s="904"/>
      <c r="D10" s="904"/>
      <c r="E10" s="904"/>
      <c r="F10" s="904"/>
      <c r="G10" s="904"/>
      <c r="H10" s="904"/>
      <c r="I10" s="904"/>
      <c r="J10" s="209"/>
      <c r="K10" s="209"/>
      <c r="L10" s="209"/>
      <c r="M10" s="209"/>
      <c r="N10" s="209"/>
    </row>
    <row r="11" spans="1:16" ht="18.899999999999999" customHeight="1">
      <c r="F11" s="66"/>
    </row>
    <row r="12" spans="1:16">
      <c r="A12" s="7" t="s">
        <v>118</v>
      </c>
      <c r="B12" s="7" t="s">
        <v>119</v>
      </c>
      <c r="C12" s="7" t="s">
        <v>120</v>
      </c>
      <c r="D12" s="7" t="s">
        <v>121</v>
      </c>
      <c r="E12" s="2"/>
      <c r="F12" s="7" t="s">
        <v>122</v>
      </c>
      <c r="G12" s="7" t="s">
        <v>123</v>
      </c>
      <c r="H12" s="7" t="s">
        <v>124</v>
      </c>
      <c r="I12" s="7" t="s">
        <v>10</v>
      </c>
    </row>
    <row r="13" spans="1:16">
      <c r="D13" s="26"/>
      <c r="I13" s="184"/>
    </row>
    <row r="14" spans="1:16">
      <c r="A14" t="s">
        <v>125</v>
      </c>
      <c r="B14" t="s">
        <v>126</v>
      </c>
      <c r="C14">
        <v>633</v>
      </c>
      <c r="D14" s="26">
        <v>1089</v>
      </c>
      <c r="F14" s="276">
        <f>D14/C14*30</f>
        <v>51.611374407582943</v>
      </c>
      <c r="G14" s="276">
        <f>D14/C14*(8+30+31+31+30)</f>
        <v>223.64928909952607</v>
      </c>
      <c r="H14" s="276">
        <f>+D14-G14</f>
        <v>865.35071090047393</v>
      </c>
      <c r="I14" s="705" t="s">
        <v>127</v>
      </c>
    </row>
    <row r="15" spans="1:16">
      <c r="A15" t="s">
        <v>125</v>
      </c>
      <c r="B15" t="s">
        <v>128</v>
      </c>
      <c r="C15">
        <v>12</v>
      </c>
      <c r="D15" s="26">
        <v>46441</v>
      </c>
      <c r="F15" s="276">
        <f>+D15/12</f>
        <v>3870.0833333333335</v>
      </c>
      <c r="G15" s="276">
        <f>+F15*2</f>
        <v>7740.166666666667</v>
      </c>
      <c r="H15" s="276">
        <f>+D15-G15</f>
        <v>38700.833333333336</v>
      </c>
      <c r="I15" s="705" t="s">
        <v>129</v>
      </c>
    </row>
    <row r="16" spans="1:16">
      <c r="A16" t="s">
        <v>125</v>
      </c>
      <c r="B16" t="s">
        <v>128</v>
      </c>
      <c r="C16">
        <v>12</v>
      </c>
      <c r="D16" s="26">
        <v>8885</v>
      </c>
      <c r="F16" s="276">
        <f>+D16/12</f>
        <v>740.41666666666663</v>
      </c>
      <c r="G16" s="276">
        <f>+F16*2</f>
        <v>1480.8333333333333</v>
      </c>
      <c r="H16" s="276">
        <f>+D16-G16</f>
        <v>7404.166666666667</v>
      </c>
      <c r="I16" s="705" t="s">
        <v>130</v>
      </c>
    </row>
    <row r="17" spans="1:9">
      <c r="A17" t="s">
        <v>125</v>
      </c>
      <c r="B17" t="s">
        <v>128</v>
      </c>
      <c r="C17">
        <v>12</v>
      </c>
      <c r="D17" s="26">
        <v>3993</v>
      </c>
      <c r="F17" s="276">
        <f>+D17/12</f>
        <v>332.75</v>
      </c>
      <c r="G17" s="276">
        <f>+F17*2</f>
        <v>665.5</v>
      </c>
      <c r="H17" s="276">
        <f>+D17-G17</f>
        <v>3327.5</v>
      </c>
      <c r="I17" s="705" t="s">
        <v>131</v>
      </c>
    </row>
    <row r="18" spans="1:9">
      <c r="D18" s="26"/>
      <c r="I18" s="184"/>
    </row>
    <row r="19" spans="1:9">
      <c r="D19" s="26"/>
    </row>
    <row r="20" spans="1:9">
      <c r="D20" s="26"/>
    </row>
    <row r="21" spans="1:9">
      <c r="D21" s="26"/>
    </row>
    <row r="22" spans="1:9">
      <c r="D22" s="26"/>
    </row>
    <row r="23" spans="1:9">
      <c r="D23" s="26"/>
    </row>
    <row r="24" spans="1:9">
      <c r="D24" s="26"/>
    </row>
    <row r="25" spans="1:9">
      <c r="D25" s="26"/>
    </row>
    <row r="26" spans="1:9">
      <c r="D26" s="26"/>
    </row>
    <row r="27" spans="1:9">
      <c r="D27" s="26"/>
    </row>
    <row r="28" spans="1:9" ht="13.8" thickBot="1">
      <c r="A28" s="1" t="s">
        <v>113</v>
      </c>
      <c r="D28" s="26"/>
      <c r="H28" s="277">
        <f>SUM(H14:H27)</f>
        <v>50297.850710900471</v>
      </c>
    </row>
    <row r="29" spans="1:9" ht="13.8" thickTop="1"/>
    <row r="30" spans="1:9" ht="20.399999999999999" customHeight="1">
      <c r="A30" t="s">
        <v>22</v>
      </c>
    </row>
    <row r="34" spans="1:12">
      <c r="A34" s="104"/>
      <c r="B34" s="104"/>
      <c r="C34" s="104"/>
      <c r="D34" s="2"/>
      <c r="E34" s="2"/>
      <c r="F34" s="2"/>
      <c r="G34" s="2"/>
      <c r="H34" s="2"/>
      <c r="I34" s="105"/>
    </row>
    <row r="35" spans="1:12">
      <c r="A35" s="97">
        <v>18</v>
      </c>
      <c r="B35" s="97"/>
      <c r="C35" s="97"/>
      <c r="I35" s="97" t="s">
        <v>132</v>
      </c>
    </row>
    <row r="37" spans="1:12">
      <c r="J37" s="19"/>
      <c r="K37" s="19"/>
      <c r="L37" t="s">
        <v>71</v>
      </c>
    </row>
  </sheetData>
  <mergeCells count="4">
    <mergeCell ref="A5:I5"/>
    <mergeCell ref="A7:I7"/>
    <mergeCell ref="A9:I9"/>
    <mergeCell ref="A10:I10"/>
  </mergeCells>
  <phoneticPr fontId="28" type="noConversion"/>
  <printOptions horizontalCentered="1"/>
  <pageMargins left="0.75" right="0.75" top="0.75" bottom="0.5" header="0.5" footer="0.5"/>
  <pageSetup scale="85" orientation="landscape" horizontalDpi="4294967292" verticalDpi="4294967292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K38"/>
  <sheetViews>
    <sheetView showGridLines="0" zoomScaleNormal="100" workbookViewId="0">
      <selection activeCell="B19" sqref="B19"/>
    </sheetView>
  </sheetViews>
  <sheetFormatPr defaultRowHeight="13.2"/>
  <cols>
    <col min="1" max="1" width="44.44140625" customWidth="1"/>
    <col min="2" max="2" width="18" customWidth="1"/>
    <col min="3" max="3" width="26.44140625" hidden="1" customWidth="1"/>
    <col min="4" max="4" width="50.44140625" customWidth="1"/>
    <col min="5" max="5" width="7.44140625" hidden="1" customWidth="1"/>
    <col min="6" max="7" width="9.44140625" hidden="1" customWidth="1"/>
    <col min="8" max="8" width="22" customWidth="1"/>
  </cols>
  <sheetData>
    <row r="1" spans="1:11" ht="18.600000000000001">
      <c r="A1" s="100" t="s">
        <v>0</v>
      </c>
      <c r="B1" s="100"/>
      <c r="C1" s="101"/>
      <c r="D1" s="100" t="s">
        <v>115</v>
      </c>
    </row>
    <row r="2" spans="1:11" ht="9" customHeight="1"/>
    <row r="3" spans="1:11" ht="18.899999999999999" customHeight="1"/>
    <row r="5" spans="1:11" ht="15.6">
      <c r="A5" s="889" t="s">
        <v>2</v>
      </c>
      <c r="B5" s="889"/>
      <c r="C5" s="889"/>
      <c r="D5" s="889"/>
    </row>
    <row r="6" spans="1:11">
      <c r="A6" s="699"/>
      <c r="B6" s="699"/>
      <c r="C6" s="699"/>
      <c r="D6" s="699"/>
    </row>
    <row r="7" spans="1:11">
      <c r="A7" s="890" t="s">
        <v>133</v>
      </c>
      <c r="B7" s="890"/>
      <c r="C7" s="890"/>
      <c r="D7" s="890"/>
    </row>
    <row r="8" spans="1:11" ht="7.5" customHeight="1">
      <c r="A8" s="698"/>
      <c r="B8" s="698"/>
      <c r="C8" s="698"/>
      <c r="D8" s="698"/>
    </row>
    <row r="9" spans="1:11">
      <c r="A9" s="907" t="s">
        <v>117</v>
      </c>
      <c r="B9" s="907"/>
      <c r="C9" s="907"/>
      <c r="D9" s="907"/>
      <c r="E9" s="1"/>
      <c r="F9" s="1"/>
      <c r="G9" s="1"/>
      <c r="H9" s="1"/>
      <c r="I9" s="1"/>
      <c r="J9" s="1"/>
      <c r="K9" s="1"/>
    </row>
    <row r="10" spans="1:11" ht="20.399999999999999" customHeight="1">
      <c r="A10" s="904">
        <f>'Pet-cash'!$A$11</f>
        <v>40816</v>
      </c>
      <c r="B10" s="904"/>
      <c r="C10" s="904"/>
      <c r="D10" s="904"/>
      <c r="E10" s="209"/>
      <c r="F10" s="209"/>
      <c r="G10" s="209"/>
      <c r="H10" s="209"/>
      <c r="I10" s="209"/>
    </row>
    <row r="11" spans="1:11" ht="18.899999999999999" customHeight="1"/>
    <row r="12" spans="1:11">
      <c r="A12" s="7" t="s">
        <v>118</v>
      </c>
      <c r="B12" s="7" t="s">
        <v>105</v>
      </c>
      <c r="C12" s="2"/>
      <c r="D12" s="7" t="s">
        <v>10</v>
      </c>
    </row>
    <row r="13" spans="1:11">
      <c r="B13" s="26"/>
      <c r="D13" s="184"/>
    </row>
    <row r="14" spans="1:11">
      <c r="B14" s="26"/>
      <c r="D14" s="184"/>
    </row>
    <row r="15" spans="1:11">
      <c r="B15" s="26"/>
      <c r="D15" s="184"/>
    </row>
    <row r="16" spans="1:11">
      <c r="B16" s="26"/>
      <c r="D16" s="184"/>
    </row>
    <row r="17" spans="1:4">
      <c r="B17" s="26"/>
      <c r="D17" s="184"/>
    </row>
    <row r="18" spans="1:4">
      <c r="B18" s="26"/>
      <c r="D18" s="184"/>
    </row>
    <row r="19" spans="1:4">
      <c r="B19" s="26"/>
    </row>
    <row r="20" spans="1:4">
      <c r="B20" s="26"/>
    </row>
    <row r="21" spans="1:4">
      <c r="B21" s="26"/>
    </row>
    <row r="22" spans="1:4">
      <c r="B22" s="26"/>
    </row>
    <row r="23" spans="1:4">
      <c r="B23" s="26"/>
    </row>
    <row r="24" spans="1:4">
      <c r="B24" s="26"/>
    </row>
    <row r="25" spans="1:4">
      <c r="B25" s="26"/>
    </row>
    <row r="26" spans="1:4">
      <c r="B26" s="26"/>
    </row>
    <row r="27" spans="1:4">
      <c r="B27" s="26"/>
    </row>
    <row r="28" spans="1:4">
      <c r="B28" s="26"/>
    </row>
    <row r="29" spans="1:4" ht="13.8" thickBot="1">
      <c r="A29" s="1" t="s">
        <v>113</v>
      </c>
      <c r="B29" s="27">
        <f>SUM(B13:B28)</f>
        <v>0</v>
      </c>
    </row>
    <row r="30" spans="1:4" ht="13.8" thickTop="1"/>
    <row r="31" spans="1:4" ht="20.399999999999999" customHeight="1">
      <c r="A31" t="s">
        <v>22</v>
      </c>
    </row>
    <row r="35" spans="1:7">
      <c r="A35" s="104"/>
      <c r="B35" s="2"/>
      <c r="C35" s="2"/>
      <c r="D35" s="105"/>
    </row>
    <row r="36" spans="1:7">
      <c r="A36" s="97">
        <v>18</v>
      </c>
      <c r="D36" s="97" t="s">
        <v>132</v>
      </c>
    </row>
    <row r="38" spans="1:7">
      <c r="E38" s="19"/>
      <c r="F38" s="19"/>
      <c r="G38" t="s">
        <v>71</v>
      </c>
    </row>
  </sheetData>
  <mergeCells count="4">
    <mergeCell ref="A5:D5"/>
    <mergeCell ref="A7:D7"/>
    <mergeCell ref="A9:D9"/>
    <mergeCell ref="A10:D10"/>
  </mergeCells>
  <phoneticPr fontId="28" type="noConversion"/>
  <printOptions horizontalCentered="1"/>
  <pageMargins left="0.75" right="0.75" top="0.75" bottom="0.5" header="0.5" footer="0.5"/>
  <pageSetup scale="85" orientation="landscape" horizontalDpi="4294967292" verticalDpi="4294967292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I39"/>
  <sheetViews>
    <sheetView showGridLines="0" zoomScaleNormal="100" workbookViewId="0">
      <selection activeCell="B19" sqref="B19"/>
    </sheetView>
  </sheetViews>
  <sheetFormatPr defaultRowHeight="13.2"/>
  <cols>
    <col min="1" max="1" width="44.44140625" customWidth="1"/>
    <col min="2" max="2" width="18" customWidth="1"/>
    <col min="3" max="3" width="10.44140625" customWidth="1"/>
    <col min="4" max="4" width="27.44140625" customWidth="1"/>
    <col min="5" max="5" width="23.44140625" customWidth="1"/>
    <col min="6" max="6" width="15.44140625" customWidth="1"/>
    <col min="7" max="7" width="7.44140625" hidden="1" customWidth="1"/>
    <col min="8" max="9" width="9.44140625" hidden="1" customWidth="1"/>
    <col min="10" max="10" width="22" customWidth="1"/>
  </cols>
  <sheetData>
    <row r="1" spans="1:5" ht="18.600000000000001">
      <c r="A1" s="100" t="s">
        <v>0</v>
      </c>
      <c r="B1" s="100"/>
      <c r="C1" s="101"/>
      <c r="E1" s="100" t="s">
        <v>134</v>
      </c>
    </row>
    <row r="2" spans="1:5" ht="9" customHeight="1">
      <c r="E2" t="s">
        <v>135</v>
      </c>
    </row>
    <row r="3" spans="1:5" ht="18.899999999999999" customHeight="1"/>
    <row r="5" spans="1:5" ht="15.6">
      <c r="A5" s="889" t="s">
        <v>136</v>
      </c>
      <c r="B5" s="889"/>
      <c r="C5" s="889"/>
      <c r="D5" s="889"/>
      <c r="E5" s="889"/>
    </row>
    <row r="6" spans="1:5">
      <c r="A6" s="699"/>
      <c r="B6" s="699"/>
      <c r="C6" s="699"/>
      <c r="D6" s="699"/>
      <c r="E6" s="699"/>
    </row>
    <row r="7" spans="1:5">
      <c r="A7" s="890" t="s">
        <v>137</v>
      </c>
      <c r="B7" s="890"/>
      <c r="C7" s="890"/>
      <c r="D7" s="890"/>
      <c r="E7" s="890"/>
    </row>
    <row r="8" spans="1:5" ht="9" customHeight="1">
      <c r="A8" s="698"/>
      <c r="B8" s="698"/>
      <c r="C8" s="698"/>
      <c r="D8" s="698"/>
      <c r="E8" s="698"/>
    </row>
    <row r="9" spans="1:5">
      <c r="A9" s="903" t="s">
        <v>138</v>
      </c>
      <c r="B9" s="892"/>
      <c r="C9" s="892"/>
      <c r="D9" s="892"/>
      <c r="E9" s="892"/>
    </row>
    <row r="10" spans="1:5" ht="13.65" customHeight="1">
      <c r="A10" s="893">
        <f>'Pet-cash'!A11:F11</f>
        <v>40816</v>
      </c>
      <c r="B10" s="893"/>
      <c r="C10" s="893"/>
      <c r="D10" s="893"/>
      <c r="E10" s="893"/>
    </row>
    <row r="11" spans="1:5" ht="15.9" customHeight="1"/>
    <row r="12" spans="1:5" ht="13.8" thickBot="1">
      <c r="A12" s="59" t="s">
        <v>139</v>
      </c>
      <c r="B12" s="59" t="s">
        <v>105</v>
      </c>
      <c r="C12" s="60"/>
      <c r="D12" s="59" t="s">
        <v>10</v>
      </c>
      <c r="E12" s="60"/>
    </row>
    <row r="13" spans="1:5" ht="18.899999999999999" customHeight="1">
      <c r="B13" s="26"/>
      <c r="D13" t="s">
        <v>140</v>
      </c>
    </row>
    <row r="14" spans="1:5" ht="18.899999999999999" customHeight="1">
      <c r="B14" s="26"/>
    </row>
    <row r="15" spans="1:5" ht="18.899999999999999" customHeight="1">
      <c r="B15" s="26"/>
    </row>
    <row r="16" spans="1:5" ht="18.899999999999999" customHeight="1">
      <c r="B16" s="26"/>
    </row>
    <row r="17" spans="1:5" ht="18.899999999999999" customHeight="1">
      <c r="B17" s="26"/>
    </row>
    <row r="18" spans="1:5" ht="18.899999999999999" customHeight="1">
      <c r="B18" s="26"/>
    </row>
    <row r="19" spans="1:5" ht="18.899999999999999" customHeight="1">
      <c r="B19" s="26"/>
    </row>
    <row r="20" spans="1:5" ht="18.899999999999999" customHeight="1">
      <c r="B20" s="26"/>
    </row>
    <row r="21" spans="1:5" ht="18.899999999999999" customHeight="1">
      <c r="B21" s="26"/>
    </row>
    <row r="22" spans="1:5" ht="18.899999999999999" customHeight="1">
      <c r="B22" s="26"/>
    </row>
    <row r="23" spans="1:5" ht="18.899999999999999" customHeight="1">
      <c r="B23" s="26"/>
    </row>
    <row r="24" spans="1:5" ht="18.899999999999999" customHeight="1">
      <c r="B24" s="26"/>
    </row>
    <row r="25" spans="1:5" ht="18.899999999999999" customHeight="1">
      <c r="B25" s="26"/>
    </row>
    <row r="26" spans="1:5" ht="18.899999999999999" customHeight="1">
      <c r="B26" s="26"/>
    </row>
    <row r="27" spans="1:5" ht="18.899999999999999" customHeight="1">
      <c r="B27" s="26"/>
    </row>
    <row r="28" spans="1:5" ht="21" customHeight="1" thickBot="1">
      <c r="A28" s="1" t="s">
        <v>113</v>
      </c>
      <c r="B28" s="27">
        <f>SUM(B14:B27)</f>
        <v>0</v>
      </c>
    </row>
    <row r="29" spans="1:5" ht="13.8" thickTop="1"/>
    <row r="30" spans="1:5">
      <c r="A30" s="2"/>
      <c r="B30" s="2"/>
      <c r="C30" s="2"/>
      <c r="D30" s="2"/>
      <c r="E30" s="2"/>
    </row>
    <row r="31" spans="1:5">
      <c r="A31" s="97">
        <v>19</v>
      </c>
      <c r="D31" s="97" t="s">
        <v>141</v>
      </c>
    </row>
    <row r="39" spans="4:7">
      <c r="D39" s="97"/>
      <c r="E39" s="19"/>
      <c r="F39" s="19"/>
      <c r="G39" t="s">
        <v>71</v>
      </c>
    </row>
  </sheetData>
  <mergeCells count="4">
    <mergeCell ref="A5:E5"/>
    <mergeCell ref="A7:E7"/>
    <mergeCell ref="A9:E9"/>
    <mergeCell ref="A10:E10"/>
  </mergeCells>
  <phoneticPr fontId="28" type="noConversion"/>
  <printOptions horizontalCentered="1"/>
  <pageMargins left="0.75" right="0.27" top="0.77" bottom="0.5" header="0.5" footer="0.5"/>
  <pageSetup orientation="landscape" horizontalDpi="4294967292" verticalDpi="4294967292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A1:I36"/>
  <sheetViews>
    <sheetView showGridLines="0" zoomScaleNormal="100" workbookViewId="0">
      <selection activeCell="B19" sqref="B19"/>
    </sheetView>
  </sheetViews>
  <sheetFormatPr defaultRowHeight="13.2"/>
  <cols>
    <col min="1" max="1" width="44.44140625" customWidth="1"/>
    <col min="2" max="2" width="18" customWidth="1"/>
    <col min="3" max="3" width="10.44140625" customWidth="1"/>
    <col min="4" max="4" width="27.44140625" customWidth="1"/>
    <col min="5" max="5" width="23.44140625" customWidth="1"/>
    <col min="6" max="6" width="15.44140625" customWidth="1"/>
    <col min="7" max="7" width="7.44140625" hidden="1" customWidth="1"/>
    <col min="8" max="9" width="9.44140625" hidden="1" customWidth="1"/>
    <col min="10" max="10" width="22" customWidth="1"/>
  </cols>
  <sheetData>
    <row r="1" spans="1:5" ht="18.600000000000001">
      <c r="A1" s="100" t="s">
        <v>0</v>
      </c>
      <c r="B1" s="100"/>
      <c r="C1" s="101"/>
      <c r="E1" s="100" t="s">
        <v>134</v>
      </c>
    </row>
    <row r="2" spans="1:5" ht="9" customHeight="1">
      <c r="E2" t="s">
        <v>135</v>
      </c>
    </row>
    <row r="3" spans="1:5" ht="18.899999999999999" customHeight="1"/>
    <row r="5" spans="1:5" ht="15.6">
      <c r="A5" s="889" t="s">
        <v>2</v>
      </c>
      <c r="B5" s="889"/>
      <c r="C5" s="889"/>
      <c r="D5" s="889"/>
      <c r="E5" s="889"/>
    </row>
    <row r="6" spans="1:5">
      <c r="A6" s="699"/>
      <c r="B6" s="699"/>
      <c r="C6" s="699"/>
      <c r="D6" s="699"/>
      <c r="E6" s="699"/>
    </row>
    <row r="7" spans="1:5">
      <c r="A7" s="890" t="s">
        <v>142</v>
      </c>
      <c r="B7" s="890"/>
      <c r="C7" s="890"/>
      <c r="D7" s="890"/>
      <c r="E7" s="890"/>
    </row>
    <row r="8" spans="1:5" ht="9" customHeight="1">
      <c r="A8" s="698"/>
      <c r="B8" s="698"/>
      <c r="C8" s="698"/>
      <c r="D8" s="698"/>
      <c r="E8" s="698"/>
    </row>
    <row r="9" spans="1:5">
      <c r="A9" s="903" t="s">
        <v>143</v>
      </c>
      <c r="B9" s="892"/>
      <c r="C9" s="892"/>
      <c r="D9" s="892"/>
      <c r="E9" s="892"/>
    </row>
    <row r="10" spans="1:5" ht="13.65" customHeight="1"/>
    <row r="11" spans="1:5" ht="15.9" customHeight="1"/>
    <row r="12" spans="1:5" ht="13.8" thickBot="1">
      <c r="A12" s="59" t="s">
        <v>144</v>
      </c>
      <c r="B12" s="59" t="s">
        <v>105</v>
      </c>
      <c r="C12" s="60"/>
      <c r="D12" s="59" t="s">
        <v>10</v>
      </c>
      <c r="E12" s="60"/>
    </row>
    <row r="13" spans="1:5" ht="18.899999999999999" customHeight="1">
      <c r="B13" s="26"/>
    </row>
    <row r="14" spans="1:5" ht="18.899999999999999" customHeight="1">
      <c r="A14" t="s">
        <v>145</v>
      </c>
      <c r="B14" s="26">
        <v>45570</v>
      </c>
      <c r="D14" t="s">
        <v>146</v>
      </c>
    </row>
    <row r="15" spans="1:5" ht="18.899999999999999" customHeight="1">
      <c r="A15" t="s">
        <v>147</v>
      </c>
      <c r="B15" s="26">
        <v>42315</v>
      </c>
      <c r="D15" t="s">
        <v>146</v>
      </c>
    </row>
    <row r="16" spans="1:5" ht="18.899999999999999" customHeight="1">
      <c r="A16" t="s">
        <v>148</v>
      </c>
      <c r="B16" s="26">
        <v>26000</v>
      </c>
      <c r="D16" t="s">
        <v>146</v>
      </c>
    </row>
    <row r="17" spans="1:5" ht="18.899999999999999" customHeight="1">
      <c r="B17" s="26"/>
    </row>
    <row r="18" spans="1:5" ht="18.899999999999999" customHeight="1">
      <c r="B18" s="26"/>
    </row>
    <row r="19" spans="1:5" ht="18.899999999999999" customHeight="1">
      <c r="B19" s="26"/>
    </row>
    <row r="20" spans="1:5" ht="18.899999999999999" customHeight="1">
      <c r="B20" s="26"/>
    </row>
    <row r="21" spans="1:5" ht="18.899999999999999" customHeight="1">
      <c r="B21" s="26"/>
    </row>
    <row r="22" spans="1:5" ht="18.899999999999999" customHeight="1">
      <c r="B22" s="26"/>
    </row>
    <row r="23" spans="1:5" ht="18.899999999999999" customHeight="1">
      <c r="B23" s="26"/>
    </row>
    <row r="24" spans="1:5" ht="18.899999999999999" customHeight="1">
      <c r="B24" s="26"/>
    </row>
    <row r="25" spans="1:5" ht="21" customHeight="1" thickBot="1">
      <c r="A25" s="1" t="s">
        <v>113</v>
      </c>
      <c r="B25" s="27">
        <f>SUM(B14:B24)</f>
        <v>113885</v>
      </c>
    </row>
    <row r="26" spans="1:5" ht="13.8" thickTop="1"/>
    <row r="27" spans="1:5">
      <c r="A27" s="2"/>
      <c r="B27" s="2"/>
      <c r="C27" s="2"/>
      <c r="D27" s="2"/>
      <c r="E27" s="2"/>
    </row>
    <row r="28" spans="1:5">
      <c r="A28" s="97">
        <v>19</v>
      </c>
      <c r="D28" s="97" t="s">
        <v>141</v>
      </c>
    </row>
    <row r="36" spans="4:7">
      <c r="D36" s="97"/>
      <c r="E36" s="19"/>
      <c r="F36" s="19"/>
      <c r="G36" t="s">
        <v>71</v>
      </c>
    </row>
  </sheetData>
  <mergeCells count="3">
    <mergeCell ref="A5:E5"/>
    <mergeCell ref="A7:E7"/>
    <mergeCell ref="A9:E9"/>
  </mergeCells>
  <phoneticPr fontId="28" type="noConversion"/>
  <printOptions horizontalCentered="1"/>
  <pageMargins left="0.75" right="0.27" top="0.77" bottom="0.5" header="0.5" footer="0.5"/>
  <pageSetup orientation="landscape" horizontalDpi="4294967292" verticalDpi="4294967292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M67"/>
  <sheetViews>
    <sheetView showGridLines="0" zoomScaleNormal="100" workbookViewId="0">
      <selection activeCell="B19" sqref="B19"/>
    </sheetView>
  </sheetViews>
  <sheetFormatPr defaultRowHeight="13.2"/>
  <cols>
    <col min="1" max="1" width="20.44140625" customWidth="1"/>
    <col min="2" max="2" width="35.44140625" bestFit="1" customWidth="1"/>
    <col min="3" max="4" width="10.44140625" customWidth="1"/>
    <col min="5" max="5" width="10" customWidth="1"/>
    <col min="6" max="6" width="16.44140625" customWidth="1"/>
    <col min="7" max="7" width="9.44140625" customWidth="1"/>
    <col min="8" max="8" width="7.44140625" hidden="1" customWidth="1"/>
    <col min="9" max="10" width="9.44140625" hidden="1" customWidth="1"/>
    <col min="11" max="11" width="9.44140625" customWidth="1"/>
    <col min="12" max="12" width="17" customWidth="1"/>
  </cols>
  <sheetData>
    <row r="1" spans="1:13" ht="18.600000000000001">
      <c r="A1" s="100" t="s">
        <v>0</v>
      </c>
      <c r="B1" s="100"/>
      <c r="C1" s="101"/>
      <c r="G1" s="100" t="s">
        <v>134</v>
      </c>
    </row>
    <row r="2" spans="1:13" ht="9" customHeight="1"/>
    <row r="3" spans="1:13" ht="18.899999999999999" customHeight="1">
      <c r="M3" s="108"/>
    </row>
    <row r="4" spans="1:13" ht="15.6">
      <c r="A4" s="889" t="s">
        <v>136</v>
      </c>
      <c r="B4" s="889"/>
      <c r="C4" s="889"/>
      <c r="D4" s="889"/>
      <c r="E4" s="889"/>
      <c r="F4" s="889"/>
      <c r="G4" s="889"/>
      <c r="H4" s="889"/>
      <c r="I4" s="889"/>
      <c r="J4" s="889"/>
      <c r="K4" s="889"/>
    </row>
    <row r="5" spans="1:13">
      <c r="A5" s="699"/>
      <c r="B5" s="699"/>
      <c r="C5" s="699"/>
      <c r="D5" s="699"/>
      <c r="E5" s="699"/>
      <c r="F5" s="699"/>
    </row>
    <row r="6" spans="1:13">
      <c r="A6" s="890" t="s">
        <v>149</v>
      </c>
      <c r="B6" s="890"/>
      <c r="C6" s="890"/>
      <c r="D6" s="890"/>
      <c r="E6" s="890"/>
      <c r="F6" s="890"/>
      <c r="G6" s="890"/>
      <c r="H6" s="890"/>
      <c r="I6" s="890"/>
      <c r="J6" s="890"/>
      <c r="K6" s="890"/>
    </row>
    <row r="7" spans="1:13" ht="9" customHeight="1">
      <c r="A7" s="698"/>
      <c r="B7" s="698"/>
      <c r="C7" s="698"/>
      <c r="D7" s="698"/>
      <c r="E7" s="698"/>
      <c r="F7" s="698"/>
      <c r="G7" s="698"/>
      <c r="H7" s="698"/>
      <c r="I7" s="698"/>
      <c r="J7" s="698"/>
      <c r="K7" s="698"/>
    </row>
    <row r="8" spans="1:13">
      <c r="A8" s="903" t="s">
        <v>143</v>
      </c>
      <c r="B8" s="892"/>
      <c r="C8" s="892"/>
      <c r="D8" s="892"/>
      <c r="E8" s="892"/>
      <c r="F8" s="892"/>
      <c r="G8" s="892"/>
      <c r="H8" s="892"/>
      <c r="I8" s="892"/>
      <c r="J8" s="892"/>
      <c r="K8" s="892"/>
    </row>
    <row r="10" spans="1:13" ht="40.200000000000003" thickBot="1">
      <c r="A10" s="14" t="s">
        <v>144</v>
      </c>
      <c r="B10" s="14" t="s">
        <v>150</v>
      </c>
      <c r="C10" s="15" t="s">
        <v>151</v>
      </c>
      <c r="D10" s="15" t="s">
        <v>152</v>
      </c>
      <c r="E10" s="15" t="s">
        <v>153</v>
      </c>
      <c r="F10" s="15" t="s">
        <v>154</v>
      </c>
      <c r="G10" s="15" t="s">
        <v>155</v>
      </c>
      <c r="H10" s="14"/>
      <c r="I10" s="14"/>
      <c r="J10" s="14"/>
      <c r="K10" s="15" t="s">
        <v>156</v>
      </c>
    </row>
    <row r="11" spans="1:13" ht="18" customHeight="1">
      <c r="A11" s="110"/>
      <c r="B11" s="120"/>
      <c r="C11" s="36"/>
      <c r="D11" s="36"/>
      <c r="E11" s="40"/>
      <c r="F11" s="40"/>
      <c r="G11" s="40"/>
      <c r="H11" s="40"/>
      <c r="I11" s="40"/>
      <c r="J11" s="40"/>
      <c r="K11" s="40"/>
    </row>
    <row r="12" spans="1:13" ht="18" customHeight="1">
      <c r="A12" s="110"/>
      <c r="B12" s="121"/>
      <c r="C12" s="37"/>
      <c r="D12" s="37"/>
      <c r="E12" s="30"/>
      <c r="F12" s="30"/>
      <c r="G12" s="30"/>
      <c r="H12" s="30"/>
      <c r="I12" s="30"/>
      <c r="J12" s="30"/>
      <c r="K12" s="30"/>
    </row>
    <row r="13" spans="1:13" ht="18" customHeight="1">
      <c r="A13" s="110"/>
      <c r="B13" s="121"/>
      <c r="C13" s="37"/>
      <c r="D13" s="37"/>
      <c r="E13" s="30"/>
      <c r="F13" s="30"/>
      <c r="G13" s="30"/>
      <c r="H13" s="30"/>
      <c r="I13" s="30"/>
      <c r="J13" s="30"/>
      <c r="K13" s="30"/>
    </row>
    <row r="14" spans="1:13" ht="18" customHeight="1">
      <c r="A14" s="110"/>
      <c r="B14" s="121"/>
      <c r="C14" s="37"/>
      <c r="D14" s="37"/>
      <c r="E14" s="30"/>
      <c r="F14" s="30"/>
      <c r="G14" s="30"/>
      <c r="H14" s="30"/>
      <c r="I14" s="30"/>
      <c r="J14" s="30"/>
      <c r="K14" s="30"/>
    </row>
    <row r="15" spans="1:13" ht="18" customHeight="1">
      <c r="A15" s="110"/>
      <c r="B15" s="121"/>
      <c r="C15" s="37"/>
      <c r="D15" s="37"/>
      <c r="E15" s="30"/>
      <c r="F15" s="30"/>
      <c r="G15" s="30"/>
      <c r="H15" s="30"/>
      <c r="I15" s="30"/>
      <c r="J15" s="30"/>
      <c r="K15" s="30"/>
    </row>
    <row r="16" spans="1:13" ht="18" customHeight="1">
      <c r="A16" s="110"/>
      <c r="B16" s="121"/>
      <c r="C16" s="37"/>
      <c r="D16" s="37"/>
      <c r="E16" s="30"/>
      <c r="F16" s="30"/>
      <c r="G16" s="30"/>
      <c r="H16" s="30"/>
      <c r="I16" s="30"/>
      <c r="J16" s="30"/>
      <c r="K16" s="30"/>
    </row>
    <row r="17" spans="1:11" ht="18" customHeight="1">
      <c r="A17" s="110"/>
      <c r="B17" s="121"/>
      <c r="C17" s="37"/>
      <c r="D17" s="37"/>
      <c r="E17" s="30"/>
      <c r="F17" s="30"/>
      <c r="G17" s="30"/>
      <c r="H17" s="30"/>
      <c r="I17" s="30"/>
      <c r="J17" s="30"/>
      <c r="K17" s="30"/>
    </row>
    <row r="18" spans="1:11" ht="18" customHeight="1">
      <c r="A18" s="110"/>
      <c r="B18" s="121"/>
      <c r="C18" s="37"/>
      <c r="D18" s="37"/>
      <c r="E18" s="30"/>
      <c r="F18" s="30"/>
      <c r="G18" s="30"/>
      <c r="H18" s="30"/>
      <c r="I18" s="30"/>
      <c r="J18" s="30"/>
      <c r="K18" s="30"/>
    </row>
    <row r="19" spans="1:11" ht="18" customHeight="1">
      <c r="A19" s="110"/>
      <c r="B19" s="121"/>
      <c r="C19" s="37"/>
      <c r="D19" s="37"/>
      <c r="E19" s="30"/>
      <c r="F19" s="30"/>
      <c r="G19" s="30"/>
      <c r="H19" s="30"/>
      <c r="I19" s="30"/>
      <c r="J19" s="30"/>
      <c r="K19" s="30"/>
    </row>
    <row r="20" spans="1:11" ht="18" customHeight="1">
      <c r="A20" s="110"/>
      <c r="B20" s="121"/>
      <c r="C20" s="37"/>
      <c r="D20" s="37"/>
      <c r="E20" s="30"/>
      <c r="F20" s="30"/>
      <c r="G20" s="30"/>
      <c r="H20" s="30"/>
      <c r="I20" s="30"/>
      <c r="J20" s="30"/>
      <c r="K20" s="30"/>
    </row>
    <row r="21" spans="1:11" ht="18" customHeight="1">
      <c r="A21" s="110"/>
      <c r="B21" s="121"/>
      <c r="C21" s="37"/>
      <c r="D21" s="37"/>
      <c r="E21" s="30"/>
      <c r="F21" s="30"/>
      <c r="G21" s="30"/>
      <c r="H21" s="30"/>
      <c r="I21" s="30"/>
      <c r="J21" s="30"/>
      <c r="K21" s="30"/>
    </row>
    <row r="22" spans="1:11" ht="18" customHeight="1">
      <c r="A22" s="110"/>
      <c r="B22" s="121"/>
      <c r="C22" s="37"/>
      <c r="D22" s="37"/>
      <c r="E22" s="30"/>
      <c r="F22" s="30"/>
      <c r="G22" s="30"/>
      <c r="H22" s="30"/>
      <c r="I22" s="30"/>
      <c r="J22" s="30"/>
      <c r="K22" s="30"/>
    </row>
    <row r="23" spans="1:11" ht="18" customHeight="1">
      <c r="A23" s="110"/>
      <c r="B23" s="122"/>
      <c r="C23" s="37"/>
      <c r="D23" s="37"/>
      <c r="E23" s="41"/>
      <c r="F23" s="41"/>
      <c r="G23" s="41"/>
      <c r="H23" s="41"/>
      <c r="I23" s="41"/>
      <c r="J23" s="41"/>
      <c r="K23" s="41"/>
    </row>
    <row r="24" spans="1:11" ht="18" customHeight="1">
      <c r="A24" s="110"/>
      <c r="B24" s="22"/>
      <c r="C24" s="37"/>
      <c r="D24" s="37"/>
      <c r="E24" s="30"/>
      <c r="F24" s="30"/>
      <c r="G24" s="30"/>
      <c r="H24" s="30"/>
      <c r="I24" s="30"/>
      <c r="J24" s="30"/>
      <c r="K24" s="30"/>
    </row>
    <row r="25" spans="1:11" ht="18" customHeight="1">
      <c r="A25" s="110"/>
      <c r="B25" s="22"/>
      <c r="C25" s="37"/>
      <c r="D25" s="37"/>
      <c r="E25" s="30"/>
      <c r="F25" s="30"/>
      <c r="G25" s="30"/>
      <c r="H25" s="30"/>
      <c r="I25" s="30"/>
      <c r="J25" s="30"/>
      <c r="K25" s="30"/>
    </row>
    <row r="26" spans="1:11" ht="18" customHeight="1">
      <c r="A26" s="110"/>
      <c r="B26" s="34"/>
      <c r="C26" s="38"/>
      <c r="D26" s="38"/>
      <c r="E26" s="41"/>
      <c r="F26" s="41"/>
      <c r="G26" s="41"/>
      <c r="H26" s="142"/>
      <c r="I26" s="142"/>
      <c r="J26" s="142"/>
      <c r="K26" s="41"/>
    </row>
    <row r="27" spans="1:11" ht="18" customHeight="1">
      <c r="A27" s="110"/>
      <c r="B27" s="22"/>
      <c r="C27" s="38"/>
      <c r="D27" s="38"/>
      <c r="E27" s="41"/>
      <c r="F27" s="41"/>
      <c r="G27" s="41"/>
      <c r="H27" s="142"/>
      <c r="I27" s="142"/>
      <c r="J27" s="142"/>
      <c r="K27" s="41"/>
    </row>
    <row r="28" spans="1:11" ht="18" customHeight="1">
      <c r="A28" s="110"/>
      <c r="B28" s="22"/>
      <c r="C28" s="37"/>
      <c r="D28" s="37"/>
      <c r="E28" s="30"/>
      <c r="F28" s="30"/>
      <c r="G28" s="30"/>
      <c r="H28" s="30"/>
      <c r="I28" s="30"/>
      <c r="J28" s="30"/>
      <c r="K28" s="30"/>
    </row>
    <row r="29" spans="1:11" ht="18" customHeight="1">
      <c r="A29" s="110"/>
      <c r="B29" s="22"/>
      <c r="C29" s="37"/>
      <c r="D29" s="37"/>
      <c r="E29" s="30"/>
      <c r="F29" s="30"/>
      <c r="G29" s="30"/>
      <c r="H29" s="30"/>
      <c r="I29" s="30"/>
      <c r="J29" s="30"/>
      <c r="K29" s="30"/>
    </row>
    <row r="30" spans="1:11" ht="18" customHeight="1">
      <c r="A30" s="110"/>
      <c r="B30" s="22"/>
      <c r="C30" s="37"/>
      <c r="D30" s="38"/>
      <c r="E30" s="30"/>
      <c r="F30" s="30"/>
      <c r="G30" s="30"/>
      <c r="H30" s="30"/>
      <c r="I30" s="30"/>
      <c r="J30" s="30"/>
      <c r="K30" s="30"/>
    </row>
    <row r="31" spans="1:11" ht="18" customHeight="1">
      <c r="A31" s="110"/>
      <c r="B31" s="22"/>
      <c r="C31" s="37"/>
      <c r="D31" s="37"/>
      <c r="E31" s="30"/>
      <c r="F31" s="30"/>
      <c r="G31" s="30"/>
      <c r="H31" s="30"/>
      <c r="I31" s="30"/>
      <c r="J31" s="30"/>
      <c r="K31" s="30"/>
    </row>
    <row r="32" spans="1:11" ht="18" customHeight="1">
      <c r="A32" s="110"/>
      <c r="B32" s="22"/>
      <c r="C32" s="37"/>
      <c r="D32" s="37"/>
      <c r="E32" s="30"/>
      <c r="F32" s="30"/>
      <c r="G32" s="30"/>
      <c r="H32" s="142"/>
      <c r="I32" s="142"/>
      <c r="J32" s="142"/>
      <c r="K32" s="30"/>
    </row>
    <row r="33" spans="1:11" ht="18" customHeight="1">
      <c r="A33" s="110"/>
      <c r="B33" s="22"/>
      <c r="C33" s="37"/>
      <c r="D33" s="170"/>
      <c r="E33" s="30"/>
      <c r="F33" s="30"/>
      <c r="G33" s="30"/>
      <c r="H33" s="142"/>
      <c r="I33" s="142"/>
      <c r="J33" s="142"/>
      <c r="K33" s="30"/>
    </row>
    <row r="34" spans="1:11" ht="18" customHeight="1">
      <c r="A34" s="110"/>
      <c r="B34" s="34"/>
      <c r="C34" s="38"/>
      <c r="D34" s="182"/>
      <c r="E34" s="183"/>
      <c r="F34" s="41"/>
      <c r="G34" s="41"/>
      <c r="H34" s="142"/>
      <c r="I34" s="142"/>
      <c r="J34" s="142"/>
      <c r="K34" s="41"/>
    </row>
    <row r="35" spans="1:11" ht="18" customHeight="1">
      <c r="A35" s="110"/>
      <c r="B35" s="22"/>
      <c r="C35" s="37"/>
      <c r="D35" s="37"/>
      <c r="E35" s="30"/>
      <c r="F35" s="30"/>
      <c r="G35" s="30"/>
      <c r="H35" s="30"/>
      <c r="I35" s="30"/>
      <c r="J35" s="30"/>
      <c r="K35" s="30"/>
    </row>
    <row r="36" spans="1:11" ht="18" customHeight="1">
      <c r="A36" s="110"/>
      <c r="B36" s="22"/>
      <c r="C36" s="37"/>
      <c r="D36" s="182"/>
      <c r="E36" s="30"/>
      <c r="F36" s="30"/>
      <c r="G36" s="30"/>
      <c r="H36" s="30"/>
      <c r="I36" s="30"/>
      <c r="J36" s="30"/>
      <c r="K36" s="30"/>
    </row>
    <row r="37" spans="1:11" ht="18" customHeight="1">
      <c r="A37" s="110"/>
      <c r="B37" s="121"/>
      <c r="C37" s="37"/>
      <c r="D37" s="38"/>
      <c r="E37" s="30"/>
      <c r="F37" s="30"/>
      <c r="G37" s="30"/>
      <c r="H37" s="30"/>
      <c r="I37" s="30"/>
      <c r="J37" s="30"/>
      <c r="K37" s="30"/>
    </row>
    <row r="38" spans="1:11" ht="18" customHeight="1">
      <c r="A38" s="110"/>
      <c r="B38" s="121"/>
      <c r="C38" s="37"/>
      <c r="D38" s="37"/>
      <c r="E38" s="30"/>
      <c r="F38" s="30"/>
      <c r="G38" s="30"/>
      <c r="H38" s="30"/>
      <c r="I38" s="30"/>
      <c r="J38" s="30"/>
      <c r="K38" s="30"/>
    </row>
    <row r="39" spans="1:11" ht="18" customHeight="1">
      <c r="A39" s="110"/>
      <c r="B39" s="187"/>
      <c r="C39" s="37"/>
      <c r="D39" s="37"/>
      <c r="E39" s="30"/>
      <c r="F39" s="30"/>
      <c r="G39" s="30"/>
      <c r="H39" s="30"/>
      <c r="I39" s="30"/>
      <c r="J39" s="30"/>
      <c r="K39" s="30"/>
    </row>
    <row r="40" spans="1:11" ht="18" customHeight="1">
      <c r="A40" s="110"/>
      <c r="B40" s="121"/>
      <c r="C40" s="37"/>
      <c r="D40" s="37"/>
      <c r="E40" s="30"/>
      <c r="F40" s="30"/>
      <c r="G40" s="30"/>
      <c r="H40" s="30"/>
      <c r="I40" s="30"/>
      <c r="J40" s="30"/>
      <c r="K40" s="30"/>
    </row>
    <row r="41" spans="1:11" ht="18" customHeight="1">
      <c r="A41" s="110"/>
      <c r="B41" s="187"/>
      <c r="C41" s="37"/>
      <c r="D41" s="37"/>
      <c r="E41" s="30"/>
      <c r="F41" s="30"/>
      <c r="G41" s="30"/>
      <c r="H41" s="30"/>
      <c r="I41" s="30"/>
      <c r="J41" s="30"/>
      <c r="K41" s="30"/>
    </row>
    <row r="42" spans="1:11" ht="18" customHeight="1">
      <c r="A42" s="110"/>
      <c r="B42" s="189"/>
      <c r="C42" s="37"/>
      <c r="D42" s="37"/>
      <c r="E42" s="30"/>
      <c r="F42" s="30"/>
      <c r="G42" s="30"/>
      <c r="H42" s="30"/>
      <c r="I42" s="30"/>
      <c r="J42" s="30"/>
      <c r="K42" s="30"/>
    </row>
    <row r="43" spans="1:11" ht="18" customHeight="1">
      <c r="A43" s="110"/>
      <c r="B43" s="189"/>
      <c r="C43" s="37"/>
      <c r="D43" s="37"/>
      <c r="E43" s="30"/>
      <c r="F43" s="30"/>
      <c r="G43" s="30"/>
      <c r="H43" s="30"/>
      <c r="I43" s="30"/>
      <c r="J43" s="30"/>
      <c r="K43" s="30"/>
    </row>
    <row r="44" spans="1:11" ht="18" customHeight="1">
      <c r="A44" s="110"/>
      <c r="B44" s="189"/>
      <c r="C44" s="37"/>
      <c r="D44" s="37"/>
      <c r="E44" s="30"/>
      <c r="F44" s="30"/>
      <c r="G44" s="30"/>
      <c r="H44" s="30"/>
      <c r="I44" s="30"/>
      <c r="J44" s="30"/>
      <c r="K44" s="30"/>
    </row>
    <row r="45" spans="1:11" ht="18" customHeight="1">
      <c r="A45" s="110"/>
      <c r="B45" s="189"/>
      <c r="C45" s="37"/>
      <c r="D45" s="37"/>
      <c r="E45" s="30"/>
      <c r="F45" s="30"/>
      <c r="G45" s="30"/>
      <c r="H45" s="30"/>
      <c r="I45" s="30"/>
      <c r="J45" s="30"/>
      <c r="K45" s="30"/>
    </row>
    <row r="46" spans="1:11" ht="18" customHeight="1">
      <c r="A46" s="110"/>
      <c r="B46" s="189"/>
      <c r="C46" s="37"/>
      <c r="D46" s="37"/>
      <c r="E46" s="30"/>
      <c r="F46" s="30"/>
      <c r="G46" s="30"/>
      <c r="H46" s="30"/>
      <c r="I46" s="30"/>
      <c r="J46" s="30"/>
      <c r="K46" s="30"/>
    </row>
    <row r="47" spans="1:11" ht="18" customHeight="1">
      <c r="A47" s="110"/>
      <c r="B47" s="121"/>
      <c r="C47" s="37"/>
      <c r="D47" s="37"/>
      <c r="E47" s="30"/>
      <c r="F47" s="30"/>
      <c r="G47" s="30"/>
      <c r="H47" s="30"/>
      <c r="I47" s="30"/>
      <c r="J47" s="30"/>
      <c r="K47" s="30"/>
    </row>
    <row r="48" spans="1:11" ht="18" customHeight="1">
      <c r="A48" s="110"/>
      <c r="B48" s="189"/>
      <c r="C48" s="37"/>
      <c r="D48" s="37"/>
      <c r="E48" s="30"/>
      <c r="F48" s="30"/>
      <c r="G48" s="30"/>
      <c r="H48" s="30"/>
      <c r="I48" s="30"/>
      <c r="J48" s="30"/>
      <c r="K48" s="30"/>
    </row>
    <row r="49" spans="1:11" ht="18" customHeight="1">
      <c r="A49" s="110"/>
      <c r="B49" s="189"/>
      <c r="C49" s="37"/>
      <c r="D49" s="37"/>
      <c r="E49" s="30"/>
      <c r="F49" s="30"/>
      <c r="G49" s="30"/>
      <c r="H49" s="30"/>
      <c r="I49" s="30"/>
      <c r="J49" s="30"/>
      <c r="K49" s="30"/>
    </row>
    <row r="50" spans="1:11" ht="18" customHeight="1">
      <c r="A50" s="110"/>
      <c r="B50" s="189"/>
      <c r="C50" s="37"/>
      <c r="D50" s="37"/>
      <c r="E50" s="30"/>
      <c r="F50" s="30"/>
      <c r="G50" s="30"/>
      <c r="H50" s="30"/>
      <c r="I50" s="30"/>
      <c r="J50" s="30"/>
      <c r="K50" s="30"/>
    </row>
    <row r="51" spans="1:11" ht="18" customHeight="1">
      <c r="A51" s="110"/>
      <c r="B51" s="189"/>
      <c r="C51" s="37"/>
      <c r="D51" s="37"/>
      <c r="E51" s="30"/>
      <c r="F51" s="30"/>
      <c r="G51" s="30"/>
      <c r="H51" s="30"/>
      <c r="I51" s="30"/>
      <c r="J51" s="30"/>
      <c r="K51" s="30"/>
    </row>
    <row r="52" spans="1:11" ht="18" customHeight="1">
      <c r="A52" s="110"/>
      <c r="B52" s="189"/>
      <c r="C52" s="37"/>
      <c r="D52" s="37"/>
      <c r="E52" s="30"/>
      <c r="F52" s="30"/>
      <c r="G52" s="30"/>
      <c r="H52" s="30"/>
      <c r="I52" s="30"/>
      <c r="J52" s="30"/>
      <c r="K52" s="30"/>
    </row>
    <row r="53" spans="1:11" ht="18" customHeight="1">
      <c r="A53" s="110"/>
      <c r="B53" s="189"/>
      <c r="C53" s="37"/>
      <c r="D53" s="37"/>
      <c r="E53" s="30"/>
      <c r="F53" s="30"/>
      <c r="G53" s="30"/>
      <c r="H53" s="30"/>
      <c r="I53" s="30"/>
      <c r="J53" s="30"/>
      <c r="K53" s="30"/>
    </row>
    <row r="54" spans="1:11" ht="18" customHeight="1">
      <c r="A54" s="110"/>
      <c r="B54" s="121"/>
      <c r="C54" s="37"/>
      <c r="D54" s="37"/>
      <c r="E54" s="30"/>
      <c r="F54" s="30"/>
      <c r="G54" s="30"/>
      <c r="H54" s="30"/>
      <c r="I54" s="30"/>
      <c r="J54" s="30"/>
      <c r="K54" s="30"/>
    </row>
    <row r="55" spans="1:11" ht="18" customHeight="1">
      <c r="A55" s="110"/>
      <c r="B55" s="189"/>
      <c r="C55" s="37"/>
      <c r="D55" s="37"/>
      <c r="E55" s="30"/>
      <c r="F55" s="30"/>
      <c r="G55" s="30"/>
      <c r="H55" s="30"/>
      <c r="I55" s="30"/>
      <c r="J55" s="30"/>
      <c r="K55" s="30"/>
    </row>
    <row r="56" spans="1:11" ht="18" customHeight="1">
      <c r="A56" s="110"/>
      <c r="B56" s="121"/>
      <c r="C56" s="37"/>
      <c r="D56" s="37"/>
      <c r="E56" s="30"/>
      <c r="F56" s="30"/>
      <c r="G56" s="30"/>
      <c r="H56" s="30"/>
      <c r="I56" s="30"/>
      <c r="J56" s="30"/>
      <c r="K56" s="30"/>
    </row>
    <row r="57" spans="1:11" ht="18" customHeight="1">
      <c r="A57" s="110"/>
      <c r="B57" s="189"/>
      <c r="C57" s="37"/>
      <c r="D57" s="37"/>
      <c r="E57" s="30"/>
      <c r="F57" s="30"/>
      <c r="G57" s="30"/>
      <c r="H57" s="30"/>
      <c r="I57" s="30"/>
      <c r="J57" s="30"/>
      <c r="K57" s="30"/>
    </row>
    <row r="58" spans="1:11" ht="18" customHeight="1">
      <c r="A58" s="110"/>
      <c r="B58" s="189"/>
      <c r="C58" s="37"/>
      <c r="D58" s="37"/>
      <c r="E58" s="30"/>
      <c r="F58" s="30"/>
      <c r="G58" s="30"/>
      <c r="H58" s="30"/>
      <c r="I58" s="30"/>
      <c r="J58" s="30"/>
      <c r="K58" s="30"/>
    </row>
    <row r="59" spans="1:11" ht="18" customHeight="1">
      <c r="A59" s="110"/>
      <c r="B59" s="189"/>
      <c r="C59" s="37"/>
      <c r="D59" s="37"/>
      <c r="E59" s="30"/>
      <c r="F59" s="30"/>
      <c r="G59" s="30"/>
      <c r="H59" s="30"/>
      <c r="I59" s="30"/>
      <c r="J59" s="30"/>
      <c r="K59" s="30"/>
    </row>
    <row r="60" spans="1:11" ht="18" customHeight="1">
      <c r="A60" s="110"/>
      <c r="B60" s="162"/>
      <c r="C60" s="163"/>
      <c r="D60" s="163"/>
      <c r="E60" s="142"/>
      <c r="F60" s="142"/>
      <c r="G60" s="142"/>
      <c r="H60" s="142"/>
      <c r="I60" s="142"/>
      <c r="J60" s="142"/>
      <c r="K60" s="142"/>
    </row>
    <row r="61" spans="1:11" ht="18" customHeight="1" thickBot="1">
      <c r="A61" s="137" t="s">
        <v>62</v>
      </c>
      <c r="B61" s="538"/>
      <c r="C61" s="539"/>
      <c r="D61" s="539"/>
      <c r="E61" s="133">
        <f>SUM(E12:E25)</f>
        <v>0</v>
      </c>
      <c r="F61" s="133">
        <f>SUM(F12:F60)</f>
        <v>0</v>
      </c>
      <c r="G61" s="133">
        <f>SUM(G11:G23)</f>
        <v>0</v>
      </c>
      <c r="H61" s="133"/>
      <c r="I61" s="133"/>
      <c r="J61" s="133"/>
      <c r="K61" s="133">
        <f>SUM(K11:K23)</f>
        <v>0</v>
      </c>
    </row>
    <row r="62" spans="1:11" ht="13.8" thickTop="1"/>
    <row r="63" spans="1:11">
      <c r="A63" s="17" t="s">
        <v>157</v>
      </c>
    </row>
    <row r="64" spans="1:11">
      <c r="A64" s="95">
        <v>20</v>
      </c>
      <c r="F64" s="97" t="s">
        <v>158</v>
      </c>
      <c r="K64" s="96"/>
    </row>
    <row r="65" spans="1:11">
      <c r="A65" s="97"/>
    </row>
    <row r="67" spans="1:11">
      <c r="A67" s="95"/>
      <c r="K67" s="96"/>
    </row>
  </sheetData>
  <mergeCells count="3">
    <mergeCell ref="A6:K6"/>
    <mergeCell ref="A8:K8"/>
    <mergeCell ref="A4:K4"/>
  </mergeCells>
  <phoneticPr fontId="28" type="noConversion"/>
  <printOptions horizontalCentered="1"/>
  <pageMargins left="0.75" right="0.37" top="0.75" bottom="0.5" header="0.5" footer="0.5"/>
  <pageSetup scale="62" orientation="portrait" horizontalDpi="4294967292" verticalDpi="4294967292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M74"/>
  <sheetViews>
    <sheetView showGridLines="0" zoomScaleNormal="100" workbookViewId="0">
      <selection activeCell="B19" sqref="B19"/>
    </sheetView>
  </sheetViews>
  <sheetFormatPr defaultRowHeight="13.2"/>
  <cols>
    <col min="1" max="1" width="29.44140625" customWidth="1"/>
    <col min="2" max="2" width="13" customWidth="1"/>
    <col min="3" max="3" width="11.44140625" style="5" customWidth="1"/>
    <col min="4" max="4" width="8.44140625" style="5" customWidth="1"/>
    <col min="5" max="5" width="13.44140625" customWidth="1"/>
    <col min="6" max="6" width="14.44140625" customWidth="1"/>
    <col min="7" max="7" width="7.44140625" hidden="1" customWidth="1"/>
    <col min="8" max="9" width="9.44140625" hidden="1" customWidth="1"/>
    <col min="10" max="10" width="14.44140625" customWidth="1"/>
    <col min="11" max="11" width="15.44140625" customWidth="1"/>
  </cols>
  <sheetData>
    <row r="1" spans="1:13" ht="18.600000000000001">
      <c r="A1" s="100" t="s">
        <v>0</v>
      </c>
      <c r="B1" s="100"/>
      <c r="C1" s="102"/>
      <c r="J1" s="100" t="s">
        <v>159</v>
      </c>
    </row>
    <row r="2" spans="1:13" ht="9" customHeight="1">
      <c r="C2"/>
      <c r="D2"/>
    </row>
    <row r="3" spans="1:13" ht="18.899999999999999" customHeight="1">
      <c r="C3"/>
      <c r="D3"/>
    </row>
    <row r="4" spans="1:13" ht="15.6">
      <c r="A4" s="889" t="s">
        <v>2</v>
      </c>
      <c r="B4" s="889"/>
      <c r="C4" s="889"/>
      <c r="D4" s="889"/>
      <c r="E4" s="889"/>
      <c r="F4" s="889"/>
      <c r="G4" s="889"/>
      <c r="H4" s="889"/>
      <c r="I4" s="889"/>
      <c r="J4" s="889"/>
      <c r="K4" s="889"/>
    </row>
    <row r="5" spans="1:13">
      <c r="A5" s="699"/>
      <c r="B5" s="699"/>
      <c r="C5" s="699"/>
      <c r="D5" s="699"/>
      <c r="E5" s="699"/>
    </row>
    <row r="6" spans="1:13">
      <c r="A6" s="890" t="s">
        <v>160</v>
      </c>
      <c r="B6" s="890"/>
      <c r="C6" s="890"/>
      <c r="D6" s="890"/>
      <c r="E6" s="890"/>
      <c r="F6" s="890"/>
      <c r="G6" s="890"/>
      <c r="H6" s="890"/>
      <c r="I6" s="890"/>
      <c r="J6" s="890"/>
      <c r="K6" s="890"/>
    </row>
    <row r="7" spans="1:13" ht="9" customHeight="1">
      <c r="A7" s="698"/>
      <c r="B7" s="698"/>
      <c r="C7" s="698"/>
      <c r="D7" s="698"/>
      <c r="E7" s="698"/>
      <c r="F7" s="698"/>
      <c r="G7" s="698"/>
      <c r="H7" s="698"/>
      <c r="I7" s="698"/>
      <c r="J7" s="698"/>
      <c r="K7" s="698"/>
    </row>
    <row r="8" spans="1:13">
      <c r="A8" s="903" t="s">
        <v>143</v>
      </c>
      <c r="B8" s="892"/>
      <c r="C8" s="892"/>
      <c r="D8" s="892"/>
      <c r="E8" s="892"/>
      <c r="F8" s="892"/>
      <c r="G8" s="892"/>
      <c r="H8" s="892"/>
      <c r="I8" s="892"/>
      <c r="J8" s="892"/>
      <c r="K8" s="892"/>
    </row>
    <row r="10" spans="1:13" ht="39.6">
      <c r="A10" s="44" t="s">
        <v>144</v>
      </c>
      <c r="B10" s="44" t="s">
        <v>11</v>
      </c>
      <c r="C10" s="119" t="s">
        <v>161</v>
      </c>
      <c r="D10" s="119" t="s">
        <v>162</v>
      </c>
      <c r="E10" s="119" t="s">
        <v>163</v>
      </c>
      <c r="F10" s="119" t="s">
        <v>164</v>
      </c>
      <c r="G10" s="44"/>
      <c r="H10" s="44"/>
      <c r="I10" s="44"/>
      <c r="J10" s="119" t="s">
        <v>165</v>
      </c>
      <c r="K10" s="119" t="s">
        <v>166</v>
      </c>
    </row>
    <row r="11" spans="1:13" ht="18.899999999999999" customHeight="1">
      <c r="A11" s="139"/>
      <c r="B11" s="153"/>
      <c r="C11" s="156"/>
      <c r="D11" s="157"/>
      <c r="E11" s="130"/>
      <c r="F11" s="130"/>
      <c r="G11" s="129"/>
      <c r="H11" s="129"/>
      <c r="I11" s="129"/>
      <c r="J11" s="130"/>
      <c r="K11" s="131"/>
    </row>
    <row r="12" spans="1:13" ht="18.899999999999999" customHeight="1">
      <c r="A12" s="110"/>
      <c r="B12" s="154"/>
      <c r="C12" s="158"/>
      <c r="D12" s="158"/>
      <c r="E12" s="151"/>
      <c r="F12" s="160"/>
      <c r="G12" s="151"/>
      <c r="H12" s="151"/>
      <c r="I12" s="151"/>
      <c r="J12" s="160"/>
      <c r="K12" s="160"/>
      <c r="L12" s="185"/>
      <c r="M12" s="186"/>
    </row>
    <row r="13" spans="1:13" ht="18" customHeight="1">
      <c r="A13" s="110"/>
      <c r="B13" s="155"/>
      <c r="C13" s="158"/>
      <c r="D13" s="158"/>
      <c r="E13" s="151"/>
      <c r="F13" s="160"/>
      <c r="G13" s="151"/>
      <c r="H13" s="151"/>
      <c r="I13" s="151"/>
      <c r="J13" s="160"/>
      <c r="K13" s="160"/>
      <c r="L13" s="185"/>
      <c r="M13" s="186"/>
    </row>
    <row r="14" spans="1:13" ht="18" customHeight="1">
      <c r="A14" s="150"/>
      <c r="B14" s="155"/>
      <c r="C14" s="158"/>
      <c r="D14" s="158"/>
      <c r="E14" s="151"/>
      <c r="F14" s="160"/>
      <c r="G14" s="151"/>
      <c r="H14" s="151"/>
      <c r="I14" s="151"/>
      <c r="J14" s="160"/>
      <c r="K14" s="160"/>
      <c r="L14" s="185"/>
      <c r="M14" s="186"/>
    </row>
    <row r="15" spans="1:13" ht="18" customHeight="1">
      <c r="A15" s="150"/>
      <c r="B15" s="155"/>
      <c r="C15" s="158"/>
      <c r="D15" s="158"/>
      <c r="E15" s="151"/>
      <c r="F15" s="160"/>
      <c r="G15" s="151"/>
      <c r="H15" s="151"/>
      <c r="I15" s="151"/>
      <c r="J15" s="160"/>
      <c r="K15" s="160"/>
      <c r="L15" s="185"/>
      <c r="M15" s="186"/>
    </row>
    <row r="16" spans="1:13" ht="18" customHeight="1">
      <c r="A16" s="150"/>
      <c r="B16" s="155"/>
      <c r="C16" s="158"/>
      <c r="D16" s="158"/>
      <c r="E16" s="151"/>
      <c r="F16" s="160"/>
      <c r="G16" s="151"/>
      <c r="H16" s="151"/>
      <c r="I16" s="151"/>
      <c r="J16" s="160"/>
      <c r="K16" s="160"/>
      <c r="L16" s="185"/>
      <c r="M16" s="186"/>
    </row>
    <row r="17" spans="1:13" ht="18" customHeight="1">
      <c r="A17" s="150"/>
      <c r="B17" s="155"/>
      <c r="C17" s="158"/>
      <c r="D17" s="158"/>
      <c r="E17" s="151"/>
      <c r="F17" s="160"/>
      <c r="G17" s="151"/>
      <c r="H17" s="151"/>
      <c r="I17" s="151"/>
      <c r="J17" s="160"/>
      <c r="K17" s="160"/>
      <c r="L17" s="185"/>
      <c r="M17" s="186"/>
    </row>
    <row r="18" spans="1:13" ht="18" customHeight="1">
      <c r="A18" s="150"/>
      <c r="B18" s="155"/>
      <c r="C18" s="158"/>
      <c r="D18" s="158"/>
      <c r="E18" s="151"/>
      <c r="F18" s="160"/>
      <c r="G18" s="151"/>
      <c r="H18" s="151"/>
      <c r="I18" s="151"/>
      <c r="J18" s="160"/>
      <c r="K18" s="160"/>
      <c r="L18" s="185"/>
      <c r="M18" s="186"/>
    </row>
    <row r="19" spans="1:13" ht="18" customHeight="1">
      <c r="A19" s="150"/>
      <c r="B19" s="155"/>
      <c r="C19" s="158"/>
      <c r="D19" s="158"/>
      <c r="E19" s="151"/>
      <c r="F19" s="160"/>
      <c r="G19" s="151"/>
      <c r="H19" s="151"/>
      <c r="I19" s="151"/>
      <c r="J19" s="160"/>
      <c r="K19" s="160"/>
      <c r="L19" s="185"/>
      <c r="M19" s="186"/>
    </row>
    <row r="20" spans="1:13" ht="18" customHeight="1">
      <c r="A20" s="150"/>
      <c r="B20" s="154"/>
      <c r="C20" s="159"/>
      <c r="D20" s="159"/>
      <c r="E20" s="152"/>
      <c r="F20" s="126"/>
      <c r="G20" s="152"/>
      <c r="H20" s="152"/>
      <c r="I20" s="152"/>
      <c r="J20" s="160"/>
      <c r="K20" s="126"/>
      <c r="L20" s="185"/>
      <c r="M20" s="186"/>
    </row>
    <row r="21" spans="1:13" ht="18" customHeight="1">
      <c r="A21" s="150"/>
      <c r="B21" s="154"/>
      <c r="C21" s="159"/>
      <c r="D21" s="159"/>
      <c r="E21" s="152"/>
      <c r="F21" s="126"/>
      <c r="G21" s="152"/>
      <c r="H21" s="152"/>
      <c r="I21" s="152"/>
      <c r="J21" s="160"/>
      <c r="K21" s="126"/>
      <c r="L21" s="185"/>
      <c r="M21" s="186"/>
    </row>
    <row r="22" spans="1:13" ht="18" customHeight="1">
      <c r="A22" s="150"/>
      <c r="B22" s="154"/>
      <c r="C22" s="159"/>
      <c r="D22" s="159"/>
      <c r="E22" s="152"/>
      <c r="F22" s="126"/>
      <c r="G22" s="152"/>
      <c r="H22" s="152"/>
      <c r="I22" s="152"/>
      <c r="J22" s="160"/>
      <c r="K22" s="126"/>
      <c r="L22" s="185"/>
      <c r="M22" s="186"/>
    </row>
    <row r="23" spans="1:13" ht="18" customHeight="1">
      <c r="A23" s="150"/>
      <c r="B23" s="126"/>
      <c r="C23" s="159"/>
      <c r="D23" s="159"/>
      <c r="E23" s="152"/>
      <c r="F23" s="126"/>
      <c r="G23" s="152"/>
      <c r="H23" s="152"/>
      <c r="I23" s="152"/>
      <c r="J23" s="160"/>
      <c r="K23" s="126"/>
      <c r="L23" s="185"/>
      <c r="M23" s="186"/>
    </row>
    <row r="24" spans="1:13" ht="18" customHeight="1">
      <c r="A24" s="150"/>
      <c r="B24" s="126"/>
      <c r="C24" s="159"/>
      <c r="D24" s="159"/>
      <c r="E24" s="152"/>
      <c r="F24" s="126"/>
      <c r="G24" s="152"/>
      <c r="H24" s="152"/>
      <c r="I24" s="152"/>
      <c r="J24" s="160"/>
      <c r="K24" s="126"/>
      <c r="L24" s="185"/>
      <c r="M24" s="186"/>
    </row>
    <row r="25" spans="1:13" ht="18" customHeight="1">
      <c r="A25" s="150"/>
      <c r="B25" s="126"/>
      <c r="C25" s="159"/>
      <c r="D25" s="159"/>
      <c r="E25" s="152"/>
      <c r="F25" s="126"/>
      <c r="G25" s="152"/>
      <c r="H25" s="152"/>
      <c r="I25" s="152"/>
      <c r="J25" s="160"/>
      <c r="K25" s="126"/>
      <c r="L25" s="185"/>
      <c r="M25" s="186"/>
    </row>
    <row r="26" spans="1:13" ht="18" customHeight="1">
      <c r="A26" s="150"/>
      <c r="B26" s="126"/>
      <c r="C26" s="159"/>
      <c r="D26" s="159"/>
      <c r="E26" s="152"/>
      <c r="F26" s="126"/>
      <c r="G26" s="152"/>
      <c r="H26" s="152"/>
      <c r="I26" s="152"/>
      <c r="J26" s="160"/>
      <c r="K26" s="126"/>
      <c r="L26" s="185"/>
      <c r="M26" s="186"/>
    </row>
    <row r="27" spans="1:13" ht="18" customHeight="1">
      <c r="A27" s="150"/>
      <c r="B27" s="126"/>
      <c r="C27" s="159"/>
      <c r="D27" s="159"/>
      <c r="E27" s="152"/>
      <c r="F27" s="126"/>
      <c r="G27" s="152"/>
      <c r="H27" s="152"/>
      <c r="I27" s="152"/>
      <c r="J27" s="160"/>
      <c r="K27" s="126"/>
      <c r="L27" s="185"/>
      <c r="M27" s="186"/>
    </row>
    <row r="28" spans="1:13" ht="18" customHeight="1">
      <c r="A28" s="150"/>
      <c r="B28" s="126"/>
      <c r="C28" s="159"/>
      <c r="D28" s="159"/>
      <c r="E28" s="152"/>
      <c r="F28" s="126"/>
      <c r="G28" s="152"/>
      <c r="H28" s="152"/>
      <c r="I28" s="152"/>
      <c r="J28" s="160"/>
      <c r="K28" s="126"/>
      <c r="L28" s="185"/>
      <c r="M28" s="186"/>
    </row>
    <row r="29" spans="1:13" ht="18" customHeight="1">
      <c r="A29" s="161"/>
      <c r="B29" s="126"/>
      <c r="C29" s="159"/>
      <c r="D29" s="159"/>
      <c r="E29" s="152"/>
      <c r="F29" s="126"/>
      <c r="G29" s="152"/>
      <c r="H29" s="152"/>
      <c r="I29" s="152"/>
      <c r="J29" s="160"/>
      <c r="K29" s="126"/>
      <c r="L29" s="185"/>
      <c r="M29" s="186"/>
    </row>
    <row r="30" spans="1:13" ht="18" customHeight="1">
      <c r="A30" s="150"/>
      <c r="B30" s="154"/>
      <c r="C30" s="159"/>
      <c r="D30" s="159"/>
      <c r="E30" s="152"/>
      <c r="F30" s="126"/>
      <c r="G30" s="152"/>
      <c r="H30" s="152"/>
      <c r="I30" s="152"/>
      <c r="J30" s="160"/>
      <c r="K30" s="126"/>
      <c r="L30" s="185"/>
      <c r="M30" s="186"/>
    </row>
    <row r="31" spans="1:13" ht="18" customHeight="1">
      <c r="A31" s="150"/>
      <c r="B31" s="126"/>
      <c r="C31" s="159"/>
      <c r="D31" s="159"/>
      <c r="E31" s="152"/>
      <c r="F31" s="126"/>
      <c r="G31" s="152"/>
      <c r="H31" s="152"/>
      <c r="I31" s="152"/>
      <c r="J31" s="160"/>
      <c r="K31" s="126"/>
      <c r="L31" s="185"/>
      <c r="M31" s="186"/>
    </row>
    <row r="32" spans="1:13" ht="18" customHeight="1">
      <c r="A32" s="150"/>
      <c r="B32" s="126"/>
      <c r="C32" s="159"/>
      <c r="D32" s="159"/>
      <c r="E32" s="152"/>
      <c r="F32" s="126"/>
      <c r="G32" s="152"/>
      <c r="H32" s="152"/>
      <c r="I32" s="152"/>
      <c r="J32" s="160"/>
      <c r="K32" s="126"/>
      <c r="L32" s="185"/>
      <c r="M32" s="186"/>
    </row>
    <row r="33" spans="1:13" ht="18" customHeight="1">
      <c r="A33" s="150"/>
      <c r="B33" s="154"/>
      <c r="C33" s="159"/>
      <c r="D33" s="159"/>
      <c r="E33" s="152"/>
      <c r="F33" s="126"/>
      <c r="G33" s="152"/>
      <c r="H33" s="152"/>
      <c r="I33" s="152"/>
      <c r="J33" s="160"/>
      <c r="K33" s="126"/>
      <c r="L33" s="185"/>
      <c r="M33" s="186"/>
    </row>
    <row r="34" spans="1:13" ht="18" customHeight="1">
      <c r="A34" s="150"/>
      <c r="B34" s="126"/>
      <c r="C34" s="159"/>
      <c r="D34" s="159"/>
      <c r="E34" s="152"/>
      <c r="F34" s="126"/>
      <c r="G34" s="169"/>
      <c r="H34" s="169"/>
      <c r="I34" s="169"/>
      <c r="J34" s="160"/>
      <c r="K34" s="126"/>
      <c r="L34" s="185"/>
      <c r="M34" s="186"/>
    </row>
    <row r="35" spans="1:13" ht="18" customHeight="1">
      <c r="A35" s="150"/>
      <c r="B35" s="126"/>
      <c r="C35" s="159"/>
      <c r="D35" s="159"/>
      <c r="E35" s="152"/>
      <c r="F35" s="126"/>
      <c r="G35" s="169"/>
      <c r="H35" s="169"/>
      <c r="I35" s="169"/>
      <c r="J35" s="160"/>
      <c r="K35" s="126"/>
      <c r="L35" s="185"/>
      <c r="M35" s="186"/>
    </row>
    <row r="36" spans="1:13" ht="18" customHeight="1">
      <c r="A36" s="150"/>
      <c r="B36" s="127"/>
      <c r="C36" s="180"/>
      <c r="D36" s="180"/>
      <c r="E36" s="181"/>
      <c r="F36" s="127"/>
      <c r="G36" s="169"/>
      <c r="H36" s="169"/>
      <c r="I36" s="169"/>
      <c r="J36" s="160"/>
      <c r="K36" s="127"/>
      <c r="L36" s="185"/>
      <c r="M36" s="186"/>
    </row>
    <row r="37" spans="1:13" ht="18" customHeight="1">
      <c r="A37" s="150"/>
      <c r="B37" s="126"/>
      <c r="C37" s="159"/>
      <c r="D37" s="159"/>
      <c r="E37" s="152"/>
      <c r="F37" s="126"/>
      <c r="G37" s="152"/>
      <c r="H37" s="152"/>
      <c r="I37" s="152"/>
      <c r="J37" s="160"/>
      <c r="K37" s="126"/>
      <c r="M37" s="186"/>
    </row>
    <row r="38" spans="1:13" ht="18" customHeight="1">
      <c r="A38" s="150"/>
      <c r="B38" s="126"/>
      <c r="C38" s="159"/>
      <c r="D38" s="159"/>
      <c r="E38" s="152"/>
      <c r="F38" s="126"/>
      <c r="G38" s="152"/>
      <c r="H38" s="152"/>
      <c r="I38" s="152"/>
      <c r="J38" s="160"/>
      <c r="K38" s="126"/>
      <c r="M38" s="186"/>
    </row>
    <row r="39" spans="1:13" ht="18" customHeight="1">
      <c r="A39" s="150"/>
      <c r="B39" s="126"/>
      <c r="C39" s="159"/>
      <c r="D39" s="159"/>
      <c r="E39" s="152"/>
      <c r="F39" s="126"/>
      <c r="G39" s="152"/>
      <c r="H39" s="152"/>
      <c r="I39" s="152"/>
      <c r="J39" s="160"/>
      <c r="K39" s="126"/>
      <c r="M39" s="186"/>
    </row>
    <row r="40" spans="1:13" ht="18" customHeight="1">
      <c r="A40" s="150"/>
      <c r="B40" s="126"/>
      <c r="C40" s="159"/>
      <c r="D40" s="159"/>
      <c r="E40" s="152"/>
      <c r="F40" s="126"/>
      <c r="G40" s="152"/>
      <c r="H40" s="152"/>
      <c r="I40" s="152"/>
      <c r="J40" s="160"/>
      <c r="K40" s="126"/>
      <c r="M40" s="186"/>
    </row>
    <row r="41" spans="1:13" ht="18" customHeight="1">
      <c r="A41" s="150"/>
      <c r="B41" s="126"/>
      <c r="C41" s="159"/>
      <c r="D41" s="159"/>
      <c r="E41" s="152"/>
      <c r="F41" s="126"/>
      <c r="G41" s="152"/>
      <c r="H41" s="152"/>
      <c r="I41" s="152"/>
      <c r="J41" s="160"/>
      <c r="K41" s="126"/>
      <c r="M41" s="186"/>
    </row>
    <row r="42" spans="1:13" ht="18" customHeight="1">
      <c r="A42" s="150"/>
      <c r="B42" s="126"/>
      <c r="C42" s="159"/>
      <c r="D42" s="159"/>
      <c r="E42" s="152"/>
      <c r="F42" s="126"/>
      <c r="G42" s="152"/>
      <c r="H42" s="152"/>
      <c r="I42" s="152"/>
      <c r="J42" s="160"/>
      <c r="K42" s="126"/>
      <c r="M42" s="186"/>
    </row>
    <row r="43" spans="1:13" ht="18" customHeight="1">
      <c r="A43" s="150"/>
      <c r="B43" s="126"/>
      <c r="C43" s="159"/>
      <c r="D43" s="159"/>
      <c r="E43" s="152"/>
      <c r="F43" s="126"/>
      <c r="G43" s="152"/>
      <c r="H43" s="152"/>
      <c r="I43" s="152"/>
      <c r="J43" s="160"/>
      <c r="K43" s="160"/>
      <c r="M43" s="186"/>
    </row>
    <row r="44" spans="1:13" ht="18" customHeight="1">
      <c r="A44" s="150"/>
      <c r="B44" s="126"/>
      <c r="C44" s="159"/>
      <c r="D44" s="159"/>
      <c r="E44" s="152"/>
      <c r="F44" s="126"/>
      <c r="G44" s="152"/>
      <c r="H44" s="152"/>
      <c r="I44" s="152"/>
      <c r="J44" s="160"/>
      <c r="K44" s="160"/>
      <c r="M44" s="186"/>
    </row>
    <row r="45" spans="1:13" ht="18" customHeight="1">
      <c r="A45" s="150"/>
      <c r="B45" s="126"/>
      <c r="C45" s="159"/>
      <c r="D45" s="159"/>
      <c r="E45" s="152"/>
      <c r="F45" s="126"/>
      <c r="G45" s="152"/>
      <c r="H45" s="152"/>
      <c r="I45" s="152"/>
      <c r="J45" s="160"/>
      <c r="K45" s="160"/>
      <c r="M45" s="186"/>
    </row>
    <row r="46" spans="1:13" ht="18" customHeight="1">
      <c r="A46" s="150"/>
      <c r="B46" s="126"/>
      <c r="C46" s="159"/>
      <c r="D46" s="159"/>
      <c r="E46" s="152"/>
      <c r="F46" s="126"/>
      <c r="G46" s="152"/>
      <c r="H46" s="152"/>
      <c r="I46" s="152"/>
      <c r="J46" s="160"/>
      <c r="K46" s="160"/>
      <c r="M46" s="186"/>
    </row>
    <row r="47" spans="1:13" ht="18" customHeight="1">
      <c r="A47" s="110"/>
      <c r="B47" s="126"/>
      <c r="C47" s="159"/>
      <c r="D47" s="159"/>
      <c r="E47" s="152"/>
      <c r="F47" s="126"/>
      <c r="G47" s="152"/>
      <c r="H47" s="152"/>
      <c r="I47" s="152"/>
      <c r="J47" s="160"/>
      <c r="K47" s="160"/>
      <c r="M47" s="186"/>
    </row>
    <row r="48" spans="1:13" ht="18" customHeight="1">
      <c r="A48" s="150"/>
      <c r="B48" s="154"/>
      <c r="C48" s="159"/>
      <c r="D48" s="159"/>
      <c r="E48" s="152"/>
      <c r="F48" s="154"/>
      <c r="G48" s="152"/>
      <c r="H48" s="152"/>
      <c r="I48" s="152"/>
      <c r="J48" s="160"/>
      <c r="K48" s="160"/>
      <c r="M48" s="186"/>
    </row>
    <row r="49" spans="1:13" ht="18" customHeight="1">
      <c r="A49" s="150"/>
      <c r="B49" s="154"/>
      <c r="C49" s="159"/>
      <c r="D49" s="159"/>
      <c r="E49" s="152"/>
      <c r="F49" s="126"/>
      <c r="G49" s="152"/>
      <c r="H49" s="152"/>
      <c r="I49" s="152"/>
      <c r="J49" s="160"/>
      <c r="K49" s="160"/>
      <c r="M49" s="186"/>
    </row>
    <row r="50" spans="1:13" ht="18" customHeight="1">
      <c r="A50" s="110"/>
      <c r="B50" s="154"/>
      <c r="C50" s="159"/>
      <c r="D50" s="159"/>
      <c r="E50" s="152"/>
      <c r="F50" s="154"/>
      <c r="G50" s="152"/>
      <c r="H50" s="152"/>
      <c r="I50" s="152"/>
      <c r="J50" s="160"/>
      <c r="K50" s="160"/>
      <c r="M50" s="186"/>
    </row>
    <row r="51" spans="1:13" ht="18" customHeight="1">
      <c r="A51" s="110"/>
      <c r="B51" s="126"/>
      <c r="C51" s="159"/>
      <c r="D51" s="159"/>
      <c r="E51" s="152"/>
      <c r="F51" s="126"/>
      <c r="G51" s="152"/>
      <c r="H51" s="152"/>
      <c r="I51" s="152"/>
      <c r="J51" s="160"/>
      <c r="K51" s="160"/>
      <c r="M51" s="186"/>
    </row>
    <row r="52" spans="1:13" ht="18" customHeight="1">
      <c r="A52" s="110"/>
      <c r="B52" s="154"/>
      <c r="C52" s="159"/>
      <c r="D52" s="159"/>
      <c r="E52" s="152"/>
      <c r="F52" s="154"/>
      <c r="G52" s="152"/>
      <c r="H52" s="152"/>
      <c r="I52" s="152"/>
      <c r="J52" s="160"/>
      <c r="K52" s="160"/>
      <c r="M52" s="186"/>
    </row>
    <row r="53" spans="1:13" ht="18" customHeight="1">
      <c r="A53" s="110"/>
      <c r="B53" s="154"/>
      <c r="C53" s="159"/>
      <c r="D53" s="159"/>
      <c r="E53" s="152"/>
      <c r="F53" s="154"/>
      <c r="G53" s="152"/>
      <c r="H53" s="152"/>
      <c r="I53" s="152"/>
      <c r="J53" s="160"/>
      <c r="K53" s="160"/>
      <c r="M53" s="186"/>
    </row>
    <row r="54" spans="1:13" ht="18" customHeight="1">
      <c r="A54" s="110"/>
      <c r="B54" s="154"/>
      <c r="C54" s="159"/>
      <c r="D54" s="159"/>
      <c r="E54" s="152"/>
      <c r="F54" s="154"/>
      <c r="G54" s="152"/>
      <c r="H54" s="152"/>
      <c r="I54" s="152"/>
      <c r="J54" s="160"/>
      <c r="K54" s="160"/>
      <c r="M54" s="186"/>
    </row>
    <row r="55" spans="1:13" ht="18" customHeight="1">
      <c r="A55" s="110"/>
      <c r="B55" s="154"/>
      <c r="C55" s="159"/>
      <c r="D55" s="159"/>
      <c r="E55" s="152"/>
      <c r="F55" s="154"/>
      <c r="G55" s="152"/>
      <c r="H55" s="152"/>
      <c r="I55" s="152"/>
      <c r="J55" s="160"/>
      <c r="K55" s="160"/>
      <c r="M55" s="186"/>
    </row>
    <row r="56" spans="1:13" ht="18" customHeight="1">
      <c r="A56" s="110"/>
      <c r="B56" s="126"/>
      <c r="C56" s="159"/>
      <c r="D56" s="159"/>
      <c r="E56" s="152"/>
      <c r="F56" s="126"/>
      <c r="G56" s="152"/>
      <c r="H56" s="152"/>
      <c r="I56" s="152"/>
      <c r="J56" s="160"/>
      <c r="K56" s="160"/>
      <c r="M56" s="186"/>
    </row>
    <row r="57" spans="1:13" ht="18" customHeight="1">
      <c r="A57" s="110"/>
      <c r="B57" s="154"/>
      <c r="C57" s="159"/>
      <c r="D57" s="159"/>
      <c r="E57" s="152"/>
      <c r="F57" s="154"/>
      <c r="G57" s="152"/>
      <c r="H57" s="152"/>
      <c r="I57" s="152"/>
      <c r="J57" s="160"/>
      <c r="K57" s="160"/>
      <c r="M57" s="186"/>
    </row>
    <row r="58" spans="1:13" ht="18" customHeight="1">
      <c r="A58" s="110"/>
      <c r="B58" s="126"/>
      <c r="C58" s="159"/>
      <c r="D58" s="159"/>
      <c r="E58" s="152"/>
      <c r="F58" s="126"/>
      <c r="G58" s="152"/>
      <c r="H58" s="152"/>
      <c r="I58" s="152"/>
      <c r="J58" s="160"/>
      <c r="K58" s="160"/>
      <c r="M58" s="186"/>
    </row>
    <row r="59" spans="1:13" ht="18" customHeight="1">
      <c r="A59" s="110"/>
      <c r="B59" s="154"/>
      <c r="C59" s="159"/>
      <c r="D59" s="159"/>
      <c r="E59" s="152"/>
      <c r="F59" s="154"/>
      <c r="G59" s="152"/>
      <c r="H59" s="152"/>
      <c r="I59" s="152"/>
      <c r="J59" s="160"/>
      <c r="K59" s="160"/>
      <c r="M59" s="186"/>
    </row>
    <row r="60" spans="1:13" ht="18" customHeight="1">
      <c r="A60" s="110"/>
      <c r="B60" s="126"/>
      <c r="C60" s="159"/>
      <c r="D60" s="159"/>
      <c r="E60" s="152"/>
      <c r="F60" s="126"/>
      <c r="G60" s="152"/>
      <c r="H60" s="152"/>
      <c r="I60" s="152"/>
      <c r="J60" s="160"/>
      <c r="K60" s="160"/>
      <c r="M60" s="186"/>
    </row>
    <row r="61" spans="1:13" ht="18" customHeight="1">
      <c r="A61" s="110"/>
      <c r="B61" s="126"/>
      <c r="C61" s="159"/>
      <c r="D61" s="159"/>
      <c r="E61" s="152"/>
      <c r="F61" s="126"/>
      <c r="G61" s="152"/>
      <c r="H61" s="152"/>
      <c r="I61" s="152"/>
      <c r="J61" s="160"/>
      <c r="K61" s="160"/>
      <c r="M61" s="186"/>
    </row>
    <row r="62" spans="1:13" ht="18" customHeight="1">
      <c r="A62" s="110"/>
      <c r="B62" s="126"/>
      <c r="C62" s="159"/>
      <c r="D62" s="159"/>
      <c r="E62" s="152"/>
      <c r="F62" s="126"/>
      <c r="G62" s="152"/>
      <c r="H62" s="152"/>
      <c r="I62" s="152"/>
      <c r="J62" s="160"/>
      <c r="K62" s="160"/>
      <c r="M62" s="186"/>
    </row>
    <row r="63" spans="1:13" ht="18" customHeight="1">
      <c r="A63" s="110"/>
      <c r="B63" s="126"/>
      <c r="C63" s="159"/>
      <c r="D63" s="159"/>
      <c r="E63" s="152"/>
      <c r="F63" s="126"/>
      <c r="G63" s="152"/>
      <c r="H63" s="152"/>
      <c r="I63" s="152"/>
      <c r="J63" s="160"/>
      <c r="K63" s="160"/>
      <c r="M63" s="186"/>
    </row>
    <row r="64" spans="1:13" ht="18" customHeight="1">
      <c r="A64" s="141"/>
      <c r="B64" s="167"/>
      <c r="C64" s="168"/>
      <c r="D64" s="168"/>
      <c r="E64" s="169"/>
      <c r="F64" s="167"/>
      <c r="G64" s="169"/>
      <c r="H64" s="169"/>
      <c r="I64" s="169"/>
      <c r="J64" s="167"/>
      <c r="K64" s="167"/>
    </row>
    <row r="65" spans="1:11" ht="18" customHeight="1">
      <c r="A65" s="141"/>
      <c r="B65" s="142"/>
      <c r="C65" s="143"/>
      <c r="D65" s="143"/>
      <c r="E65" s="142"/>
      <c r="F65" s="142"/>
      <c r="G65" s="142"/>
      <c r="H65" s="142"/>
      <c r="I65" s="142"/>
      <c r="J65" s="142"/>
      <c r="K65" s="142"/>
    </row>
    <row r="66" spans="1:11" ht="18" customHeight="1" thickBot="1">
      <c r="A66" s="138"/>
      <c r="B66" s="133">
        <f>SUM(B12:B63)</f>
        <v>0</v>
      </c>
      <c r="C66" s="134"/>
      <c r="D66" s="134"/>
      <c r="E66" s="133">
        <f>SUM(E12:E65)</f>
        <v>0</v>
      </c>
      <c r="F66" s="133">
        <f>SUM(F12:F65)</f>
        <v>0</v>
      </c>
      <c r="G66" s="133"/>
      <c r="H66" s="133"/>
      <c r="I66" s="133"/>
      <c r="J66" s="133">
        <f>SUM(J12:J65)</f>
        <v>0</v>
      </c>
      <c r="K66" s="133">
        <f>SUM(K12:K65)</f>
        <v>0</v>
      </c>
    </row>
    <row r="67" spans="1:11" ht="13.8" thickTop="1"/>
    <row r="68" spans="1:11">
      <c r="A68" s="23"/>
    </row>
    <row r="73" spans="1:11">
      <c r="A73" s="104"/>
      <c r="B73" s="2"/>
      <c r="C73" s="106"/>
      <c r="D73" s="106"/>
      <c r="E73" s="2"/>
      <c r="F73" s="2"/>
      <c r="G73" s="2"/>
      <c r="H73" s="2"/>
      <c r="I73" s="2"/>
      <c r="J73" s="2"/>
      <c r="K73" s="105"/>
    </row>
    <row r="74" spans="1:11">
      <c r="A74" s="97">
        <v>21</v>
      </c>
      <c r="F74" s="97" t="s">
        <v>167</v>
      </c>
    </row>
  </sheetData>
  <mergeCells count="3">
    <mergeCell ref="A6:K6"/>
    <mergeCell ref="A8:K8"/>
    <mergeCell ref="A4:K4"/>
  </mergeCells>
  <phoneticPr fontId="28" type="noConversion"/>
  <printOptions horizontalCentered="1"/>
  <pageMargins left="0.75" right="0.25" top="0.75" bottom="0.5" header="0.5" footer="0.5"/>
  <pageSetup scale="56" orientation="portrait" horizontalDpi="4294967292" verticalDpi="4294967292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>
    <pageSetUpPr fitToPage="1"/>
  </sheetPr>
  <dimension ref="A1:M74"/>
  <sheetViews>
    <sheetView showGridLines="0" zoomScaleNormal="100" workbookViewId="0">
      <selection activeCell="B19" sqref="B19"/>
    </sheetView>
  </sheetViews>
  <sheetFormatPr defaultRowHeight="13.2"/>
  <cols>
    <col min="1" max="1" width="29.44140625" customWidth="1"/>
    <col min="2" max="2" width="13" customWidth="1"/>
    <col min="3" max="3" width="11.44140625" style="5" customWidth="1"/>
    <col min="4" max="4" width="8.44140625" style="5" customWidth="1"/>
    <col min="5" max="5" width="13.44140625" customWidth="1"/>
    <col min="6" max="6" width="14.44140625" hidden="1" customWidth="1"/>
    <col min="7" max="7" width="7.44140625" hidden="1" customWidth="1"/>
    <col min="8" max="9" width="9.44140625" hidden="1" customWidth="1"/>
    <col min="10" max="10" width="14.44140625" customWidth="1"/>
    <col min="11" max="11" width="15.44140625" customWidth="1"/>
  </cols>
  <sheetData>
    <row r="1" spans="1:13" ht="18.600000000000001">
      <c r="A1" s="100" t="s">
        <v>0</v>
      </c>
      <c r="B1" s="100"/>
      <c r="C1" s="102"/>
      <c r="J1" s="100" t="s">
        <v>159</v>
      </c>
    </row>
    <row r="2" spans="1:13" ht="9" customHeight="1">
      <c r="C2"/>
      <c r="D2"/>
    </row>
    <row r="3" spans="1:13" ht="18.899999999999999" customHeight="1">
      <c r="C3"/>
      <c r="D3"/>
    </row>
    <row r="4" spans="1:13" ht="15.6">
      <c r="A4" s="889" t="s">
        <v>2</v>
      </c>
      <c r="B4" s="889"/>
      <c r="C4" s="889"/>
      <c r="D4" s="889"/>
      <c r="E4" s="889"/>
      <c r="F4" s="889"/>
      <c r="G4" s="889"/>
      <c r="H4" s="889"/>
      <c r="I4" s="889"/>
      <c r="J4" s="889"/>
      <c r="K4" s="889"/>
    </row>
    <row r="5" spans="1:13">
      <c r="A5" s="699"/>
      <c r="B5" s="699"/>
      <c r="C5" s="699"/>
      <c r="D5" s="699"/>
      <c r="E5" s="699"/>
    </row>
    <row r="6" spans="1:13">
      <c r="A6" s="890" t="s">
        <v>168</v>
      </c>
      <c r="B6" s="890"/>
      <c r="C6" s="890"/>
      <c r="D6" s="890"/>
      <c r="E6" s="890"/>
      <c r="F6" s="890"/>
      <c r="G6" s="890"/>
      <c r="H6" s="890"/>
      <c r="I6" s="890"/>
      <c r="J6" s="890"/>
      <c r="K6" s="890"/>
    </row>
    <row r="7" spans="1:13" ht="9" customHeight="1">
      <c r="A7" s="698"/>
      <c r="B7" s="698"/>
      <c r="C7" s="698"/>
      <c r="D7" s="698"/>
      <c r="E7" s="698"/>
      <c r="F7" s="698"/>
      <c r="G7" s="698"/>
      <c r="H7" s="698"/>
      <c r="I7" s="698"/>
      <c r="J7" s="698"/>
      <c r="K7" s="698"/>
    </row>
    <row r="8" spans="1:13">
      <c r="A8" s="903" t="s">
        <v>143</v>
      </c>
      <c r="B8" s="892"/>
      <c r="C8" s="892"/>
      <c r="D8" s="892"/>
      <c r="E8" s="892"/>
      <c r="F8" s="892"/>
      <c r="G8" s="892"/>
      <c r="H8" s="892"/>
      <c r="I8" s="892"/>
      <c r="J8" s="892"/>
      <c r="K8" s="892"/>
    </row>
    <row r="10" spans="1:13" ht="39.6">
      <c r="A10" s="44" t="s">
        <v>169</v>
      </c>
      <c r="B10" s="44" t="s">
        <v>11</v>
      </c>
      <c r="C10" s="119" t="s">
        <v>161</v>
      </c>
      <c r="D10" s="119" t="s">
        <v>162</v>
      </c>
      <c r="E10" s="119" t="s">
        <v>163</v>
      </c>
      <c r="F10" s="119" t="s">
        <v>164</v>
      </c>
      <c r="G10" s="44"/>
      <c r="H10" s="44"/>
      <c r="I10" s="44"/>
      <c r="J10" s="119" t="s">
        <v>165</v>
      </c>
      <c r="K10" s="119" t="s">
        <v>166</v>
      </c>
    </row>
    <row r="11" spans="1:13" s="8" customFormat="1" ht="18.899999999999999" customHeight="1">
      <c r="A11" s="280" t="s">
        <v>170</v>
      </c>
      <c r="B11" s="281">
        <v>173042.12</v>
      </c>
      <c r="C11" s="282">
        <v>5</v>
      </c>
      <c r="D11" s="283">
        <f>5*12</f>
        <v>60</v>
      </c>
      <c r="E11" s="284">
        <f>+B11/D11</f>
        <v>2884.0353333333333</v>
      </c>
      <c r="F11" s="285"/>
      <c r="G11" s="286"/>
      <c r="H11" s="286"/>
      <c r="I11" s="286"/>
      <c r="J11" s="284">
        <f>+E11*1</f>
        <v>2884.0353333333333</v>
      </c>
      <c r="K11" s="290">
        <f>-E11*1</f>
        <v>-2884.0353333333333</v>
      </c>
      <c r="L11" s="319"/>
      <c r="M11" s="319"/>
    </row>
    <row r="12" spans="1:13" ht="18.899999999999999" customHeight="1">
      <c r="A12" s="110"/>
      <c r="B12" s="154"/>
      <c r="C12" s="158"/>
      <c r="D12" s="158"/>
      <c r="E12" s="151"/>
      <c r="F12" s="160"/>
      <c r="G12" s="151"/>
      <c r="H12" s="151"/>
      <c r="I12" s="151"/>
      <c r="J12" s="160"/>
      <c r="K12" s="160"/>
      <c r="L12" s="185"/>
      <c r="M12" s="186"/>
    </row>
    <row r="13" spans="1:13" ht="18" customHeight="1">
      <c r="A13" s="110"/>
      <c r="B13" s="155"/>
      <c r="C13" s="158"/>
      <c r="D13" s="158"/>
      <c r="E13" s="151"/>
      <c r="F13" s="160"/>
      <c r="G13" s="151"/>
      <c r="H13" s="151"/>
      <c r="I13" s="151"/>
      <c r="J13" s="160"/>
      <c r="K13" s="160"/>
      <c r="L13" s="185"/>
      <c r="M13" s="186"/>
    </row>
    <row r="14" spans="1:13" ht="18" customHeight="1">
      <c r="A14" s="150"/>
      <c r="B14" s="155"/>
      <c r="C14" s="158"/>
      <c r="D14" s="158"/>
      <c r="E14" s="151"/>
      <c r="F14" s="160"/>
      <c r="G14" s="151"/>
      <c r="H14" s="151"/>
      <c r="I14" s="151"/>
      <c r="J14" s="160"/>
      <c r="K14" s="160"/>
      <c r="L14" s="185"/>
      <c r="M14" s="186"/>
    </row>
    <row r="15" spans="1:13" ht="18" customHeight="1">
      <c r="A15" s="150"/>
      <c r="B15" s="155"/>
      <c r="C15" s="158"/>
      <c r="D15" s="158"/>
      <c r="E15" s="151"/>
      <c r="F15" s="160"/>
      <c r="G15" s="151"/>
      <c r="H15" s="151"/>
      <c r="I15" s="151"/>
      <c r="J15" s="160"/>
      <c r="K15" s="160"/>
      <c r="L15" s="185"/>
      <c r="M15" s="186"/>
    </row>
    <row r="16" spans="1:13" ht="18" customHeight="1">
      <c r="A16" s="150"/>
      <c r="B16" s="155"/>
      <c r="C16" s="158"/>
      <c r="D16" s="158"/>
      <c r="E16" s="151"/>
      <c r="F16" s="160"/>
      <c r="G16" s="151"/>
      <c r="H16" s="151"/>
      <c r="I16" s="151"/>
      <c r="J16" s="160"/>
      <c r="K16" s="160"/>
      <c r="L16" s="185"/>
      <c r="M16" s="186"/>
    </row>
    <row r="17" spans="1:13" ht="18" customHeight="1">
      <c r="A17" s="150"/>
      <c r="B17" s="155"/>
      <c r="C17" s="158"/>
      <c r="D17" s="158"/>
      <c r="E17" s="151"/>
      <c r="F17" s="160"/>
      <c r="G17" s="151"/>
      <c r="H17" s="151"/>
      <c r="I17" s="151"/>
      <c r="J17" s="160"/>
      <c r="K17" s="160"/>
      <c r="L17" s="185"/>
      <c r="M17" s="186"/>
    </row>
    <row r="18" spans="1:13" ht="18" customHeight="1">
      <c r="A18" s="150"/>
      <c r="B18" s="155"/>
      <c r="C18" s="158"/>
      <c r="D18" s="158"/>
      <c r="E18" s="151"/>
      <c r="F18" s="160"/>
      <c r="G18" s="151"/>
      <c r="H18" s="151"/>
      <c r="I18" s="151"/>
      <c r="J18" s="160"/>
      <c r="K18" s="160"/>
      <c r="L18" s="185"/>
      <c r="M18" s="186"/>
    </row>
    <row r="19" spans="1:13" ht="18" customHeight="1">
      <c r="A19" s="150"/>
      <c r="B19" s="155"/>
      <c r="C19" s="158"/>
      <c r="D19" s="158"/>
      <c r="E19" s="151"/>
      <c r="F19" s="160"/>
      <c r="G19" s="151"/>
      <c r="H19" s="151"/>
      <c r="I19" s="151"/>
      <c r="J19" s="160"/>
      <c r="K19" s="160"/>
      <c r="L19" s="185"/>
      <c r="M19" s="186"/>
    </row>
    <row r="20" spans="1:13" ht="18" customHeight="1">
      <c r="A20" s="150"/>
      <c r="B20" s="154"/>
      <c r="C20" s="159"/>
      <c r="D20" s="159"/>
      <c r="E20" s="152"/>
      <c r="F20" s="126"/>
      <c r="G20" s="152"/>
      <c r="H20" s="152"/>
      <c r="I20" s="152"/>
      <c r="J20" s="160"/>
      <c r="K20" s="126"/>
      <c r="L20" s="185"/>
      <c r="M20" s="186"/>
    </row>
    <row r="21" spans="1:13" ht="18" customHeight="1">
      <c r="A21" s="150"/>
      <c r="B21" s="154"/>
      <c r="C21" s="159"/>
      <c r="D21" s="159"/>
      <c r="E21" s="152"/>
      <c r="F21" s="126"/>
      <c r="G21" s="152"/>
      <c r="H21" s="152"/>
      <c r="I21" s="152"/>
      <c r="J21" s="160"/>
      <c r="K21" s="126"/>
      <c r="L21" s="185"/>
      <c r="M21" s="186"/>
    </row>
    <row r="22" spans="1:13" ht="18" customHeight="1">
      <c r="A22" s="150"/>
      <c r="B22" s="154"/>
      <c r="C22" s="159"/>
      <c r="D22" s="159"/>
      <c r="E22" s="152"/>
      <c r="F22" s="126"/>
      <c r="G22" s="152"/>
      <c r="H22" s="152"/>
      <c r="I22" s="152"/>
      <c r="J22" s="160"/>
      <c r="K22" s="126"/>
      <c r="L22" s="185"/>
      <c r="M22" s="186"/>
    </row>
    <row r="23" spans="1:13" ht="18" customHeight="1">
      <c r="A23" s="150"/>
      <c r="B23" s="126"/>
      <c r="C23" s="159"/>
      <c r="D23" s="159"/>
      <c r="E23" s="152"/>
      <c r="F23" s="126"/>
      <c r="G23" s="152"/>
      <c r="H23" s="152"/>
      <c r="I23" s="152"/>
      <c r="J23" s="160"/>
      <c r="K23" s="126"/>
      <c r="L23" s="185"/>
      <c r="M23" s="186"/>
    </row>
    <row r="24" spans="1:13" ht="18" customHeight="1">
      <c r="A24" s="150"/>
      <c r="B24" s="126"/>
      <c r="C24" s="159"/>
      <c r="D24" s="159"/>
      <c r="E24" s="152"/>
      <c r="F24" s="126"/>
      <c r="G24" s="152"/>
      <c r="H24" s="152"/>
      <c r="I24" s="152"/>
      <c r="J24" s="160"/>
      <c r="K24" s="126"/>
      <c r="L24" s="185"/>
      <c r="M24" s="186"/>
    </row>
    <row r="25" spans="1:13" ht="18" customHeight="1">
      <c r="A25" s="150"/>
      <c r="B25" s="126"/>
      <c r="C25" s="159"/>
      <c r="D25" s="159"/>
      <c r="E25" s="152"/>
      <c r="F25" s="126"/>
      <c r="G25" s="152"/>
      <c r="H25" s="152"/>
      <c r="I25" s="152"/>
      <c r="J25" s="160"/>
      <c r="K25" s="126"/>
      <c r="L25" s="185"/>
      <c r="M25" s="186"/>
    </row>
    <row r="26" spans="1:13" ht="18" customHeight="1">
      <c r="A26" s="150"/>
      <c r="B26" s="126"/>
      <c r="C26" s="159"/>
      <c r="D26" s="159"/>
      <c r="E26" s="152"/>
      <c r="F26" s="126"/>
      <c r="G26" s="152"/>
      <c r="H26" s="152"/>
      <c r="I26" s="152"/>
      <c r="J26" s="160"/>
      <c r="K26" s="126"/>
      <c r="L26" s="185"/>
      <c r="M26" s="186"/>
    </row>
    <row r="27" spans="1:13" ht="18" customHeight="1">
      <c r="A27" s="150"/>
      <c r="B27" s="126"/>
      <c r="C27" s="159"/>
      <c r="D27" s="159"/>
      <c r="E27" s="152"/>
      <c r="F27" s="126"/>
      <c r="G27" s="152"/>
      <c r="H27" s="152"/>
      <c r="I27" s="152"/>
      <c r="J27" s="160"/>
      <c r="K27" s="126"/>
      <c r="L27" s="185"/>
      <c r="M27" s="186"/>
    </row>
    <row r="28" spans="1:13" ht="18" customHeight="1">
      <c r="A28" s="150"/>
      <c r="B28" s="126"/>
      <c r="C28" s="159"/>
      <c r="D28" s="159"/>
      <c r="E28" s="152"/>
      <c r="F28" s="126"/>
      <c r="G28" s="152"/>
      <c r="H28" s="152"/>
      <c r="I28" s="152"/>
      <c r="J28" s="160"/>
      <c r="K28" s="126"/>
      <c r="L28" s="185"/>
      <c r="M28" s="186"/>
    </row>
    <row r="29" spans="1:13" ht="18" customHeight="1">
      <c r="A29" s="161"/>
      <c r="B29" s="126"/>
      <c r="C29" s="159"/>
      <c r="D29" s="159"/>
      <c r="E29" s="152"/>
      <c r="F29" s="126"/>
      <c r="G29" s="152"/>
      <c r="H29" s="152"/>
      <c r="I29" s="152"/>
      <c r="J29" s="160"/>
      <c r="K29" s="126"/>
      <c r="L29" s="185"/>
      <c r="M29" s="186"/>
    </row>
    <row r="30" spans="1:13" ht="18" customHeight="1">
      <c r="A30" s="150"/>
      <c r="B30" s="154"/>
      <c r="C30" s="159"/>
      <c r="D30" s="159"/>
      <c r="E30" s="152"/>
      <c r="F30" s="126"/>
      <c r="G30" s="152"/>
      <c r="H30" s="152"/>
      <c r="I30" s="152"/>
      <c r="J30" s="160"/>
      <c r="K30" s="126"/>
      <c r="L30" s="185"/>
      <c r="M30" s="186"/>
    </row>
    <row r="31" spans="1:13" ht="18" customHeight="1">
      <c r="A31" s="150"/>
      <c r="B31" s="126"/>
      <c r="C31" s="159"/>
      <c r="D31" s="159"/>
      <c r="E31" s="152"/>
      <c r="F31" s="126"/>
      <c r="G31" s="152"/>
      <c r="H31" s="152"/>
      <c r="I31" s="152"/>
      <c r="J31" s="160"/>
      <c r="K31" s="126"/>
      <c r="L31" s="185"/>
      <c r="M31" s="186"/>
    </row>
    <row r="32" spans="1:13" ht="18" customHeight="1">
      <c r="A32" s="150"/>
      <c r="B32" s="126"/>
      <c r="C32" s="159"/>
      <c r="D32" s="159"/>
      <c r="E32" s="152"/>
      <c r="F32" s="126"/>
      <c r="G32" s="152"/>
      <c r="H32" s="152"/>
      <c r="I32" s="152"/>
      <c r="J32" s="160"/>
      <c r="K32" s="126"/>
      <c r="L32" s="185"/>
      <c r="M32" s="186"/>
    </row>
    <row r="33" spans="1:13" ht="18" customHeight="1">
      <c r="A33" s="150"/>
      <c r="B33" s="154"/>
      <c r="C33" s="159"/>
      <c r="D33" s="159"/>
      <c r="E33" s="152"/>
      <c r="F33" s="126"/>
      <c r="G33" s="152"/>
      <c r="H33" s="152"/>
      <c r="I33" s="152"/>
      <c r="J33" s="160"/>
      <c r="K33" s="126"/>
      <c r="L33" s="185"/>
      <c r="M33" s="186"/>
    </row>
    <row r="34" spans="1:13" ht="18" customHeight="1">
      <c r="A34" s="150"/>
      <c r="B34" s="126"/>
      <c r="C34" s="159"/>
      <c r="D34" s="159"/>
      <c r="E34" s="152"/>
      <c r="F34" s="126"/>
      <c r="G34" s="169"/>
      <c r="H34" s="169"/>
      <c r="I34" s="169"/>
      <c r="J34" s="160"/>
      <c r="K34" s="126"/>
      <c r="L34" s="185"/>
      <c r="M34" s="186"/>
    </row>
    <row r="35" spans="1:13" ht="18" customHeight="1">
      <c r="A35" s="150"/>
      <c r="B35" s="126"/>
      <c r="C35" s="159"/>
      <c r="D35" s="159"/>
      <c r="E35" s="152"/>
      <c r="F35" s="126"/>
      <c r="G35" s="169"/>
      <c r="H35" s="169"/>
      <c r="I35" s="169"/>
      <c r="J35" s="160"/>
      <c r="K35" s="126"/>
      <c r="L35" s="185"/>
      <c r="M35" s="186"/>
    </row>
    <row r="36" spans="1:13" ht="18" customHeight="1">
      <c r="A36" s="150"/>
      <c r="B36" s="127"/>
      <c r="C36" s="180"/>
      <c r="D36" s="180"/>
      <c r="E36" s="181"/>
      <c r="F36" s="127"/>
      <c r="G36" s="169"/>
      <c r="H36" s="169"/>
      <c r="I36" s="169"/>
      <c r="J36" s="160"/>
      <c r="K36" s="127"/>
      <c r="L36" s="185"/>
      <c r="M36" s="186"/>
    </row>
    <row r="37" spans="1:13" ht="18" customHeight="1">
      <c r="A37" s="150"/>
      <c r="B37" s="126"/>
      <c r="C37" s="159"/>
      <c r="D37" s="159"/>
      <c r="E37" s="152"/>
      <c r="F37" s="126"/>
      <c r="G37" s="152"/>
      <c r="H37" s="152"/>
      <c r="I37" s="152"/>
      <c r="J37" s="160"/>
      <c r="K37" s="126"/>
      <c r="M37" s="186"/>
    </row>
    <row r="38" spans="1:13" ht="18" customHeight="1">
      <c r="A38" s="150"/>
      <c r="B38" s="126"/>
      <c r="C38" s="159"/>
      <c r="D38" s="159"/>
      <c r="E38" s="152"/>
      <c r="F38" s="126"/>
      <c r="G38" s="152"/>
      <c r="H38" s="152"/>
      <c r="I38" s="152"/>
      <c r="J38" s="160"/>
      <c r="K38" s="126"/>
      <c r="M38" s="186"/>
    </row>
    <row r="39" spans="1:13" ht="18" customHeight="1">
      <c r="A39" s="150"/>
      <c r="B39" s="126"/>
      <c r="C39" s="159"/>
      <c r="D39" s="159"/>
      <c r="E39" s="152"/>
      <c r="F39" s="126"/>
      <c r="G39" s="152"/>
      <c r="H39" s="152"/>
      <c r="I39" s="152"/>
      <c r="J39" s="160"/>
      <c r="K39" s="126"/>
      <c r="M39" s="186"/>
    </row>
    <row r="40" spans="1:13" ht="18" customHeight="1">
      <c r="A40" s="150"/>
      <c r="B40" s="126"/>
      <c r="C40" s="159"/>
      <c r="D40" s="159"/>
      <c r="E40" s="152"/>
      <c r="F40" s="126"/>
      <c r="G40" s="152"/>
      <c r="H40" s="152"/>
      <c r="I40" s="152"/>
      <c r="J40" s="160"/>
      <c r="K40" s="126"/>
      <c r="M40" s="186"/>
    </row>
    <row r="41" spans="1:13" ht="18" customHeight="1">
      <c r="A41" s="150"/>
      <c r="B41" s="126"/>
      <c r="C41" s="159"/>
      <c r="D41" s="159"/>
      <c r="E41" s="152"/>
      <c r="F41" s="126"/>
      <c r="G41" s="152"/>
      <c r="H41" s="152"/>
      <c r="I41" s="152"/>
      <c r="J41" s="160"/>
      <c r="K41" s="126"/>
      <c r="M41" s="186"/>
    </row>
    <row r="42" spans="1:13" ht="18" customHeight="1">
      <c r="A42" s="150"/>
      <c r="B42" s="126"/>
      <c r="C42" s="159"/>
      <c r="D42" s="159"/>
      <c r="E42" s="152"/>
      <c r="F42" s="126"/>
      <c r="G42" s="152"/>
      <c r="H42" s="152"/>
      <c r="I42" s="152"/>
      <c r="J42" s="160"/>
      <c r="K42" s="126"/>
      <c r="M42" s="186"/>
    </row>
    <row r="43" spans="1:13" ht="18" customHeight="1">
      <c r="A43" s="150"/>
      <c r="B43" s="126"/>
      <c r="C43" s="159"/>
      <c r="D43" s="159"/>
      <c r="E43" s="152"/>
      <c r="F43" s="126"/>
      <c r="G43" s="152"/>
      <c r="H43" s="152"/>
      <c r="I43" s="152"/>
      <c r="J43" s="160"/>
      <c r="K43" s="160"/>
      <c r="M43" s="186"/>
    </row>
    <row r="44" spans="1:13" ht="18" customHeight="1">
      <c r="A44" s="150"/>
      <c r="B44" s="126"/>
      <c r="C44" s="159"/>
      <c r="D44" s="159"/>
      <c r="E44" s="152"/>
      <c r="F44" s="126"/>
      <c r="G44" s="152"/>
      <c r="H44" s="152"/>
      <c r="I44" s="152"/>
      <c r="J44" s="160"/>
      <c r="K44" s="160"/>
      <c r="M44" s="186"/>
    </row>
    <row r="45" spans="1:13" ht="18" customHeight="1">
      <c r="A45" s="150"/>
      <c r="B45" s="126"/>
      <c r="C45" s="159"/>
      <c r="D45" s="159"/>
      <c r="E45" s="152"/>
      <c r="F45" s="126"/>
      <c r="G45" s="152"/>
      <c r="H45" s="152"/>
      <c r="I45" s="152"/>
      <c r="J45" s="160"/>
      <c r="K45" s="160"/>
      <c r="M45" s="186"/>
    </row>
    <row r="46" spans="1:13" ht="18" customHeight="1">
      <c r="A46" s="150"/>
      <c r="B46" s="126"/>
      <c r="C46" s="159"/>
      <c r="D46" s="159"/>
      <c r="E46" s="152"/>
      <c r="F46" s="126"/>
      <c r="G46" s="152"/>
      <c r="H46" s="152"/>
      <c r="I46" s="152"/>
      <c r="J46" s="160"/>
      <c r="K46" s="160"/>
      <c r="M46" s="186"/>
    </row>
    <row r="47" spans="1:13" ht="18" customHeight="1">
      <c r="A47" s="110"/>
      <c r="B47" s="126"/>
      <c r="C47" s="159"/>
      <c r="D47" s="159"/>
      <c r="E47" s="152"/>
      <c r="F47" s="126"/>
      <c r="G47" s="152"/>
      <c r="H47" s="152"/>
      <c r="I47" s="152"/>
      <c r="J47" s="160"/>
      <c r="K47" s="160"/>
      <c r="M47" s="186"/>
    </row>
    <row r="48" spans="1:13" ht="18" customHeight="1">
      <c r="A48" s="150"/>
      <c r="B48" s="154"/>
      <c r="C48" s="159"/>
      <c r="D48" s="159"/>
      <c r="E48" s="152"/>
      <c r="F48" s="154"/>
      <c r="G48" s="152"/>
      <c r="H48" s="152"/>
      <c r="I48" s="152"/>
      <c r="J48" s="160"/>
      <c r="K48" s="160"/>
      <c r="M48" s="186"/>
    </row>
    <row r="49" spans="1:13" ht="18" customHeight="1">
      <c r="A49" s="150"/>
      <c r="B49" s="154"/>
      <c r="C49" s="159"/>
      <c r="D49" s="159"/>
      <c r="E49" s="152"/>
      <c r="F49" s="126"/>
      <c r="G49" s="152"/>
      <c r="H49" s="152"/>
      <c r="I49" s="152"/>
      <c r="J49" s="160"/>
      <c r="K49" s="160"/>
      <c r="M49" s="186"/>
    </row>
    <row r="50" spans="1:13" ht="18" customHeight="1">
      <c r="A50" s="110"/>
      <c r="B50" s="154"/>
      <c r="C50" s="159"/>
      <c r="D50" s="159"/>
      <c r="E50" s="152"/>
      <c r="F50" s="154"/>
      <c r="G50" s="152"/>
      <c r="H50" s="152"/>
      <c r="I50" s="152"/>
      <c r="J50" s="160"/>
      <c r="K50" s="160"/>
      <c r="M50" s="186"/>
    </row>
    <row r="51" spans="1:13" ht="18" customHeight="1">
      <c r="A51" s="110"/>
      <c r="B51" s="126"/>
      <c r="C51" s="159"/>
      <c r="D51" s="159"/>
      <c r="E51" s="152"/>
      <c r="F51" s="126"/>
      <c r="G51" s="152"/>
      <c r="H51" s="152"/>
      <c r="I51" s="152"/>
      <c r="J51" s="160"/>
      <c r="K51" s="160"/>
      <c r="M51" s="186"/>
    </row>
    <row r="52" spans="1:13" ht="18" customHeight="1">
      <c r="A52" s="110"/>
      <c r="B52" s="154"/>
      <c r="C52" s="159"/>
      <c r="D52" s="159"/>
      <c r="E52" s="152"/>
      <c r="F52" s="154"/>
      <c r="G52" s="152"/>
      <c r="H52" s="152"/>
      <c r="I52" s="152"/>
      <c r="J52" s="160"/>
      <c r="K52" s="160"/>
      <c r="M52" s="186"/>
    </row>
    <row r="53" spans="1:13" ht="18" customHeight="1">
      <c r="A53" s="110"/>
      <c r="B53" s="154"/>
      <c r="C53" s="159"/>
      <c r="D53" s="159"/>
      <c r="E53" s="152"/>
      <c r="F53" s="154"/>
      <c r="G53" s="152"/>
      <c r="H53" s="152"/>
      <c r="I53" s="152"/>
      <c r="J53" s="160"/>
      <c r="K53" s="160"/>
      <c r="M53" s="186"/>
    </row>
    <row r="54" spans="1:13" ht="18" customHeight="1">
      <c r="A54" s="110"/>
      <c r="B54" s="154"/>
      <c r="C54" s="159"/>
      <c r="D54" s="159"/>
      <c r="E54" s="152"/>
      <c r="F54" s="154"/>
      <c r="G54" s="152"/>
      <c r="H54" s="152"/>
      <c r="I54" s="152"/>
      <c r="J54" s="160"/>
      <c r="K54" s="160"/>
      <c r="M54" s="186"/>
    </row>
    <row r="55" spans="1:13" ht="18" customHeight="1">
      <c r="A55" s="110"/>
      <c r="B55" s="154"/>
      <c r="C55" s="159"/>
      <c r="D55" s="159"/>
      <c r="E55" s="152"/>
      <c r="F55" s="154"/>
      <c r="G55" s="152"/>
      <c r="H55" s="152"/>
      <c r="I55" s="152"/>
      <c r="J55" s="160"/>
      <c r="K55" s="160"/>
      <c r="M55" s="186"/>
    </row>
    <row r="56" spans="1:13" ht="18" customHeight="1">
      <c r="A56" s="110"/>
      <c r="B56" s="126"/>
      <c r="C56" s="159"/>
      <c r="D56" s="159"/>
      <c r="E56" s="152"/>
      <c r="F56" s="126"/>
      <c r="G56" s="152"/>
      <c r="H56" s="152"/>
      <c r="I56" s="152"/>
      <c r="J56" s="160"/>
      <c r="K56" s="160"/>
      <c r="M56" s="186"/>
    </row>
    <row r="57" spans="1:13" ht="18" customHeight="1">
      <c r="A57" s="110"/>
      <c r="B57" s="154"/>
      <c r="C57" s="159"/>
      <c r="D57" s="159"/>
      <c r="E57" s="152"/>
      <c r="F57" s="154"/>
      <c r="G57" s="152"/>
      <c r="H57" s="152"/>
      <c r="I57" s="152"/>
      <c r="J57" s="160"/>
      <c r="K57" s="160"/>
      <c r="M57" s="186"/>
    </row>
    <row r="58" spans="1:13" ht="18" customHeight="1">
      <c r="A58" s="110"/>
      <c r="B58" s="126"/>
      <c r="C58" s="159"/>
      <c r="D58" s="159"/>
      <c r="E58" s="152"/>
      <c r="F58" s="126"/>
      <c r="G58" s="152"/>
      <c r="H58" s="152"/>
      <c r="I58" s="152"/>
      <c r="J58" s="160"/>
      <c r="K58" s="160"/>
      <c r="M58" s="186"/>
    </row>
    <row r="59" spans="1:13" ht="18" customHeight="1">
      <c r="A59" s="110"/>
      <c r="B59" s="154"/>
      <c r="C59" s="159"/>
      <c r="D59" s="159"/>
      <c r="E59" s="152"/>
      <c r="F59" s="154"/>
      <c r="G59" s="152"/>
      <c r="H59" s="152"/>
      <c r="I59" s="152"/>
      <c r="J59" s="160"/>
      <c r="K59" s="160"/>
      <c r="M59" s="186"/>
    </row>
    <row r="60" spans="1:13" ht="18" customHeight="1">
      <c r="A60" s="110"/>
      <c r="B60" s="126"/>
      <c r="C60" s="159"/>
      <c r="D60" s="159"/>
      <c r="E60" s="152"/>
      <c r="F60" s="126"/>
      <c r="G60" s="152"/>
      <c r="H60" s="152"/>
      <c r="I60" s="152"/>
      <c r="J60" s="160"/>
      <c r="K60" s="160"/>
      <c r="M60" s="186"/>
    </row>
    <row r="61" spans="1:13" ht="18" customHeight="1">
      <c r="A61" s="110"/>
      <c r="B61" s="126"/>
      <c r="C61" s="159"/>
      <c r="D61" s="159"/>
      <c r="E61" s="152"/>
      <c r="F61" s="126"/>
      <c r="G61" s="152"/>
      <c r="H61" s="152"/>
      <c r="I61" s="152"/>
      <c r="J61" s="160"/>
      <c r="K61" s="160"/>
      <c r="M61" s="186"/>
    </row>
    <row r="62" spans="1:13" ht="18" customHeight="1">
      <c r="A62" s="110"/>
      <c r="B62" s="126"/>
      <c r="C62" s="159"/>
      <c r="D62" s="159"/>
      <c r="E62" s="152"/>
      <c r="F62" s="126"/>
      <c r="G62" s="152"/>
      <c r="H62" s="152"/>
      <c r="I62" s="152"/>
      <c r="J62" s="160"/>
      <c r="K62" s="160"/>
      <c r="M62" s="186"/>
    </row>
    <row r="63" spans="1:13" ht="18" customHeight="1">
      <c r="A63" s="110"/>
      <c r="B63" s="126"/>
      <c r="C63" s="159"/>
      <c r="D63" s="159"/>
      <c r="E63" s="152"/>
      <c r="F63" s="126"/>
      <c r="G63" s="152"/>
      <c r="H63" s="152"/>
      <c r="I63" s="152"/>
      <c r="J63" s="160"/>
      <c r="K63" s="160"/>
      <c r="M63" s="186"/>
    </row>
    <row r="64" spans="1:13" ht="18" customHeight="1">
      <c r="A64" s="141"/>
      <c r="B64" s="167"/>
      <c r="C64" s="168"/>
      <c r="D64" s="168"/>
      <c r="E64" s="169"/>
      <c r="F64" s="167"/>
      <c r="G64" s="169"/>
      <c r="H64" s="169"/>
      <c r="I64" s="169"/>
      <c r="J64" s="167"/>
      <c r="K64" s="167"/>
    </row>
    <row r="65" spans="1:11" ht="18" customHeight="1">
      <c r="A65" s="141"/>
      <c r="B65" s="142"/>
      <c r="C65" s="143"/>
      <c r="D65" s="143"/>
      <c r="E65" s="142"/>
      <c r="F65" s="142"/>
      <c r="G65" s="142"/>
      <c r="H65" s="142"/>
      <c r="I65" s="142"/>
      <c r="J65" s="142"/>
      <c r="K65" s="142"/>
    </row>
    <row r="66" spans="1:11" ht="18" customHeight="1" thickBot="1">
      <c r="A66" s="138"/>
      <c r="B66" s="133">
        <f>SUM(B11:B63)</f>
        <v>173042.12</v>
      </c>
      <c r="C66" s="278">
        <v>5</v>
      </c>
      <c r="D66" s="278">
        <f t="shared" ref="D66:K66" si="0">SUM(D11:D63)</f>
        <v>60</v>
      </c>
      <c r="E66" s="133">
        <f t="shared" si="0"/>
        <v>2884.0353333333333</v>
      </c>
      <c r="F66" s="133">
        <f t="shared" si="0"/>
        <v>0</v>
      </c>
      <c r="G66" s="133">
        <f t="shared" si="0"/>
        <v>0</v>
      </c>
      <c r="H66" s="133">
        <f t="shared" si="0"/>
        <v>0</v>
      </c>
      <c r="I66" s="133">
        <f t="shared" si="0"/>
        <v>0</v>
      </c>
      <c r="J66" s="133">
        <f t="shared" si="0"/>
        <v>2884.0353333333333</v>
      </c>
      <c r="K66" s="133">
        <f t="shared" si="0"/>
        <v>-2884.0353333333333</v>
      </c>
    </row>
    <row r="67" spans="1:11" ht="13.8" thickTop="1"/>
    <row r="68" spans="1:11">
      <c r="A68" s="23"/>
    </row>
    <row r="73" spans="1:11">
      <c r="A73" s="104"/>
      <c r="B73" s="2"/>
      <c r="C73" s="106"/>
      <c r="D73" s="106"/>
      <c r="E73" s="2"/>
      <c r="F73" s="2"/>
      <c r="G73" s="2"/>
      <c r="H73" s="2"/>
      <c r="I73" s="2"/>
      <c r="J73" s="2"/>
      <c r="K73" s="105"/>
    </row>
    <row r="74" spans="1:11">
      <c r="A74" s="97">
        <v>21</v>
      </c>
      <c r="F74" s="97" t="s">
        <v>167</v>
      </c>
    </row>
  </sheetData>
  <mergeCells count="3">
    <mergeCell ref="A6:K6"/>
    <mergeCell ref="A8:K8"/>
    <mergeCell ref="A4:K4"/>
  </mergeCells>
  <phoneticPr fontId="28" type="noConversion"/>
  <printOptions horizontalCentered="1"/>
  <pageMargins left="0.75" right="0.25" top="0.75" bottom="0.5" header="0.5" footer="0.5"/>
  <pageSetup scale="56" orientation="portrait" horizontalDpi="4294967292" verticalDpi="4294967292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G31"/>
  <sheetViews>
    <sheetView showGridLines="0" zoomScaleNormal="100" workbookViewId="0">
      <selection activeCell="B19" sqref="B19"/>
    </sheetView>
  </sheetViews>
  <sheetFormatPr defaultRowHeight="13.2"/>
  <cols>
    <col min="1" max="1" width="31.44140625" customWidth="1"/>
    <col min="2" max="5" width="13.44140625" customWidth="1"/>
    <col min="6" max="6" width="22" customWidth="1"/>
    <col min="7" max="7" width="14.44140625" customWidth="1"/>
  </cols>
  <sheetData>
    <row r="1" spans="1:7" ht="18.600000000000001">
      <c r="A1" s="100" t="s">
        <v>0</v>
      </c>
      <c r="B1" s="100"/>
      <c r="C1" s="101"/>
      <c r="F1" s="100" t="s">
        <v>171</v>
      </c>
    </row>
    <row r="2" spans="1:7" ht="9" customHeight="1"/>
    <row r="3" spans="1:7" ht="18.899999999999999" customHeight="1"/>
    <row r="5" spans="1:7" ht="15.6">
      <c r="A5" s="889" t="s">
        <v>2</v>
      </c>
      <c r="B5" s="889"/>
      <c r="C5" s="889"/>
      <c r="D5" s="889"/>
      <c r="E5" s="889"/>
      <c r="F5" s="889"/>
      <c r="G5" s="889"/>
    </row>
    <row r="6" spans="1:7">
      <c r="A6" s="699"/>
      <c r="B6" s="699"/>
      <c r="C6" s="699"/>
      <c r="D6" s="699"/>
      <c r="E6" s="699"/>
      <c r="F6" s="699"/>
      <c r="G6" s="699"/>
    </row>
    <row r="7" spans="1:7">
      <c r="A7" s="890" t="s">
        <v>172</v>
      </c>
      <c r="B7" s="890"/>
      <c r="C7" s="890"/>
      <c r="D7" s="890"/>
      <c r="E7" s="890"/>
      <c r="F7" s="890"/>
      <c r="G7" s="890"/>
    </row>
    <row r="8" spans="1:7" ht="8.4" customHeight="1"/>
    <row r="9" spans="1:7">
      <c r="A9" s="892" t="s">
        <v>143</v>
      </c>
      <c r="B9" s="892"/>
      <c r="C9" s="892"/>
      <c r="D9" s="892"/>
      <c r="E9" s="892"/>
      <c r="F9" s="892"/>
      <c r="G9" s="892"/>
    </row>
    <row r="10" spans="1:7">
      <c r="A10" s="698"/>
      <c r="B10" s="698"/>
      <c r="C10" s="698"/>
      <c r="D10" s="698"/>
      <c r="E10" s="698"/>
      <c r="F10" s="698"/>
      <c r="G10" s="698"/>
    </row>
    <row r="11" spans="1:7" ht="15.9" customHeight="1"/>
    <row r="14" spans="1:7" ht="27" thickBot="1">
      <c r="A14" s="14" t="s">
        <v>144</v>
      </c>
      <c r="B14" s="15" t="s">
        <v>173</v>
      </c>
      <c r="C14" s="15" t="s">
        <v>174</v>
      </c>
      <c r="D14" s="15" t="s">
        <v>173</v>
      </c>
      <c r="E14" s="15" t="s">
        <v>174</v>
      </c>
      <c r="F14" s="15" t="s">
        <v>175</v>
      </c>
      <c r="G14" s="15" t="s">
        <v>176</v>
      </c>
    </row>
    <row r="15" spans="1:7" ht="19.5" customHeight="1">
      <c r="A15" s="111" t="s">
        <v>177</v>
      </c>
      <c r="B15" s="45"/>
      <c r="C15" s="45"/>
      <c r="D15" s="45"/>
      <c r="E15" s="46"/>
      <c r="F15" s="40" t="s">
        <v>178</v>
      </c>
      <c r="G15" s="40"/>
    </row>
    <row r="16" spans="1:7" ht="19.5" customHeight="1">
      <c r="A16" s="110"/>
      <c r="B16" s="31"/>
      <c r="C16" s="31"/>
      <c r="D16" s="31"/>
      <c r="E16" s="31"/>
      <c r="F16" s="30" t="s">
        <v>179</v>
      </c>
      <c r="G16" s="30"/>
    </row>
    <row r="17" spans="1:7" ht="19.5" customHeight="1">
      <c r="A17" s="110"/>
      <c r="B17" s="31"/>
      <c r="C17" s="31"/>
      <c r="D17" s="31"/>
      <c r="E17" s="31"/>
      <c r="F17" s="30" t="s">
        <v>180</v>
      </c>
      <c r="G17" s="30"/>
    </row>
    <row r="18" spans="1:7" ht="19.5" customHeight="1">
      <c r="A18" s="110"/>
      <c r="B18" s="31"/>
      <c r="C18" s="31"/>
      <c r="D18" s="31"/>
      <c r="E18" s="31"/>
      <c r="F18" s="30"/>
      <c r="G18" s="30"/>
    </row>
    <row r="19" spans="1:7" ht="19.5" customHeight="1">
      <c r="A19" s="110"/>
      <c r="B19" s="31"/>
      <c r="C19" s="31"/>
      <c r="D19" s="31"/>
      <c r="E19" s="31"/>
      <c r="F19" s="30"/>
      <c r="G19" s="30"/>
    </row>
    <row r="20" spans="1:7" ht="19.5" customHeight="1">
      <c r="A20" s="110"/>
      <c r="B20" s="31"/>
      <c r="C20" s="31"/>
      <c r="D20" s="31"/>
      <c r="E20" s="31"/>
      <c r="F20" s="30"/>
      <c r="G20" s="30"/>
    </row>
    <row r="21" spans="1:7" ht="19.5" customHeight="1">
      <c r="A21" s="110"/>
      <c r="B21" s="31"/>
      <c r="C21" s="31"/>
      <c r="D21" s="31"/>
      <c r="E21" s="31"/>
      <c r="F21" s="30"/>
      <c r="G21" s="30"/>
    </row>
    <row r="22" spans="1:7" ht="19.5" customHeight="1">
      <c r="A22" s="110"/>
      <c r="B22" s="31"/>
      <c r="C22" s="31"/>
      <c r="D22" s="31"/>
      <c r="E22" s="31"/>
      <c r="F22" s="30"/>
      <c r="G22" s="30"/>
    </row>
    <row r="23" spans="1:7" ht="19.5" customHeight="1">
      <c r="A23" s="110"/>
      <c r="B23" s="31"/>
      <c r="C23" s="31"/>
      <c r="D23" s="31"/>
      <c r="E23" s="31"/>
      <c r="F23" s="30"/>
      <c r="G23" s="30"/>
    </row>
    <row r="24" spans="1:7" ht="19.5" customHeight="1">
      <c r="A24" s="110"/>
      <c r="B24" s="31"/>
      <c r="C24" s="31"/>
      <c r="D24" s="31"/>
      <c r="E24" s="31"/>
      <c r="F24" s="30"/>
      <c r="G24" s="30"/>
    </row>
    <row r="25" spans="1:7" ht="19.5" customHeight="1">
      <c r="A25" s="110"/>
      <c r="B25" s="31"/>
      <c r="C25" s="31"/>
      <c r="D25" s="31"/>
      <c r="E25" s="31"/>
      <c r="F25" s="30"/>
      <c r="G25" s="30"/>
    </row>
    <row r="26" spans="1:7" ht="19.5" customHeight="1" thickBot="1">
      <c r="A26" s="110"/>
      <c r="B26" s="47"/>
      <c r="C26" s="47"/>
      <c r="D26" s="47"/>
      <c r="E26" s="47"/>
      <c r="F26" s="41"/>
      <c r="G26" s="41"/>
    </row>
    <row r="27" spans="1:7" ht="19.5" customHeight="1" thickBot="1">
      <c r="A27" s="112" t="s">
        <v>62</v>
      </c>
      <c r="B27" s="57"/>
      <c r="C27" s="57"/>
      <c r="D27" s="57"/>
      <c r="E27" s="57"/>
      <c r="F27" s="28">
        <f>SUM(F15:F26)</f>
        <v>0</v>
      </c>
      <c r="G27" s="28">
        <f>SUM(G15:G26)</f>
        <v>0</v>
      </c>
    </row>
    <row r="28" spans="1:7" ht="14.4" customHeight="1" thickTop="1"/>
    <row r="29" spans="1:7">
      <c r="A29" s="17" t="s">
        <v>181</v>
      </c>
      <c r="B29" s="17"/>
      <c r="C29" s="17"/>
      <c r="D29" s="17"/>
    </row>
    <row r="30" spans="1:7">
      <c r="A30" s="2"/>
      <c r="B30" s="2"/>
      <c r="C30" s="2"/>
      <c r="D30" s="2"/>
      <c r="E30" s="2"/>
      <c r="F30" s="2"/>
      <c r="G30" s="2"/>
    </row>
    <row r="31" spans="1:7">
      <c r="A31" s="97">
        <v>22</v>
      </c>
      <c r="F31" s="97" t="s">
        <v>182</v>
      </c>
    </row>
  </sheetData>
  <mergeCells count="3">
    <mergeCell ref="A7:G7"/>
    <mergeCell ref="A9:G9"/>
    <mergeCell ref="A5:G5"/>
  </mergeCells>
  <phoneticPr fontId="28" type="noConversion"/>
  <printOptions horizontalCentered="1"/>
  <pageMargins left="0.75" right="0.35" top="0.75" bottom="0.5" header="0.5" footer="0.5"/>
  <pageSetup orientation="landscape" horizontalDpi="4294967292" verticalDpi="4294967292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C33"/>
  <sheetViews>
    <sheetView showGridLines="0" zoomScaleNormal="100" workbookViewId="0">
      <selection activeCell="A5" sqref="A5:C5"/>
    </sheetView>
  </sheetViews>
  <sheetFormatPr defaultRowHeight="13.2"/>
  <cols>
    <col min="1" max="3" width="40.44140625" customWidth="1"/>
  </cols>
  <sheetData>
    <row r="1" spans="1:3" ht="18.600000000000001">
      <c r="A1" s="100" t="s">
        <v>0</v>
      </c>
      <c r="B1" s="100"/>
      <c r="C1" s="100" t="s">
        <v>183</v>
      </c>
    </row>
    <row r="2" spans="1:3" ht="9" customHeight="1"/>
    <row r="3" spans="1:3" ht="18.899999999999999" customHeight="1"/>
    <row r="5" spans="1:3" ht="15.6">
      <c r="A5" s="889" t="s">
        <v>184</v>
      </c>
      <c r="B5" s="889"/>
      <c r="C5" s="889"/>
    </row>
    <row r="6" spans="1:3">
      <c r="A6" s="699"/>
      <c r="B6" s="699"/>
      <c r="C6" s="699"/>
    </row>
    <row r="7" spans="1:3">
      <c r="A7" s="890" t="s">
        <v>185</v>
      </c>
      <c r="B7" s="890"/>
      <c r="C7" s="890"/>
    </row>
    <row r="8" spans="1:3" ht="8.4" customHeight="1">
      <c r="A8" s="698"/>
      <c r="B8" s="698"/>
      <c r="C8" s="698"/>
    </row>
    <row r="9" spans="1:3" ht="15.9" customHeight="1">
      <c r="A9" s="892" t="s">
        <v>66</v>
      </c>
      <c r="B9" s="892"/>
      <c r="C9" s="892"/>
    </row>
    <row r="13" spans="1:3" ht="27" thickBot="1">
      <c r="A13" s="15" t="s">
        <v>186</v>
      </c>
      <c r="B13" s="15" t="s">
        <v>187</v>
      </c>
      <c r="C13" s="44" t="s">
        <v>188</v>
      </c>
    </row>
    <row r="14" spans="1:3" ht="18" customHeight="1">
      <c r="A14" s="114"/>
      <c r="B14" s="32"/>
      <c r="C14" s="32"/>
    </row>
    <row r="15" spans="1:3" ht="18" customHeight="1">
      <c r="A15" s="114"/>
      <c r="B15" s="42"/>
      <c r="C15" s="42"/>
    </row>
    <row r="16" spans="1:3" ht="18" customHeight="1">
      <c r="A16" s="114"/>
      <c r="B16" s="42"/>
      <c r="C16" s="42"/>
    </row>
    <row r="17" spans="1:3" ht="18" customHeight="1">
      <c r="A17" s="114"/>
      <c r="B17" s="42"/>
      <c r="C17" s="42"/>
    </row>
    <row r="18" spans="1:3" ht="18" customHeight="1">
      <c r="A18" s="114"/>
      <c r="B18" s="33"/>
      <c r="C18" s="33"/>
    </row>
    <row r="19" spans="1:3" ht="18" customHeight="1">
      <c r="A19" s="114"/>
      <c r="B19" s="33"/>
      <c r="C19" s="33"/>
    </row>
    <row r="20" spans="1:3" ht="18" customHeight="1">
      <c r="A20" s="114"/>
      <c r="B20" s="33"/>
      <c r="C20" s="33"/>
    </row>
    <row r="21" spans="1:3" ht="18" customHeight="1">
      <c r="A21" s="114"/>
      <c r="B21" s="33"/>
      <c r="C21" s="33"/>
    </row>
    <row r="22" spans="1:3" ht="18" customHeight="1">
      <c r="A22" s="114"/>
      <c r="B22" s="33"/>
      <c r="C22" s="33"/>
    </row>
    <row r="23" spans="1:3" ht="18" customHeight="1" thickBot="1">
      <c r="A23" s="114"/>
      <c r="B23" s="35"/>
      <c r="C23" s="35"/>
    </row>
    <row r="24" spans="1:3" ht="20.399999999999999" customHeight="1" thickBot="1">
      <c r="A24" s="39" t="s">
        <v>62</v>
      </c>
      <c r="B24" s="28">
        <f>SUM(B14:B23)</f>
        <v>0</v>
      </c>
      <c r="C24" s="28">
        <f>SUM(C14:C23)</f>
        <v>0</v>
      </c>
    </row>
    <row r="25" spans="1:3" ht="14.4" customHeight="1" thickTop="1"/>
    <row r="26" spans="1:3">
      <c r="A26" s="17"/>
    </row>
    <row r="32" spans="1:3">
      <c r="A32" s="104"/>
      <c r="B32" s="105"/>
      <c r="C32" s="105"/>
    </row>
    <row r="33" spans="1:3">
      <c r="A33" s="97">
        <v>23</v>
      </c>
      <c r="C33" s="97" t="s">
        <v>70</v>
      </c>
    </row>
  </sheetData>
  <mergeCells count="3">
    <mergeCell ref="A7:C7"/>
    <mergeCell ref="A9:C9"/>
    <mergeCell ref="A5:C5"/>
  </mergeCells>
  <phoneticPr fontId="28" type="noConversion"/>
  <printOptions horizontalCentered="1"/>
  <pageMargins left="0.75" right="0.75" top="0.75" bottom="0.5" header="0.5" footer="0.5"/>
  <pageSetup orientation="landscape" horizontalDpi="4294967292" verticalDpi="4294967292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I34"/>
  <sheetViews>
    <sheetView showGridLines="0" zoomScaleNormal="100" workbookViewId="0">
      <selection activeCell="A5" sqref="A5:C5"/>
    </sheetView>
  </sheetViews>
  <sheetFormatPr defaultRowHeight="13.2"/>
  <cols>
    <col min="1" max="1" width="33.44140625" customWidth="1"/>
    <col min="2" max="2" width="13.44140625" customWidth="1"/>
    <col min="3" max="3" width="12.44140625" customWidth="1"/>
    <col min="4" max="4" width="28.44140625" customWidth="1"/>
    <col min="5" max="5" width="17.44140625" customWidth="1"/>
    <col min="6" max="6" width="18.44140625" customWidth="1"/>
    <col min="7" max="7" width="7.44140625" hidden="1" customWidth="1"/>
    <col min="8" max="9" width="9.44140625" hidden="1" customWidth="1"/>
    <col min="10" max="10" width="17" customWidth="1"/>
  </cols>
  <sheetData>
    <row r="1" spans="1:9" ht="18.600000000000001">
      <c r="A1" s="100" t="s">
        <v>0</v>
      </c>
      <c r="B1" s="100"/>
      <c r="C1" s="101"/>
      <c r="E1" s="100" t="s">
        <v>171</v>
      </c>
    </row>
    <row r="2" spans="1:9" ht="9" customHeight="1"/>
    <row r="3" spans="1:9" ht="18.899999999999999" customHeight="1"/>
    <row r="5" spans="1:9" ht="15.6">
      <c r="A5" s="889" t="s">
        <v>2</v>
      </c>
      <c r="B5" s="889"/>
      <c r="C5" s="889"/>
      <c r="D5" s="889"/>
      <c r="E5" s="889"/>
      <c r="F5" s="889"/>
    </row>
    <row r="6" spans="1:9" ht="15.6">
      <c r="A6" s="697"/>
      <c r="B6" s="697"/>
      <c r="C6" s="697"/>
      <c r="D6" s="697"/>
      <c r="E6" s="697"/>
      <c r="F6" s="697"/>
    </row>
    <row r="7" spans="1:9">
      <c r="A7" s="890" t="s">
        <v>189</v>
      </c>
      <c r="B7" s="890"/>
      <c r="C7" s="890"/>
      <c r="D7" s="890"/>
      <c r="E7" s="890"/>
      <c r="F7" s="890"/>
    </row>
    <row r="8" spans="1:9" ht="6.9" customHeight="1">
      <c r="A8" s="698"/>
      <c r="B8" s="698"/>
      <c r="C8" s="698"/>
      <c r="D8" s="698"/>
      <c r="E8" s="698"/>
      <c r="F8" s="698"/>
    </row>
    <row r="9" spans="1:9" ht="15.9" customHeight="1">
      <c r="A9" s="906" t="s">
        <v>103</v>
      </c>
      <c r="B9" s="892"/>
      <c r="C9" s="892"/>
      <c r="D9" s="892"/>
      <c r="E9" s="892"/>
      <c r="F9" s="892"/>
    </row>
    <row r="10" spans="1:9">
      <c r="A10" s="904">
        <f>'Pet-cash'!$A$11</f>
        <v>40816</v>
      </c>
      <c r="B10" s="904"/>
      <c r="C10" s="904"/>
      <c r="D10" s="904"/>
      <c r="E10" s="904"/>
      <c r="F10" s="904"/>
    </row>
    <row r="12" spans="1:9" ht="27" thickBot="1">
      <c r="A12" s="14" t="s">
        <v>190</v>
      </c>
      <c r="B12" s="14" t="s">
        <v>191</v>
      </c>
      <c r="C12" s="15" t="s">
        <v>192</v>
      </c>
      <c r="D12" s="15" t="s">
        <v>77</v>
      </c>
      <c r="E12" s="15" t="s">
        <v>193</v>
      </c>
      <c r="F12" s="15" t="s">
        <v>194</v>
      </c>
      <c r="G12" s="14"/>
      <c r="H12" s="14"/>
      <c r="I12" s="14"/>
    </row>
    <row r="13" spans="1:9" ht="16.5" customHeight="1">
      <c r="A13" s="113"/>
      <c r="B13" s="40"/>
      <c r="C13" s="46"/>
      <c r="D13" s="24"/>
      <c r="E13" s="46"/>
      <c r="F13" s="46"/>
      <c r="G13" s="16"/>
      <c r="H13" s="16"/>
      <c r="I13" s="16"/>
    </row>
    <row r="14" spans="1:9" ht="16.5" customHeight="1">
      <c r="A14" s="114"/>
      <c r="B14" s="30"/>
      <c r="C14" s="31"/>
      <c r="D14" s="49"/>
      <c r="E14" s="31"/>
      <c r="F14" s="31"/>
      <c r="G14" s="10"/>
      <c r="H14" s="10"/>
      <c r="I14" s="10"/>
    </row>
    <row r="15" spans="1:9" ht="16.5" customHeight="1">
      <c r="A15" s="114"/>
      <c r="B15" s="30"/>
      <c r="C15" s="31"/>
      <c r="D15" s="49"/>
      <c r="E15" s="31"/>
      <c r="F15" s="31"/>
      <c r="G15" s="10"/>
      <c r="H15" s="10"/>
      <c r="I15" s="10"/>
    </row>
    <row r="16" spans="1:9" ht="16.5" customHeight="1">
      <c r="A16" s="114"/>
      <c r="B16" s="30"/>
      <c r="C16" s="31"/>
      <c r="D16" s="49"/>
      <c r="E16" s="31"/>
      <c r="F16" s="31"/>
      <c r="G16" s="10"/>
      <c r="H16" s="10"/>
      <c r="I16" s="10"/>
    </row>
    <row r="17" spans="1:9" ht="16.5" customHeight="1">
      <c r="A17" s="114"/>
      <c r="B17" s="30"/>
      <c r="C17" s="31"/>
      <c r="D17" s="49"/>
      <c r="E17" s="31"/>
      <c r="F17" s="31"/>
      <c r="G17" s="10"/>
      <c r="H17" s="10"/>
      <c r="I17" s="10"/>
    </row>
    <row r="18" spans="1:9" ht="16.5" customHeight="1">
      <c r="A18" s="114"/>
      <c r="B18" s="30"/>
      <c r="C18" s="31"/>
      <c r="D18" s="49"/>
      <c r="E18" s="31"/>
      <c r="F18" s="31"/>
      <c r="G18" s="10"/>
      <c r="H18" s="10"/>
      <c r="I18" s="10"/>
    </row>
    <row r="19" spans="1:9" ht="16.5" customHeight="1">
      <c r="A19" s="114"/>
      <c r="B19" s="30"/>
      <c r="C19" s="31"/>
      <c r="D19" s="50"/>
      <c r="E19" s="31"/>
      <c r="F19" s="31"/>
      <c r="G19" s="10"/>
      <c r="H19" s="10"/>
      <c r="I19" s="10"/>
    </row>
    <row r="20" spans="1:9" ht="16.5" customHeight="1">
      <c r="A20" s="114"/>
      <c r="B20" s="30"/>
      <c r="C20" s="31"/>
      <c r="D20" s="50"/>
      <c r="E20" s="31"/>
      <c r="F20" s="31"/>
      <c r="G20" s="10"/>
      <c r="H20" s="10"/>
      <c r="I20" s="10"/>
    </row>
    <row r="21" spans="1:9" ht="16.5" customHeight="1">
      <c r="A21" s="114"/>
      <c r="B21" s="30"/>
      <c r="C21" s="31"/>
      <c r="D21" s="50"/>
      <c r="E21" s="31"/>
      <c r="F21" s="31"/>
      <c r="G21" s="10"/>
      <c r="H21" s="10"/>
      <c r="I21" s="10"/>
    </row>
    <row r="22" spans="1:9" ht="16.5" customHeight="1">
      <c r="A22" s="114"/>
      <c r="B22" s="30"/>
      <c r="C22" s="31"/>
      <c r="D22" s="50"/>
      <c r="E22" s="31"/>
      <c r="F22" s="31"/>
      <c r="G22" s="10"/>
      <c r="H22" s="10"/>
      <c r="I22" s="10"/>
    </row>
    <row r="23" spans="1:9" ht="16.5" customHeight="1">
      <c r="A23" s="114"/>
      <c r="B23" s="30"/>
      <c r="C23" s="31"/>
      <c r="D23" s="50"/>
      <c r="E23" s="31"/>
      <c r="F23" s="31"/>
      <c r="G23" s="10"/>
      <c r="H23" s="10"/>
      <c r="I23" s="10"/>
    </row>
    <row r="24" spans="1:9" ht="16.5" customHeight="1" thickBot="1">
      <c r="A24" s="114"/>
      <c r="B24" s="41"/>
      <c r="C24" s="47"/>
      <c r="D24" s="51"/>
      <c r="E24" s="47"/>
      <c r="F24" s="47"/>
      <c r="G24" s="10"/>
      <c r="H24" s="10"/>
      <c r="I24" s="10"/>
    </row>
    <row r="25" spans="1:9" ht="16.5" customHeight="1" thickBot="1">
      <c r="A25" s="112" t="s">
        <v>62</v>
      </c>
      <c r="B25" s="28">
        <f>SUM(B13:B24)</f>
        <v>0</v>
      </c>
      <c r="C25" s="39"/>
      <c r="D25" s="39"/>
      <c r="E25" s="39"/>
      <c r="F25" s="39"/>
      <c r="G25" s="48"/>
      <c r="H25" s="13"/>
      <c r="I25" s="13"/>
    </row>
    <row r="26" spans="1:9" ht="13.8" thickTop="1"/>
    <row r="27" spans="1:9">
      <c r="A27" s="908" t="s">
        <v>195</v>
      </c>
      <c r="B27" s="908"/>
      <c r="C27" s="908"/>
      <c r="D27" s="908"/>
      <c r="E27" s="908"/>
      <c r="F27" s="908"/>
    </row>
    <row r="33" spans="1:6">
      <c r="A33" s="104"/>
      <c r="B33" s="105"/>
      <c r="C33" s="105"/>
      <c r="D33" s="105"/>
      <c r="E33" s="105"/>
      <c r="F33" s="105"/>
    </row>
    <row r="34" spans="1:6">
      <c r="A34" s="97">
        <v>24</v>
      </c>
      <c r="E34" s="97" t="s">
        <v>196</v>
      </c>
    </row>
  </sheetData>
  <mergeCells count="5">
    <mergeCell ref="A7:F7"/>
    <mergeCell ref="A9:F9"/>
    <mergeCell ref="A27:F27"/>
    <mergeCell ref="A5:F5"/>
    <mergeCell ref="A10:F10"/>
  </mergeCells>
  <phoneticPr fontId="28" type="noConversion"/>
  <printOptions horizontalCentered="1"/>
  <pageMargins left="0.75" right="0.27" top="0.75" bottom="0.5" header="0.5" footer="0.5"/>
  <pageSetup orientation="landscape" horizontalDpi="4294967292" verticalDpi="4294967292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/>
  <dimension ref="A1:F34"/>
  <sheetViews>
    <sheetView showGridLines="0" zoomScaleNormal="100" workbookViewId="0">
      <selection activeCell="A5" sqref="A5:C5"/>
    </sheetView>
  </sheetViews>
  <sheetFormatPr defaultRowHeight="13.2"/>
  <cols>
    <col min="1" max="1" width="12.44140625" customWidth="1"/>
    <col min="2" max="2" width="22.44140625" customWidth="1"/>
    <col min="3" max="3" width="23.44140625" customWidth="1"/>
    <col min="4" max="5" width="21.44140625" style="5" customWidth="1"/>
    <col min="6" max="6" width="16.44140625" style="5" customWidth="1"/>
  </cols>
  <sheetData>
    <row r="1" spans="1:6" ht="18.600000000000001">
      <c r="A1" s="100" t="s">
        <v>0</v>
      </c>
      <c r="B1" s="100"/>
      <c r="C1" s="101"/>
      <c r="E1" s="100" t="s">
        <v>197</v>
      </c>
    </row>
    <row r="2" spans="1:6" ht="9" customHeight="1">
      <c r="D2"/>
      <c r="E2"/>
      <c r="F2"/>
    </row>
    <row r="3" spans="1:6" ht="18.899999999999999" customHeight="1">
      <c r="D3"/>
      <c r="E3"/>
      <c r="F3"/>
    </row>
    <row r="4" spans="1:6" ht="15.6">
      <c r="A4" s="889" t="s">
        <v>2</v>
      </c>
      <c r="B4" s="889"/>
      <c r="C4" s="889"/>
      <c r="D4" s="889"/>
      <c r="E4" s="889"/>
      <c r="F4" s="889"/>
    </row>
    <row r="5" spans="1:6" ht="9.9" customHeight="1">
      <c r="D5"/>
      <c r="E5"/>
      <c r="F5"/>
    </row>
    <row r="6" spans="1:6">
      <c r="A6" s="890" t="s">
        <v>198</v>
      </c>
      <c r="B6" s="890"/>
      <c r="C6" s="890"/>
      <c r="D6" s="890"/>
      <c r="E6" s="890"/>
      <c r="F6" s="890"/>
    </row>
    <row r="7" spans="1:6" ht="6.9" customHeight="1">
      <c r="D7"/>
      <c r="E7"/>
      <c r="F7"/>
    </row>
    <row r="8" spans="1:6" ht="12.9" customHeight="1">
      <c r="A8" s="903" t="s">
        <v>199</v>
      </c>
      <c r="B8" s="892"/>
      <c r="C8" s="892"/>
      <c r="D8" s="892"/>
      <c r="E8" s="892"/>
      <c r="F8" s="892"/>
    </row>
    <row r="9" spans="1:6">
      <c r="A9" s="909">
        <f>'Pet-cash'!$A$11</f>
        <v>40816</v>
      </c>
      <c r="B9" s="891"/>
      <c r="C9" s="891"/>
      <c r="D9" s="891"/>
      <c r="E9" s="891"/>
      <c r="F9" s="891"/>
    </row>
    <row r="10" spans="1:6">
      <c r="B10" s="18"/>
      <c r="D10"/>
    </row>
    <row r="11" spans="1:6" ht="9.9" customHeight="1">
      <c r="C11" s="9"/>
    </row>
    <row r="12" spans="1:6" ht="4.6500000000000004" customHeight="1">
      <c r="C12" s="9"/>
    </row>
    <row r="14" spans="1:6" ht="13.8" thickBot="1">
      <c r="B14" s="14"/>
      <c r="C14" s="14" t="s">
        <v>200</v>
      </c>
      <c r="D14" s="14" t="s">
        <v>201</v>
      </c>
      <c r="E14" s="14" t="s">
        <v>202</v>
      </c>
      <c r="F14"/>
    </row>
    <row r="15" spans="1:6" ht="18.899999999999999" customHeight="1">
      <c r="B15" s="117" t="s">
        <v>203</v>
      </c>
      <c r="C15" s="145"/>
      <c r="D15" s="144"/>
      <c r="E15" s="52"/>
      <c r="F15"/>
    </row>
    <row r="16" spans="1:6" ht="18.899999999999999" customHeight="1">
      <c r="B16" s="118" t="s">
        <v>204</v>
      </c>
      <c r="C16" s="126"/>
      <c r="D16" s="188"/>
      <c r="E16" s="53"/>
      <c r="F16"/>
    </row>
    <row r="17" spans="1:6" ht="18.899999999999999" customHeight="1">
      <c r="B17" s="118" t="s">
        <v>205</v>
      </c>
      <c r="C17" s="126"/>
      <c r="D17" s="125"/>
      <c r="E17" s="53"/>
      <c r="F17"/>
    </row>
    <row r="18" spans="1:6" ht="18.899999999999999" customHeight="1">
      <c r="B18" s="118" t="s">
        <v>206</v>
      </c>
      <c r="C18" s="126"/>
      <c r="D18" s="125"/>
      <c r="E18" s="53"/>
      <c r="F18"/>
    </row>
    <row r="19" spans="1:6" ht="18.899999999999999" customHeight="1">
      <c r="B19" s="118" t="s">
        <v>207</v>
      </c>
      <c r="C19" s="126"/>
      <c r="D19" s="125"/>
      <c r="E19" s="53"/>
      <c r="F19"/>
    </row>
    <row r="20" spans="1:6" ht="18.899999999999999" customHeight="1">
      <c r="B20" s="118" t="s">
        <v>208</v>
      </c>
      <c r="C20" s="152"/>
      <c r="D20" s="272"/>
      <c r="E20" s="273"/>
      <c r="F20"/>
    </row>
    <row r="21" spans="1:6" ht="18.899999999999999" customHeight="1">
      <c r="B21" s="118" t="s">
        <v>209</v>
      </c>
      <c r="C21" s="152">
        <v>390331.42</v>
      </c>
      <c r="D21" s="272">
        <v>2.5000000000000001E-2</v>
      </c>
      <c r="E21" s="273">
        <f>C21*D21</f>
        <v>9758.2855</v>
      </c>
      <c r="F21"/>
    </row>
    <row r="22" spans="1:6" ht="18.899999999999999" customHeight="1">
      <c r="B22" s="118" t="s">
        <v>210</v>
      </c>
      <c r="C22" s="152">
        <v>296986.19</v>
      </c>
      <c r="D22" s="272">
        <v>2.5000000000000001E-2</v>
      </c>
      <c r="E22" s="273">
        <f>C22*D22</f>
        <v>7424.6547500000006</v>
      </c>
      <c r="F22"/>
    </row>
    <row r="23" spans="1:6" ht="18.899999999999999" customHeight="1">
      <c r="B23" s="118" t="s">
        <v>211</v>
      </c>
      <c r="C23" s="152">
        <v>299807.31</v>
      </c>
      <c r="D23" s="272">
        <v>2.5000000000000001E-2</v>
      </c>
      <c r="E23" s="273">
        <f>C23*D23</f>
        <v>7495.1827499999999</v>
      </c>
      <c r="F23"/>
    </row>
    <row r="24" spans="1:6" ht="18.899999999999999" customHeight="1">
      <c r="B24" s="118" t="s">
        <v>212</v>
      </c>
      <c r="C24" s="126"/>
      <c r="D24" s="125"/>
      <c r="E24" s="53"/>
      <c r="F24"/>
    </row>
    <row r="25" spans="1:6" ht="18.899999999999999" customHeight="1">
      <c r="B25" s="118" t="s">
        <v>213</v>
      </c>
      <c r="C25" s="126"/>
      <c r="D25" s="125"/>
      <c r="E25" s="53"/>
      <c r="F25"/>
    </row>
    <row r="26" spans="1:6" ht="18.899999999999999" customHeight="1" thickBot="1">
      <c r="B26" s="118" t="s">
        <v>214</v>
      </c>
      <c r="C26" s="127"/>
      <c r="D26" s="125"/>
      <c r="E26" s="54"/>
      <c r="F26"/>
    </row>
    <row r="27" spans="1:6" ht="21.9" customHeight="1" thickBot="1">
      <c r="B27" s="112" t="s">
        <v>62</v>
      </c>
      <c r="C27" s="128"/>
      <c r="D27" s="58"/>
      <c r="E27" s="274">
        <f>SUM(E15:E26)</f>
        <v>24678.123</v>
      </c>
      <c r="F27"/>
    </row>
    <row r="28" spans="1:6" ht="13.8" thickTop="1"/>
    <row r="29" spans="1:6" ht="9" customHeight="1"/>
    <row r="30" spans="1:6" ht="9.9" customHeight="1"/>
    <row r="32" spans="1:6" ht="12.75" customHeight="1">
      <c r="A32" s="95"/>
      <c r="B32" s="96"/>
      <c r="C32" s="96"/>
      <c r="D32" s="96"/>
      <c r="E32" s="96"/>
      <c r="F32" s="96"/>
    </row>
    <row r="33" spans="1:6">
      <c r="A33" s="2"/>
      <c r="B33" s="2"/>
      <c r="C33" s="2"/>
      <c r="D33" s="106"/>
      <c r="E33" s="106"/>
      <c r="F33" s="106"/>
    </row>
    <row r="34" spans="1:6">
      <c r="A34" s="97">
        <v>27</v>
      </c>
      <c r="E34" s="97" t="s">
        <v>215</v>
      </c>
    </row>
  </sheetData>
  <mergeCells count="4">
    <mergeCell ref="A9:F9"/>
    <mergeCell ref="A4:F4"/>
    <mergeCell ref="A6:F6"/>
    <mergeCell ref="A8:F8"/>
  </mergeCells>
  <phoneticPr fontId="28" type="noConversion"/>
  <printOptions horizontalCentered="1"/>
  <pageMargins left="0.75" right="0.3" top="0.75" bottom="0.5" header="0.75" footer="0.6"/>
  <pageSetup orientation="landscape" horizontalDpi="4294967292" verticalDpi="4294967292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9"/>
  <dimension ref="A1:K26"/>
  <sheetViews>
    <sheetView showGridLines="0" zoomScaleNormal="100" workbookViewId="0">
      <selection activeCell="C16" sqref="C16"/>
    </sheetView>
  </sheetViews>
  <sheetFormatPr defaultRowHeight="13.2"/>
  <cols>
    <col min="1" max="1" width="21.44140625" customWidth="1"/>
    <col min="2" max="2" width="13.44140625" customWidth="1"/>
    <col min="3" max="3" width="12.44140625" customWidth="1"/>
    <col min="4" max="4" width="10.44140625" customWidth="1"/>
    <col min="5" max="5" width="13.44140625" customWidth="1"/>
    <col min="6" max="6" width="15.44140625" customWidth="1"/>
    <col min="7" max="7" width="15" customWidth="1"/>
    <col min="8" max="9" width="12.44140625" customWidth="1"/>
    <col min="10" max="10" width="0.44140625" customWidth="1"/>
    <col min="11" max="11" width="9.44140625" hidden="1" customWidth="1"/>
  </cols>
  <sheetData>
    <row r="1" spans="1:11" ht="18.600000000000001">
      <c r="A1" s="100" t="s">
        <v>0</v>
      </c>
      <c r="B1" s="100"/>
      <c r="C1" s="101"/>
      <c r="F1" s="124"/>
      <c r="G1" s="100" t="s">
        <v>171</v>
      </c>
    </row>
    <row r="2" spans="1:11" ht="9" customHeight="1"/>
    <row r="3" spans="1:11" ht="18.899999999999999" customHeight="1"/>
    <row r="4" spans="1:11" ht="15.6">
      <c r="A4" s="889"/>
      <c r="B4" s="889"/>
      <c r="C4" s="889"/>
      <c r="D4" s="889"/>
      <c r="E4" s="889"/>
      <c r="F4" s="889"/>
      <c r="G4" s="889"/>
    </row>
    <row r="5" spans="1:11" ht="15.6">
      <c r="A5" s="889" t="s">
        <v>2</v>
      </c>
      <c r="B5" s="889"/>
      <c r="C5" s="889"/>
      <c r="D5" s="889"/>
      <c r="E5" s="889"/>
      <c r="F5" s="889"/>
      <c r="G5" s="889"/>
      <c r="H5" s="889"/>
      <c r="I5" s="889"/>
      <c r="J5" s="889"/>
      <c r="K5" s="889"/>
    </row>
    <row r="6" spans="1:11">
      <c r="A6" s="699"/>
      <c r="B6" s="699"/>
      <c r="C6" s="699"/>
      <c r="D6" s="699"/>
      <c r="E6" s="699"/>
    </row>
    <row r="7" spans="1:11">
      <c r="A7" s="890" t="s">
        <v>216</v>
      </c>
      <c r="B7" s="890"/>
      <c r="C7" s="890"/>
      <c r="D7" s="890"/>
      <c r="E7" s="890"/>
      <c r="F7" s="890"/>
      <c r="G7" s="890"/>
      <c r="H7" s="890"/>
      <c r="I7" s="890"/>
      <c r="J7" s="890"/>
      <c r="K7" s="890"/>
    </row>
    <row r="8" spans="1:11" ht="9" customHeight="1">
      <c r="A8" s="698"/>
      <c r="B8" s="698"/>
      <c r="C8" s="698"/>
      <c r="D8" s="698"/>
      <c r="E8" s="698"/>
      <c r="F8" s="698"/>
      <c r="G8" s="698"/>
      <c r="H8" s="698"/>
      <c r="I8" s="698"/>
      <c r="J8" s="698"/>
      <c r="K8" s="698"/>
    </row>
    <row r="9" spans="1:11">
      <c r="A9" s="907" t="s">
        <v>117</v>
      </c>
      <c r="B9" s="890"/>
      <c r="C9" s="890"/>
      <c r="D9" s="890"/>
      <c r="E9" s="890"/>
      <c r="F9" s="890"/>
      <c r="G9" s="890"/>
      <c r="H9" s="890"/>
      <c r="I9" s="890"/>
      <c r="J9" s="890"/>
      <c r="K9" s="890"/>
    </row>
    <row r="10" spans="1:11">
      <c r="A10" s="904">
        <f>'Pet-cash'!$A$11</f>
        <v>40816</v>
      </c>
      <c r="B10" s="904"/>
      <c r="C10" s="904"/>
      <c r="D10" s="904"/>
      <c r="E10" s="904"/>
      <c r="F10" s="904"/>
      <c r="G10" s="904"/>
      <c r="H10" s="904"/>
      <c r="I10" s="904"/>
    </row>
    <row r="12" spans="1:11" ht="40.200000000000003" thickBot="1">
      <c r="A12" s="14" t="s">
        <v>217</v>
      </c>
      <c r="B12" s="15" t="s">
        <v>218</v>
      </c>
      <c r="C12" s="15" t="s">
        <v>219</v>
      </c>
      <c r="D12" s="15" t="s">
        <v>220</v>
      </c>
      <c r="E12" s="15" t="s">
        <v>191</v>
      </c>
      <c r="F12" s="15" t="s">
        <v>221</v>
      </c>
      <c r="G12" s="15" t="s">
        <v>222</v>
      </c>
      <c r="H12" s="15" t="s">
        <v>113</v>
      </c>
      <c r="I12" s="15" t="s">
        <v>223</v>
      </c>
    </row>
    <row r="13" spans="1:11" ht="19.5" customHeight="1">
      <c r="A13" s="110" t="s">
        <v>224</v>
      </c>
      <c r="B13" s="31"/>
      <c r="C13" s="31"/>
      <c r="D13" s="201"/>
      <c r="E13" s="135"/>
      <c r="F13" s="136"/>
      <c r="G13" s="30"/>
      <c r="H13" s="30"/>
      <c r="I13" s="126"/>
    </row>
    <row r="14" spans="1:11" ht="19.5" customHeight="1">
      <c r="A14" s="110" t="s">
        <v>225</v>
      </c>
      <c r="B14" s="31"/>
      <c r="C14" s="31"/>
      <c r="D14" s="148"/>
      <c r="E14" s="135"/>
      <c r="F14" s="136"/>
      <c r="G14" s="30"/>
      <c r="H14" s="30"/>
      <c r="I14" s="126"/>
    </row>
    <row r="15" spans="1:11" ht="19.5" customHeight="1">
      <c r="A15" s="110" t="s">
        <v>226</v>
      </c>
      <c r="B15" s="31"/>
      <c r="C15" s="31"/>
      <c r="D15" s="148"/>
      <c r="E15" s="135"/>
      <c r="F15" s="136"/>
      <c r="G15" s="30"/>
      <c r="H15" s="30"/>
      <c r="I15" s="126"/>
    </row>
    <row r="16" spans="1:11" ht="19.5" customHeight="1">
      <c r="A16" s="110" t="s">
        <v>227</v>
      </c>
      <c r="B16" s="31"/>
      <c r="C16" s="31"/>
      <c r="D16" s="148"/>
      <c r="E16" s="135"/>
      <c r="F16" s="136"/>
      <c r="G16" s="30"/>
      <c r="H16" s="30"/>
      <c r="I16" s="126"/>
    </row>
    <row r="17" spans="1:9" ht="19.5" customHeight="1">
      <c r="A17" s="110" t="s">
        <v>228</v>
      </c>
      <c r="B17" s="31"/>
      <c r="C17" s="31"/>
      <c r="D17" s="201"/>
      <c r="E17" s="135"/>
      <c r="F17" s="136"/>
      <c r="G17" s="30"/>
      <c r="H17" s="30"/>
      <c r="I17" s="126"/>
    </row>
    <row r="18" spans="1:9" ht="19.5" customHeight="1">
      <c r="A18" s="110" t="s">
        <v>229</v>
      </c>
      <c r="B18" s="31"/>
      <c r="C18" s="31"/>
      <c r="D18" s="201"/>
      <c r="E18" s="135"/>
      <c r="F18" s="136"/>
      <c r="G18" s="30"/>
      <c r="H18" s="30"/>
      <c r="I18" s="126"/>
    </row>
    <row r="19" spans="1:9" ht="19.5" customHeight="1">
      <c r="A19" s="110"/>
      <c r="B19" s="31"/>
      <c r="C19" s="31"/>
      <c r="D19" s="148"/>
      <c r="E19" s="135"/>
      <c r="F19" s="136"/>
      <c r="G19" s="30"/>
      <c r="H19" s="30"/>
      <c r="I19" s="126" t="s">
        <v>22</v>
      </c>
    </row>
    <row r="20" spans="1:9" ht="19.5" customHeight="1" thickBot="1">
      <c r="A20" s="110"/>
      <c r="B20" s="31"/>
      <c r="C20" s="31"/>
      <c r="D20" s="148"/>
      <c r="E20" s="135"/>
      <c r="F20" s="136"/>
      <c r="G20" s="30"/>
      <c r="H20" s="30"/>
      <c r="I20" s="126"/>
    </row>
    <row r="21" spans="1:9" ht="19.5" customHeight="1" thickBot="1">
      <c r="A21" s="112" t="s">
        <v>62</v>
      </c>
      <c r="B21" s="57"/>
      <c r="C21" s="57"/>
      <c r="D21" s="57"/>
      <c r="E21" s="28">
        <f>SUM(E13:E20)</f>
        <v>0</v>
      </c>
      <c r="F21" s="28">
        <f>SUM(F13:F20)</f>
        <v>0</v>
      </c>
      <c r="G21" s="28">
        <f>SUM(G13:G20)</f>
        <v>0</v>
      </c>
      <c r="H21" s="28">
        <f>SUM(H13:H20)</f>
        <v>0</v>
      </c>
      <c r="I21" s="28"/>
    </row>
    <row r="22" spans="1:9" ht="14.4" customHeight="1" thickTop="1"/>
    <row r="23" spans="1:9">
      <c r="A23" s="17" t="s">
        <v>181</v>
      </c>
      <c r="B23" s="17"/>
      <c r="C23" s="17"/>
      <c r="D23" s="17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97">
        <v>22</v>
      </c>
      <c r="H25" s="97" t="s">
        <v>63</v>
      </c>
    </row>
    <row r="26" spans="1:9" ht="3" customHeight="1"/>
  </sheetData>
  <mergeCells count="5">
    <mergeCell ref="A10:I10"/>
    <mergeCell ref="A9:K9"/>
    <mergeCell ref="A4:G4"/>
    <mergeCell ref="A7:K7"/>
    <mergeCell ref="A5:K5"/>
  </mergeCells>
  <phoneticPr fontId="28" type="noConversion"/>
  <printOptions horizontalCentered="1"/>
  <pageMargins left="0.5" right="0.35" top="0.75" bottom="0.5" header="0.5" footer="0.5"/>
  <pageSetup orientation="landscape" horizontalDpi="4294967292" verticalDpi="4294967292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F80"/>
  <sheetViews>
    <sheetView showGridLines="0" zoomScaleNormal="100" workbookViewId="0">
      <selection activeCell="A5" sqref="A5:C5"/>
    </sheetView>
  </sheetViews>
  <sheetFormatPr defaultRowHeight="13.2"/>
  <cols>
    <col min="1" max="1" width="40.44140625" customWidth="1"/>
    <col min="2" max="2" width="27.44140625" customWidth="1"/>
    <col min="3" max="3" width="60.44140625" customWidth="1"/>
    <col min="6" max="6" width="11" customWidth="1"/>
  </cols>
  <sheetData>
    <row r="1" spans="1:3" ht="18.600000000000001">
      <c r="A1" s="100" t="s">
        <v>0</v>
      </c>
      <c r="B1" s="100"/>
      <c r="C1" s="100" t="s">
        <v>230</v>
      </c>
    </row>
    <row r="2" spans="1:3" ht="9" customHeight="1"/>
    <row r="3" spans="1:3" ht="18.899999999999999" customHeight="1"/>
    <row r="5" spans="1:3" ht="15.6">
      <c r="A5" s="889" t="s">
        <v>2</v>
      </c>
      <c r="B5" s="889"/>
      <c r="C5" s="889"/>
    </row>
    <row r="6" spans="1:3" ht="14.4" customHeight="1">
      <c r="A6" s="697"/>
      <c r="B6" s="697"/>
      <c r="C6" s="697"/>
    </row>
    <row r="7" spans="1:3">
      <c r="A7" s="890" t="s">
        <v>231</v>
      </c>
      <c r="B7" s="890"/>
      <c r="C7" s="890"/>
    </row>
    <row r="8" spans="1:3" ht="6" customHeight="1">
      <c r="A8" s="698"/>
      <c r="B8" s="698"/>
      <c r="C8" s="698"/>
    </row>
    <row r="9" spans="1:3" ht="15.9" customHeight="1">
      <c r="A9" s="906" t="s">
        <v>103</v>
      </c>
      <c r="B9" s="892"/>
      <c r="C9" s="892"/>
    </row>
    <row r="10" spans="1:3">
      <c r="A10" s="904">
        <f>'Pet-cash'!$A$11</f>
        <v>40816</v>
      </c>
      <c r="B10" s="904"/>
      <c r="C10" s="904"/>
    </row>
    <row r="11" spans="1:3">
      <c r="B11" s="200"/>
    </row>
    <row r="13" spans="1:3" ht="13.8" thickBot="1">
      <c r="A13" s="15" t="s">
        <v>232</v>
      </c>
      <c r="B13" s="15" t="s">
        <v>233</v>
      </c>
      <c r="C13" s="15" t="s">
        <v>234</v>
      </c>
    </row>
    <row r="14" spans="1:3" ht="20.399999999999999" hidden="1" customHeight="1">
      <c r="A14" s="115"/>
      <c r="B14" s="268"/>
      <c r="C14" s="196" t="s">
        <v>235</v>
      </c>
    </row>
    <row r="15" spans="1:3" ht="20.399999999999999" hidden="1" customHeight="1">
      <c r="A15" s="115"/>
      <c r="B15" s="269"/>
      <c r="C15" s="197" t="s">
        <v>236</v>
      </c>
    </row>
    <row r="16" spans="1:3" ht="20.399999999999999" hidden="1" customHeight="1">
      <c r="A16" s="115"/>
      <c r="B16" s="270"/>
      <c r="C16" s="197" t="s">
        <v>237</v>
      </c>
    </row>
    <row r="17" spans="1:3" ht="20.399999999999999" hidden="1" customHeight="1">
      <c r="A17" s="270"/>
      <c r="B17" s="270"/>
      <c r="C17" s="540" t="s">
        <v>238</v>
      </c>
    </row>
    <row r="18" spans="1:3" ht="20.399999999999999" customHeight="1">
      <c r="A18" s="287"/>
      <c r="B18" s="270">
        <v>2065.48</v>
      </c>
      <c r="C18" s="540" t="s">
        <v>239</v>
      </c>
    </row>
    <row r="19" spans="1:3" ht="20.399999999999999" customHeight="1">
      <c r="A19" s="287"/>
      <c r="B19" s="270">
        <v>2156.4699999999998</v>
      </c>
      <c r="C19" s="540" t="s">
        <v>240</v>
      </c>
    </row>
    <row r="20" spans="1:3" ht="20.399999999999999" customHeight="1">
      <c r="A20" s="287"/>
      <c r="B20" s="541">
        <v>1789.51</v>
      </c>
      <c r="C20" s="540" t="s">
        <v>241</v>
      </c>
    </row>
    <row r="21" spans="1:3" ht="20.399999999999999" customHeight="1">
      <c r="A21" s="287"/>
      <c r="B21" s="541">
        <v>1709.7</v>
      </c>
      <c r="C21" s="540" t="s">
        <v>242</v>
      </c>
    </row>
    <row r="22" spans="1:3" ht="20.399999999999999" hidden="1" customHeight="1">
      <c r="A22" s="288"/>
      <c r="B22" s="270"/>
      <c r="C22" s="540" t="s">
        <v>243</v>
      </c>
    </row>
    <row r="23" spans="1:3" ht="20.399999999999999" hidden="1" customHeight="1">
      <c r="A23" s="287"/>
      <c r="B23" s="269">
        <f>SUM(B14:B16)</f>
        <v>0</v>
      </c>
      <c r="C23" s="540"/>
    </row>
    <row r="24" spans="1:3" ht="20.399999999999999" customHeight="1">
      <c r="A24" s="287"/>
      <c r="B24" s="270"/>
      <c r="C24" s="540"/>
    </row>
    <row r="25" spans="1:3" ht="20.399999999999999" customHeight="1">
      <c r="A25" s="287"/>
      <c r="B25" s="269"/>
      <c r="C25" s="540"/>
    </row>
    <row r="26" spans="1:3" ht="20.399999999999999" customHeight="1">
      <c r="A26" s="287"/>
      <c r="B26" s="269"/>
      <c r="C26" s="540"/>
    </row>
    <row r="27" spans="1:3" ht="20.399999999999999" customHeight="1">
      <c r="A27" s="542"/>
      <c r="B27" s="269"/>
      <c r="C27" s="540"/>
    </row>
    <row r="28" spans="1:3" ht="20.399999999999999" customHeight="1">
      <c r="A28" s="289"/>
      <c r="B28" s="269"/>
      <c r="C28" s="195"/>
    </row>
    <row r="29" spans="1:3" ht="20.399999999999999" customHeight="1" thickBot="1">
      <c r="A29" s="289"/>
      <c r="B29" s="269"/>
      <c r="C29" s="194"/>
    </row>
    <row r="30" spans="1:3" ht="20.399999999999999" customHeight="1" thickBot="1">
      <c r="A30" s="279" t="s">
        <v>62</v>
      </c>
      <c r="B30" s="271">
        <f>SUM(B14:B29)</f>
        <v>7721.16</v>
      </c>
      <c r="C30" s="138"/>
    </row>
    <row r="31" spans="1:3" ht="14.4" customHeight="1" thickTop="1"/>
    <row r="32" spans="1:3">
      <c r="A32" s="17"/>
    </row>
    <row r="36" spans="1:3">
      <c r="A36" s="95"/>
      <c r="B36" s="95"/>
      <c r="C36" s="97"/>
    </row>
    <row r="55" spans="5:5">
      <c r="E55" s="198"/>
    </row>
    <row r="57" spans="5:5">
      <c r="E57" s="198"/>
    </row>
    <row r="58" spans="5:5">
      <c r="E58" s="198"/>
    </row>
    <row r="60" spans="5:5">
      <c r="E60" s="198"/>
    </row>
    <row r="62" spans="5:5">
      <c r="E62" s="198"/>
    </row>
    <row r="64" spans="5:5">
      <c r="E64" s="198"/>
    </row>
    <row r="67" spans="5:6">
      <c r="E67" s="198"/>
    </row>
    <row r="75" spans="5:6">
      <c r="E75" s="198"/>
    </row>
    <row r="78" spans="5:6">
      <c r="E78" s="198"/>
    </row>
    <row r="80" spans="5:6">
      <c r="F80" s="199"/>
    </row>
  </sheetData>
  <mergeCells count="4">
    <mergeCell ref="A7:C7"/>
    <mergeCell ref="A9:C9"/>
    <mergeCell ref="A5:C5"/>
    <mergeCell ref="A10:C10"/>
  </mergeCells>
  <phoneticPr fontId="28" type="noConversion"/>
  <printOptions horizontalCentered="1"/>
  <pageMargins left="0.75" right="0.28000000000000003" top="0.75" bottom="0.5" header="0.5" footer="0.5"/>
  <pageSetup scale="85" orientation="landscape" horizontalDpi="4294967292" verticalDpi="4294967292" r:id="rId1"/>
  <headerFooter alignWithMargins="0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K35"/>
  <sheetViews>
    <sheetView showGridLines="0" zoomScaleNormal="100" workbookViewId="0">
      <selection activeCell="A5" sqref="A5:C5"/>
    </sheetView>
  </sheetViews>
  <sheetFormatPr defaultRowHeight="13.2"/>
  <cols>
    <col min="1" max="1" width="35.44140625" customWidth="1"/>
    <col min="2" max="2" width="11.44140625" customWidth="1"/>
    <col min="3" max="3" width="21.44140625" customWidth="1"/>
    <col min="4" max="4" width="19.44140625" customWidth="1"/>
    <col min="5" max="5" width="16.44140625" customWidth="1"/>
    <col min="6" max="6" width="7.44140625" hidden="1" customWidth="1"/>
    <col min="7" max="8" width="9.44140625" hidden="1" customWidth="1"/>
    <col min="9" max="9" width="13.44140625" customWidth="1"/>
  </cols>
  <sheetData>
    <row r="1" spans="1:11" ht="18.600000000000001">
      <c r="A1" s="100" t="s">
        <v>0</v>
      </c>
      <c r="B1" s="100"/>
      <c r="C1" s="101"/>
      <c r="E1" s="100" t="s">
        <v>244</v>
      </c>
    </row>
    <row r="2" spans="1:11" ht="9" customHeight="1"/>
    <row r="3" spans="1:11" ht="18.899999999999999" customHeight="1">
      <c r="K3" s="108"/>
    </row>
    <row r="5" spans="1:11" ht="15.6">
      <c r="A5" s="889" t="s">
        <v>136</v>
      </c>
      <c r="B5" s="889"/>
      <c r="C5" s="889"/>
      <c r="D5" s="889"/>
      <c r="E5" s="889"/>
      <c r="F5" s="889"/>
      <c r="G5" s="889"/>
      <c r="H5" s="889"/>
      <c r="I5" s="889"/>
    </row>
    <row r="7" spans="1:11">
      <c r="A7" s="890" t="s">
        <v>245</v>
      </c>
      <c r="B7" s="890"/>
      <c r="C7" s="890"/>
      <c r="D7" s="890"/>
      <c r="E7" s="890"/>
      <c r="F7" s="890"/>
      <c r="G7" s="890"/>
      <c r="H7" s="890"/>
      <c r="I7" s="890"/>
    </row>
    <row r="8" spans="1:11" ht="6" customHeight="1"/>
    <row r="9" spans="1:11" ht="15.9" customHeight="1">
      <c r="A9" s="892" t="s">
        <v>246</v>
      </c>
      <c r="B9" s="892"/>
      <c r="C9" s="892"/>
      <c r="D9" s="892"/>
      <c r="E9" s="892"/>
      <c r="F9" s="892"/>
      <c r="G9" s="892"/>
      <c r="H9" s="892"/>
      <c r="I9" s="892"/>
    </row>
    <row r="12" spans="1:11" ht="27" thickBot="1">
      <c r="A12" s="14" t="s">
        <v>247</v>
      </c>
      <c r="B12" s="14" t="s">
        <v>248</v>
      </c>
      <c r="C12" s="15" t="s">
        <v>121</v>
      </c>
      <c r="D12" s="15" t="s">
        <v>249</v>
      </c>
      <c r="E12" s="15" t="s">
        <v>250</v>
      </c>
      <c r="F12" s="14"/>
      <c r="G12" s="14"/>
      <c r="H12" s="14"/>
      <c r="I12" s="15" t="s">
        <v>251</v>
      </c>
    </row>
    <row r="13" spans="1:11" ht="17.399999999999999" customHeight="1">
      <c r="A13" s="109"/>
      <c r="B13" s="55"/>
      <c r="C13" s="32"/>
      <c r="D13" s="32"/>
      <c r="E13" s="32"/>
      <c r="F13" s="32"/>
      <c r="G13" s="32"/>
      <c r="H13" s="32"/>
      <c r="I13" s="32"/>
    </row>
    <row r="14" spans="1:11" ht="17.399999999999999" customHeight="1">
      <c r="A14" s="116"/>
      <c r="B14" s="29"/>
      <c r="C14" s="33"/>
      <c r="D14" s="33"/>
      <c r="E14" s="33"/>
      <c r="F14" s="33"/>
      <c r="G14" s="33"/>
      <c r="H14" s="33"/>
      <c r="I14" s="33"/>
    </row>
    <row r="15" spans="1:11" ht="17.399999999999999" customHeight="1">
      <c r="A15" s="116"/>
      <c r="B15" s="29"/>
      <c r="C15" s="33"/>
      <c r="D15" s="33"/>
      <c r="E15" s="33"/>
      <c r="F15" s="33"/>
      <c r="G15" s="33"/>
      <c r="H15" s="33"/>
      <c r="I15" s="33"/>
    </row>
    <row r="16" spans="1:11" ht="17.399999999999999" customHeight="1">
      <c r="A16" s="116"/>
      <c r="B16" s="29"/>
      <c r="C16" s="33"/>
      <c r="D16" s="33"/>
      <c r="E16" s="33"/>
      <c r="F16" s="33"/>
      <c r="G16" s="33"/>
      <c r="H16" s="33"/>
      <c r="I16" s="33"/>
    </row>
    <row r="17" spans="1:9" ht="17.399999999999999" customHeight="1">
      <c r="A17" s="116"/>
      <c r="B17" s="29"/>
      <c r="C17" s="33"/>
      <c r="D17" s="33"/>
      <c r="E17" s="33"/>
      <c r="F17" s="33"/>
      <c r="G17" s="33"/>
      <c r="H17" s="33"/>
      <c r="I17" s="33"/>
    </row>
    <row r="18" spans="1:9" ht="17.399999999999999" customHeight="1">
      <c r="A18" s="116"/>
      <c r="B18" s="29"/>
      <c r="C18" s="33"/>
      <c r="D18" s="33"/>
      <c r="E18" s="33"/>
      <c r="F18" s="33"/>
      <c r="G18" s="33"/>
      <c r="H18" s="33"/>
      <c r="I18" s="33"/>
    </row>
    <row r="19" spans="1:9" ht="17.399999999999999" customHeight="1">
      <c r="A19" s="116"/>
      <c r="B19" s="29"/>
      <c r="C19" s="33"/>
      <c r="D19" s="33"/>
      <c r="E19" s="33"/>
      <c r="F19" s="33"/>
      <c r="G19" s="33"/>
      <c r="H19" s="33"/>
      <c r="I19" s="33"/>
    </row>
    <row r="20" spans="1:9" ht="17.399999999999999" customHeight="1">
      <c r="A20" s="116"/>
      <c r="B20" s="29"/>
      <c r="C20" s="33"/>
      <c r="D20" s="33"/>
      <c r="E20" s="33"/>
      <c r="F20" s="33"/>
      <c r="G20" s="33"/>
      <c r="H20" s="33"/>
      <c r="I20" s="33"/>
    </row>
    <row r="21" spans="1:9" ht="17.399999999999999" customHeight="1">
      <c r="A21" s="116"/>
      <c r="B21" s="29"/>
      <c r="C21" s="33"/>
      <c r="D21" s="33"/>
      <c r="E21" s="33"/>
      <c r="F21" s="33"/>
      <c r="G21" s="33"/>
      <c r="H21" s="33"/>
      <c r="I21" s="33"/>
    </row>
    <row r="22" spans="1:9" ht="17.399999999999999" customHeight="1">
      <c r="A22" s="116"/>
      <c r="B22" s="29"/>
      <c r="C22" s="33"/>
      <c r="D22" s="33"/>
      <c r="E22" s="33"/>
      <c r="F22" s="33"/>
      <c r="G22" s="33"/>
      <c r="H22" s="33"/>
      <c r="I22" s="33"/>
    </row>
    <row r="23" spans="1:9" ht="17.399999999999999" customHeight="1">
      <c r="A23" s="116"/>
      <c r="B23" s="29"/>
      <c r="C23" s="33"/>
      <c r="D23" s="33"/>
      <c r="E23" s="33"/>
      <c r="F23" s="33"/>
      <c r="G23" s="33"/>
      <c r="H23" s="33"/>
      <c r="I23" s="33"/>
    </row>
    <row r="24" spans="1:9" ht="17.399999999999999" customHeight="1">
      <c r="A24" s="116"/>
      <c r="B24" s="29"/>
      <c r="C24" s="33"/>
      <c r="D24" s="33"/>
      <c r="E24" s="33"/>
      <c r="F24" s="33"/>
      <c r="G24" s="33"/>
      <c r="H24" s="33"/>
      <c r="I24" s="33"/>
    </row>
    <row r="25" spans="1:9" ht="17.399999999999999" customHeight="1">
      <c r="A25" s="116"/>
      <c r="B25" s="29"/>
      <c r="C25" s="33"/>
      <c r="D25" s="33"/>
      <c r="E25" s="33"/>
      <c r="F25" s="33"/>
      <c r="G25" s="33"/>
      <c r="H25" s="33"/>
      <c r="I25" s="33"/>
    </row>
    <row r="26" spans="1:9" ht="17.399999999999999" customHeight="1">
      <c r="A26" s="116"/>
      <c r="B26" s="29"/>
      <c r="C26" s="33"/>
      <c r="D26" s="33"/>
      <c r="E26" s="33"/>
      <c r="F26" s="33"/>
      <c r="G26" s="33"/>
      <c r="H26" s="33"/>
      <c r="I26" s="33"/>
    </row>
    <row r="27" spans="1:9" ht="17.399999999999999" customHeight="1">
      <c r="A27" s="116"/>
      <c r="B27" s="29"/>
      <c r="C27" s="33"/>
      <c r="D27" s="33"/>
      <c r="E27" s="33"/>
      <c r="F27" s="33"/>
      <c r="G27" s="33"/>
      <c r="H27" s="33"/>
      <c r="I27" s="33"/>
    </row>
    <row r="28" spans="1:9" ht="17.399999999999999" customHeight="1" thickBot="1">
      <c r="A28" s="116"/>
      <c r="B28" s="56"/>
      <c r="C28" s="35"/>
      <c r="D28" s="33"/>
      <c r="E28" s="33"/>
      <c r="F28" s="35"/>
      <c r="G28" s="35"/>
      <c r="H28" s="35"/>
      <c r="I28" s="35"/>
    </row>
    <row r="29" spans="1:9" ht="17.399999999999999" customHeight="1" thickBot="1">
      <c r="A29" s="112" t="s">
        <v>62</v>
      </c>
      <c r="B29" s="39"/>
      <c r="C29" s="140">
        <f>SUM(C13:C28)</f>
        <v>0</v>
      </c>
      <c r="D29" s="140">
        <f>SUM(D13:D28)</f>
        <v>0</v>
      </c>
      <c r="E29" s="28">
        <f>SUM(E13:E28)</f>
        <v>0</v>
      </c>
      <c r="F29" s="28"/>
      <c r="G29" s="28"/>
      <c r="H29" s="28"/>
      <c r="I29" s="140">
        <f>SUM(I13:I28)</f>
        <v>0</v>
      </c>
    </row>
    <row r="30" spans="1:9" ht="13.8" thickTop="1"/>
    <row r="31" spans="1:9">
      <c r="A31" s="17" t="s">
        <v>252</v>
      </c>
      <c r="C31" s="9"/>
    </row>
    <row r="33" spans="1:9">
      <c r="A33" s="97">
        <v>28</v>
      </c>
      <c r="E33" s="97" t="s">
        <v>63</v>
      </c>
    </row>
    <row r="34" spans="1:9">
      <c r="A34" s="705"/>
    </row>
    <row r="35" spans="1:9">
      <c r="A35" s="97"/>
      <c r="I35" s="96"/>
    </row>
  </sheetData>
  <mergeCells count="3">
    <mergeCell ref="A5:I5"/>
    <mergeCell ref="A7:I7"/>
    <mergeCell ref="A9:I9"/>
  </mergeCells>
  <phoneticPr fontId="28" type="noConversion"/>
  <printOptions horizontalCentered="1"/>
  <pageMargins left="1" right="0.37" top="0.75" bottom="0.5" header="0.5" footer="0.5"/>
  <pageSetup orientation="landscape" horizontalDpi="4294967292" verticalDpi="4294967292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5"/>
  <dimension ref="A1:M34"/>
  <sheetViews>
    <sheetView showGridLines="0" zoomScaleNormal="100" workbookViewId="0">
      <selection activeCell="A5" sqref="A5:C5"/>
    </sheetView>
  </sheetViews>
  <sheetFormatPr defaultRowHeight="13.2"/>
  <cols>
    <col min="1" max="1" width="27" customWidth="1"/>
    <col min="2" max="2" width="23.44140625" customWidth="1"/>
    <col min="3" max="4" width="13.44140625" customWidth="1"/>
    <col min="5" max="5" width="11.44140625" customWidth="1"/>
    <col min="6" max="6" width="11" customWidth="1"/>
    <col min="7" max="7" width="11.44140625" customWidth="1"/>
    <col min="8" max="8" width="7.44140625" hidden="1" customWidth="1"/>
    <col min="9" max="10" width="9.44140625" hidden="1" customWidth="1"/>
    <col min="11" max="11" width="12.44140625" customWidth="1"/>
    <col min="12" max="12" width="17" customWidth="1"/>
  </cols>
  <sheetData>
    <row r="1" spans="1:13" ht="18.600000000000001">
      <c r="A1" s="100" t="s">
        <v>0</v>
      </c>
      <c r="B1" s="100"/>
      <c r="C1" s="101"/>
      <c r="F1" s="108" t="s">
        <v>253</v>
      </c>
    </row>
    <row r="2" spans="1:13" ht="9" customHeight="1"/>
    <row r="3" spans="1:13" ht="18.899999999999999" customHeight="1">
      <c r="M3" s="108"/>
    </row>
    <row r="5" spans="1:13" ht="15.6">
      <c r="A5" s="889" t="s">
        <v>184</v>
      </c>
      <c r="B5" s="889"/>
      <c r="C5" s="889"/>
      <c r="D5" s="889"/>
      <c r="E5" s="889"/>
      <c r="F5" s="889"/>
      <c r="G5" s="889"/>
      <c r="H5" s="889"/>
      <c r="I5" s="889"/>
      <c r="J5" s="889"/>
      <c r="K5" s="889"/>
    </row>
    <row r="6" spans="1:13">
      <c r="A6" s="699"/>
      <c r="B6" s="699"/>
      <c r="C6" s="699"/>
      <c r="D6" s="699"/>
      <c r="E6" s="699"/>
      <c r="F6" s="699"/>
    </row>
    <row r="7" spans="1:13">
      <c r="A7" s="890" t="s">
        <v>149</v>
      </c>
      <c r="B7" s="890"/>
      <c r="C7" s="890"/>
      <c r="D7" s="890"/>
      <c r="E7" s="890"/>
      <c r="F7" s="890"/>
      <c r="G7" s="890"/>
      <c r="H7" s="890"/>
      <c r="I7" s="890"/>
      <c r="J7" s="890"/>
      <c r="K7" s="890"/>
    </row>
    <row r="8" spans="1:13" ht="9" customHeight="1">
      <c r="A8" s="698"/>
      <c r="B8" s="698"/>
      <c r="C8" s="698"/>
      <c r="D8" s="698"/>
      <c r="E8" s="698"/>
      <c r="F8" s="698"/>
      <c r="G8" s="698"/>
      <c r="H8" s="698"/>
      <c r="I8" s="698"/>
      <c r="J8" s="698"/>
      <c r="K8" s="698"/>
    </row>
    <row r="9" spans="1:13">
      <c r="A9" s="892" t="s">
        <v>66</v>
      </c>
      <c r="B9" s="892"/>
      <c r="C9" s="892"/>
      <c r="D9" s="892"/>
      <c r="E9" s="892"/>
      <c r="F9" s="892"/>
      <c r="G9" s="892"/>
      <c r="H9" s="892"/>
      <c r="I9" s="892"/>
      <c r="J9" s="892"/>
      <c r="K9" s="892"/>
    </row>
    <row r="12" spans="1:13" ht="27" thickBot="1">
      <c r="A12" s="14" t="s">
        <v>144</v>
      </c>
      <c r="B12" s="14" t="s">
        <v>150</v>
      </c>
      <c r="C12" s="15" t="s">
        <v>151</v>
      </c>
      <c r="D12" s="15" t="s">
        <v>152</v>
      </c>
      <c r="E12" s="15" t="s">
        <v>153</v>
      </c>
      <c r="F12" s="15" t="s">
        <v>154</v>
      </c>
      <c r="G12" s="15" t="s">
        <v>155</v>
      </c>
      <c r="H12" s="14"/>
      <c r="I12" s="14"/>
      <c r="J12" s="14"/>
      <c r="K12" s="15" t="s">
        <v>156</v>
      </c>
    </row>
    <row r="13" spans="1:13" ht="18" customHeight="1">
      <c r="A13" s="110" t="s">
        <v>254</v>
      </c>
      <c r="B13" s="120" t="s">
        <v>255</v>
      </c>
      <c r="C13" s="36"/>
      <c r="D13" s="36"/>
      <c r="E13" s="40"/>
      <c r="F13" s="40"/>
      <c r="G13" s="40"/>
      <c r="H13" s="40"/>
      <c r="I13" s="40"/>
      <c r="J13" s="40"/>
      <c r="K13" s="40"/>
    </row>
    <row r="14" spans="1:13" ht="18" customHeight="1">
      <c r="A14" s="110"/>
      <c r="B14" s="121"/>
      <c r="C14" s="37"/>
      <c r="D14" s="37"/>
      <c r="E14" s="30"/>
      <c r="F14" s="30"/>
      <c r="G14" s="30"/>
      <c r="H14" s="30"/>
      <c r="I14" s="30"/>
      <c r="J14" s="30"/>
      <c r="K14" s="30"/>
    </row>
    <row r="15" spans="1:13" ht="18" customHeight="1">
      <c r="A15" s="110"/>
      <c r="B15" s="121"/>
      <c r="C15" s="37"/>
      <c r="D15" s="37"/>
      <c r="E15" s="30"/>
      <c r="F15" s="30"/>
      <c r="G15" s="30"/>
      <c r="H15" s="30"/>
      <c r="I15" s="30"/>
      <c r="J15" s="30"/>
      <c r="K15" s="30"/>
    </row>
    <row r="16" spans="1:13" ht="18" customHeight="1">
      <c r="A16" s="110"/>
      <c r="B16" s="121"/>
      <c r="C16" s="37"/>
      <c r="D16" s="37"/>
      <c r="E16" s="30"/>
      <c r="F16" s="30"/>
      <c r="G16" s="30"/>
      <c r="H16" s="30"/>
      <c r="I16" s="30"/>
      <c r="J16" s="30"/>
      <c r="K16" s="30"/>
    </row>
    <row r="17" spans="1:11" ht="18" customHeight="1">
      <c r="A17" s="110"/>
      <c r="B17" s="121"/>
      <c r="C17" s="37"/>
      <c r="D17" s="37"/>
      <c r="E17" s="30"/>
      <c r="F17" s="30"/>
      <c r="G17" s="30"/>
      <c r="H17" s="30"/>
      <c r="I17" s="30"/>
      <c r="J17" s="30"/>
      <c r="K17" s="30"/>
    </row>
    <row r="18" spans="1:11" ht="18" customHeight="1">
      <c r="A18" s="110"/>
      <c r="B18" s="121"/>
      <c r="C18" s="37"/>
      <c r="D18" s="37"/>
      <c r="E18" s="30"/>
      <c r="F18" s="30"/>
      <c r="G18" s="30"/>
      <c r="H18" s="30"/>
      <c r="I18" s="30"/>
      <c r="J18" s="30"/>
      <c r="K18" s="30"/>
    </row>
    <row r="19" spans="1:11" ht="18" customHeight="1">
      <c r="A19" s="110"/>
      <c r="B19" s="121"/>
      <c r="C19" s="37"/>
      <c r="D19" s="37"/>
      <c r="E19" s="30"/>
      <c r="F19" s="30"/>
      <c r="G19" s="30"/>
      <c r="H19" s="30"/>
      <c r="I19" s="30"/>
      <c r="J19" s="30"/>
      <c r="K19" s="30"/>
    </row>
    <row r="20" spans="1:11" ht="18" customHeight="1">
      <c r="A20" s="110"/>
      <c r="B20" s="121"/>
      <c r="C20" s="37"/>
      <c r="D20" s="37"/>
      <c r="E20" s="30"/>
      <c r="F20" s="30"/>
      <c r="G20" s="30"/>
      <c r="H20" s="30"/>
      <c r="I20" s="30"/>
      <c r="J20" s="30"/>
      <c r="K20" s="30"/>
    </row>
    <row r="21" spans="1:11" ht="18" customHeight="1">
      <c r="A21" s="110"/>
      <c r="B21" s="121"/>
      <c r="C21" s="37"/>
      <c r="D21" s="37"/>
      <c r="E21" s="30"/>
      <c r="F21" s="30"/>
      <c r="G21" s="30"/>
      <c r="H21" s="30"/>
      <c r="I21" s="30"/>
      <c r="J21" s="30"/>
      <c r="K21" s="30"/>
    </row>
    <row r="22" spans="1:11" ht="18" customHeight="1">
      <c r="A22" s="110"/>
      <c r="B22" s="121"/>
      <c r="C22" s="37"/>
      <c r="D22" s="37"/>
      <c r="E22" s="30"/>
      <c r="F22" s="30"/>
      <c r="G22" s="30"/>
      <c r="H22" s="30"/>
      <c r="I22" s="30"/>
      <c r="J22" s="30"/>
      <c r="K22" s="30"/>
    </row>
    <row r="23" spans="1:11" ht="18" customHeight="1">
      <c r="A23" s="110"/>
      <c r="B23" s="121"/>
      <c r="C23" s="37"/>
      <c r="D23" s="37"/>
      <c r="E23" s="30"/>
      <c r="F23" s="30"/>
      <c r="G23" s="30"/>
      <c r="H23" s="30"/>
      <c r="I23" s="30"/>
      <c r="J23" s="30"/>
      <c r="K23" s="30"/>
    </row>
    <row r="24" spans="1:11" ht="18" customHeight="1">
      <c r="A24" s="110"/>
      <c r="B24" s="121"/>
      <c r="C24" s="37"/>
      <c r="D24" s="37"/>
      <c r="E24" s="30"/>
      <c r="F24" s="30"/>
      <c r="G24" s="30"/>
      <c r="H24" s="30"/>
      <c r="I24" s="30"/>
      <c r="J24" s="30"/>
      <c r="K24" s="30"/>
    </row>
    <row r="25" spans="1:11" ht="18" customHeight="1">
      <c r="A25" s="110"/>
      <c r="B25" s="121"/>
      <c r="C25" s="37"/>
      <c r="D25" s="37"/>
      <c r="E25" s="30"/>
      <c r="F25" s="30"/>
      <c r="G25" s="30"/>
      <c r="H25" s="30"/>
      <c r="I25" s="30"/>
      <c r="J25" s="30"/>
      <c r="K25" s="30"/>
    </row>
    <row r="26" spans="1:11" ht="18" customHeight="1" thickBot="1">
      <c r="A26" s="110"/>
      <c r="B26" s="122"/>
      <c r="C26" s="38"/>
      <c r="D26" s="38"/>
      <c r="E26" s="41"/>
      <c r="F26" s="41"/>
      <c r="G26" s="41"/>
      <c r="H26" s="41"/>
      <c r="I26" s="41"/>
      <c r="J26" s="41"/>
      <c r="K26" s="41"/>
    </row>
    <row r="27" spans="1:11" ht="18" customHeight="1" thickBot="1">
      <c r="A27" s="123" t="s">
        <v>62</v>
      </c>
      <c r="B27" s="543"/>
      <c r="C27" s="543"/>
      <c r="D27" s="543"/>
      <c r="E27" s="28">
        <f>SUM(E13:E26)</f>
        <v>0</v>
      </c>
      <c r="F27" s="28">
        <f>SUM(F13:F26)</f>
        <v>0</v>
      </c>
      <c r="G27" s="28">
        <f>SUM(G13:G26)</f>
        <v>0</v>
      </c>
      <c r="H27" s="28"/>
      <c r="I27" s="28"/>
      <c r="J27" s="28"/>
      <c r="K27" s="28">
        <f>SUM(K13:K26)</f>
        <v>0</v>
      </c>
    </row>
    <row r="28" spans="1:11" ht="13.8" thickTop="1"/>
    <row r="29" spans="1:11">
      <c r="A29" s="17" t="s">
        <v>256</v>
      </c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95">
        <v>37</v>
      </c>
      <c r="F31" s="97" t="s">
        <v>158</v>
      </c>
      <c r="K31" s="96"/>
    </row>
    <row r="32" spans="1:11">
      <c r="A32" s="97"/>
    </row>
    <row r="34" spans="1:11">
      <c r="A34" s="95"/>
      <c r="K34" s="96"/>
    </row>
  </sheetData>
  <mergeCells count="3">
    <mergeCell ref="A7:K7"/>
    <mergeCell ref="A9:K9"/>
    <mergeCell ref="A5:K5"/>
  </mergeCells>
  <phoneticPr fontId="28" type="noConversion"/>
  <printOptions horizontalCentered="1"/>
  <pageMargins left="0.75" right="0.37" top="0.75" bottom="0.5" header="0.5" footer="0.5"/>
  <pageSetup orientation="landscape" horizontalDpi="4294967292" verticalDpi="4294967292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6"/>
  <dimension ref="A1:I34"/>
  <sheetViews>
    <sheetView showGridLines="0" zoomScaleNormal="100" workbookViewId="0">
      <selection activeCell="A5" sqref="A5:C5"/>
    </sheetView>
  </sheetViews>
  <sheetFormatPr defaultRowHeight="13.2"/>
  <cols>
    <col min="1" max="1" width="35.44140625" customWidth="1"/>
    <col min="2" max="2" width="11.44140625" customWidth="1"/>
    <col min="3" max="3" width="21.44140625" customWidth="1"/>
    <col min="4" max="4" width="19.44140625" customWidth="1"/>
    <col min="5" max="5" width="16.44140625" customWidth="1"/>
    <col min="6" max="6" width="7.44140625" hidden="1" customWidth="1"/>
    <col min="7" max="8" width="9.44140625" hidden="1" customWidth="1"/>
    <col min="9" max="9" width="13.44140625" customWidth="1"/>
  </cols>
  <sheetData>
    <row r="1" spans="1:9" ht="18.600000000000001">
      <c r="A1" s="100" t="s">
        <v>0</v>
      </c>
      <c r="B1" s="100"/>
      <c r="C1" s="101"/>
      <c r="E1" s="108" t="s">
        <v>257</v>
      </c>
    </row>
    <row r="2" spans="1:9" ht="9" customHeight="1"/>
    <row r="3" spans="1:9" ht="18.899999999999999" customHeight="1"/>
    <row r="5" spans="1:9" ht="15.6">
      <c r="A5" s="889" t="s">
        <v>184</v>
      </c>
      <c r="B5" s="889"/>
      <c r="C5" s="889"/>
      <c r="D5" s="889"/>
      <c r="E5" s="889"/>
      <c r="F5" s="889"/>
      <c r="G5" s="889"/>
      <c r="H5" s="889"/>
      <c r="I5" s="889"/>
    </row>
    <row r="7" spans="1:9">
      <c r="A7" s="890" t="s">
        <v>258</v>
      </c>
      <c r="B7" s="890"/>
      <c r="C7" s="890"/>
      <c r="D7" s="890"/>
      <c r="E7" s="890"/>
      <c r="F7" s="890"/>
      <c r="G7" s="890"/>
      <c r="H7" s="890"/>
      <c r="I7" s="890"/>
    </row>
    <row r="8" spans="1:9" ht="6" customHeight="1"/>
    <row r="9" spans="1:9" ht="15.9" customHeight="1">
      <c r="A9" s="892" t="s">
        <v>259</v>
      </c>
      <c r="B9" s="892"/>
      <c r="C9" s="892"/>
      <c r="D9" s="892"/>
      <c r="E9" s="892"/>
      <c r="F9" s="892"/>
      <c r="G9" s="892"/>
      <c r="H9" s="892"/>
      <c r="I9" s="892"/>
    </row>
    <row r="12" spans="1:9" ht="27" thickBot="1">
      <c r="A12" s="14" t="s">
        <v>247</v>
      </c>
      <c r="B12" s="14" t="s">
        <v>248</v>
      </c>
      <c r="C12" s="15" t="s">
        <v>121</v>
      </c>
      <c r="D12" s="15" t="s">
        <v>249</v>
      </c>
      <c r="E12" s="15" t="s">
        <v>250</v>
      </c>
      <c r="F12" s="14"/>
      <c r="G12" s="14"/>
      <c r="H12" s="14"/>
      <c r="I12" s="15" t="s">
        <v>251</v>
      </c>
    </row>
    <row r="13" spans="1:9" ht="17.399999999999999" customHeight="1">
      <c r="A13" s="109"/>
      <c r="B13" s="55"/>
      <c r="C13" s="32"/>
      <c r="D13" s="32"/>
      <c r="E13" s="32"/>
      <c r="F13" s="32"/>
      <c r="G13" s="32"/>
      <c r="H13" s="32"/>
      <c r="I13" s="32"/>
    </row>
    <row r="14" spans="1:9" ht="17.399999999999999" customHeight="1">
      <c r="A14" s="116"/>
      <c r="B14" s="29"/>
      <c r="C14" s="33"/>
      <c r="D14" s="33"/>
      <c r="E14" s="33"/>
      <c r="F14" s="33"/>
      <c r="G14" s="33"/>
      <c r="H14" s="33"/>
      <c r="I14" s="33"/>
    </row>
    <row r="15" spans="1:9" ht="17.399999999999999" customHeight="1">
      <c r="A15" s="116"/>
      <c r="B15" s="29"/>
      <c r="C15" s="33"/>
      <c r="D15" s="33"/>
      <c r="E15" s="33"/>
      <c r="F15" s="33"/>
      <c r="G15" s="33"/>
      <c r="H15" s="33"/>
      <c r="I15" s="33"/>
    </row>
    <row r="16" spans="1:9" ht="17.399999999999999" customHeight="1">
      <c r="A16" s="116"/>
      <c r="B16" s="29"/>
      <c r="C16" s="33"/>
      <c r="D16" s="33"/>
      <c r="E16" s="33"/>
      <c r="F16" s="33"/>
      <c r="G16" s="33"/>
      <c r="H16" s="33"/>
      <c r="I16" s="33"/>
    </row>
    <row r="17" spans="1:9" ht="17.399999999999999" customHeight="1">
      <c r="A17" s="116"/>
      <c r="B17" s="29"/>
      <c r="C17" s="33"/>
      <c r="D17" s="33"/>
      <c r="E17" s="33"/>
      <c r="F17" s="33"/>
      <c r="G17" s="33"/>
      <c r="H17" s="33"/>
      <c r="I17" s="33"/>
    </row>
    <row r="18" spans="1:9" ht="17.399999999999999" customHeight="1">
      <c r="A18" s="116"/>
      <c r="B18" s="29"/>
      <c r="C18" s="33"/>
      <c r="D18" s="33"/>
      <c r="E18" s="33"/>
      <c r="F18" s="33"/>
      <c r="G18" s="33"/>
      <c r="H18" s="33"/>
      <c r="I18" s="33"/>
    </row>
    <row r="19" spans="1:9" ht="17.399999999999999" customHeight="1">
      <c r="A19" s="116"/>
      <c r="B19" s="29"/>
      <c r="C19" s="33"/>
      <c r="D19" s="33"/>
      <c r="E19" s="33"/>
      <c r="F19" s="33"/>
      <c r="G19" s="33"/>
      <c r="H19" s="33"/>
      <c r="I19" s="33"/>
    </row>
    <row r="20" spans="1:9" ht="17.399999999999999" customHeight="1">
      <c r="A20" s="116"/>
      <c r="B20" s="29"/>
      <c r="C20" s="33"/>
      <c r="D20" s="33"/>
      <c r="E20" s="33"/>
      <c r="F20" s="33"/>
      <c r="G20" s="33"/>
      <c r="H20" s="33"/>
      <c r="I20" s="33"/>
    </row>
    <row r="21" spans="1:9" ht="17.399999999999999" customHeight="1">
      <c r="A21" s="116"/>
      <c r="B21" s="29"/>
      <c r="C21" s="33"/>
      <c r="D21" s="33"/>
      <c r="E21" s="33"/>
      <c r="F21" s="33"/>
      <c r="G21" s="33"/>
      <c r="H21" s="33"/>
      <c r="I21" s="33"/>
    </row>
    <row r="22" spans="1:9" ht="17.399999999999999" customHeight="1">
      <c r="A22" s="116"/>
      <c r="B22" s="29"/>
      <c r="C22" s="33"/>
      <c r="D22" s="33"/>
      <c r="E22" s="33"/>
      <c r="F22" s="33"/>
      <c r="G22" s="33"/>
      <c r="H22" s="33"/>
      <c r="I22" s="33"/>
    </row>
    <row r="23" spans="1:9" ht="17.399999999999999" customHeight="1">
      <c r="A23" s="116"/>
      <c r="B23" s="29"/>
      <c r="C23" s="33"/>
      <c r="D23" s="33"/>
      <c r="E23" s="33"/>
      <c r="F23" s="33"/>
      <c r="G23" s="33"/>
      <c r="H23" s="33"/>
      <c r="I23" s="33"/>
    </row>
    <row r="24" spans="1:9" ht="17.399999999999999" customHeight="1">
      <c r="A24" s="116"/>
      <c r="B24" s="29"/>
      <c r="C24" s="33"/>
      <c r="D24" s="33"/>
      <c r="E24" s="33"/>
      <c r="F24" s="33"/>
      <c r="G24" s="33"/>
      <c r="H24" s="33"/>
      <c r="I24" s="33"/>
    </row>
    <row r="25" spans="1:9" ht="17.399999999999999" customHeight="1">
      <c r="A25" s="116"/>
      <c r="B25" s="29"/>
      <c r="C25" s="33"/>
      <c r="D25" s="33"/>
      <c r="E25" s="33"/>
      <c r="F25" s="33"/>
      <c r="G25" s="33"/>
      <c r="H25" s="33"/>
      <c r="I25" s="33"/>
    </row>
    <row r="26" spans="1:9" ht="17.399999999999999" customHeight="1" thickBot="1">
      <c r="A26" s="116"/>
      <c r="B26" s="56"/>
      <c r="C26" s="35"/>
      <c r="D26" s="35"/>
      <c r="E26" s="35"/>
      <c r="F26" s="35"/>
      <c r="G26" s="35"/>
      <c r="H26" s="35"/>
      <c r="I26" s="35"/>
    </row>
    <row r="27" spans="1:9" ht="17.399999999999999" customHeight="1" thickBot="1">
      <c r="A27" s="112" t="s">
        <v>62</v>
      </c>
      <c r="B27" s="39"/>
      <c r="C27" s="28">
        <f>SUM(C13:C26)</f>
        <v>0</v>
      </c>
      <c r="D27" s="28">
        <f>SUM(D13:D26)</f>
        <v>0</v>
      </c>
      <c r="E27" s="28">
        <f>SUM(E13:E26)</f>
        <v>0</v>
      </c>
      <c r="F27" s="28"/>
      <c r="G27" s="28"/>
      <c r="H27" s="28"/>
      <c r="I27" s="28">
        <f>SUM(I13:I26)</f>
        <v>0</v>
      </c>
    </row>
    <row r="28" spans="1:9" ht="13.8" thickTop="1"/>
    <row r="29" spans="1:9">
      <c r="A29" s="17" t="s">
        <v>252</v>
      </c>
      <c r="C29" s="9"/>
    </row>
    <row r="31" spans="1:9" ht="14.4" customHeight="1">
      <c r="A31" s="98"/>
      <c r="B31" s="2"/>
      <c r="C31" s="2"/>
      <c r="D31" s="2"/>
      <c r="E31" s="2"/>
      <c r="F31" s="2"/>
      <c r="G31" s="2"/>
      <c r="H31" s="2"/>
      <c r="I31" s="105"/>
    </row>
    <row r="32" spans="1:9">
      <c r="A32" s="97">
        <v>38</v>
      </c>
      <c r="E32" s="97" t="s">
        <v>63</v>
      </c>
    </row>
    <row r="33" spans="1:9">
      <c r="A33" s="705"/>
    </row>
    <row r="34" spans="1:9">
      <c r="A34" s="97"/>
      <c r="I34" s="96"/>
    </row>
  </sheetData>
  <mergeCells count="3">
    <mergeCell ref="A5:I5"/>
    <mergeCell ref="A7:I7"/>
    <mergeCell ref="A9:I9"/>
  </mergeCells>
  <phoneticPr fontId="28" type="noConversion"/>
  <printOptions horizontalCentered="1"/>
  <pageMargins left="1" right="0.37" top="0.75" bottom="0.5" header="0.5" footer="0.5"/>
  <pageSetup orientation="landscape" horizontalDpi="4294967292" verticalDpi="4294967292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7"/>
  <dimension ref="A1:J55"/>
  <sheetViews>
    <sheetView showGridLines="0" zoomScaleNormal="100" workbookViewId="0">
      <selection activeCell="A5" sqref="A5:I5"/>
    </sheetView>
  </sheetViews>
  <sheetFormatPr defaultRowHeight="13.2"/>
  <cols>
    <col min="1" max="1" width="9.44140625" customWidth="1"/>
    <col min="2" max="2" width="1.44140625" customWidth="1"/>
    <col min="3" max="3" width="27.44140625" bestFit="1" customWidth="1"/>
    <col min="4" max="4" width="7.44140625" customWidth="1"/>
    <col min="5" max="5" width="31" customWidth="1"/>
    <col min="6" max="6" width="1.44140625" customWidth="1"/>
    <col min="7" max="7" width="11.44140625" customWidth="1"/>
    <col min="8" max="8" width="1.44140625" customWidth="1"/>
    <col min="9" max="9" width="15.44140625" customWidth="1"/>
  </cols>
  <sheetData>
    <row r="1" spans="1:10" ht="18.600000000000001">
      <c r="A1" s="100" t="s">
        <v>0</v>
      </c>
      <c r="B1" s="100"/>
      <c r="C1" s="101"/>
      <c r="G1" s="108" t="s">
        <v>260</v>
      </c>
    </row>
    <row r="2" spans="1:10" ht="9" customHeight="1"/>
    <row r="3" spans="1:10" ht="18.899999999999999" customHeight="1"/>
    <row r="4" spans="1:10">
      <c r="A4" s="73"/>
      <c r="B4" s="70"/>
      <c r="C4" s="70"/>
      <c r="D4" s="70"/>
      <c r="E4" s="70"/>
      <c r="F4" s="70"/>
      <c r="G4" s="70"/>
      <c r="H4" s="70"/>
      <c r="I4" s="74"/>
    </row>
    <row r="5" spans="1:10">
      <c r="A5" s="910" t="s">
        <v>261</v>
      </c>
      <c r="B5" s="890"/>
      <c r="C5" s="890"/>
      <c r="D5" s="890"/>
      <c r="E5" s="890"/>
      <c r="F5" s="890"/>
      <c r="G5" s="890"/>
      <c r="H5" s="890"/>
      <c r="I5" s="911"/>
    </row>
    <row r="6" spans="1:10">
      <c r="A6" s="910" t="s">
        <v>262</v>
      </c>
      <c r="B6" s="890"/>
      <c r="C6" s="890"/>
      <c r="D6" s="890"/>
      <c r="E6" s="890"/>
      <c r="F6" s="890"/>
      <c r="G6" s="890"/>
      <c r="H6" s="890"/>
      <c r="I6" s="911"/>
    </row>
    <row r="7" spans="1:10">
      <c r="A7" s="910" t="s">
        <v>263</v>
      </c>
      <c r="B7" s="890"/>
      <c r="C7" s="890"/>
      <c r="D7" s="890"/>
      <c r="E7" s="890"/>
      <c r="F7" s="890"/>
      <c r="G7" s="890"/>
      <c r="H7" s="890"/>
      <c r="I7" s="911"/>
    </row>
    <row r="8" spans="1:10">
      <c r="A8" s="912" t="s">
        <v>264</v>
      </c>
      <c r="B8" s="890"/>
      <c r="C8" s="890"/>
      <c r="D8" s="890"/>
      <c r="E8" s="890"/>
      <c r="F8" s="890"/>
      <c r="G8" s="890"/>
      <c r="H8" s="890"/>
      <c r="I8" s="911"/>
    </row>
    <row r="9" spans="1:10" ht="17.850000000000001" customHeight="1">
      <c r="A9" s="68"/>
      <c r="B9" s="2"/>
      <c r="C9" s="2"/>
      <c r="D9" s="2"/>
      <c r="E9" s="2"/>
      <c r="F9" s="2"/>
      <c r="G9" s="2"/>
      <c r="H9" s="2"/>
      <c r="I9" s="75"/>
    </row>
    <row r="10" spans="1:10">
      <c r="A10" s="76" t="s">
        <v>265</v>
      </c>
      <c r="B10" s="87"/>
      <c r="C10" s="77"/>
      <c r="D10" s="77" t="s">
        <v>266</v>
      </c>
      <c r="E10" s="77" t="s">
        <v>267</v>
      </c>
      <c r="F10" s="77"/>
      <c r="G10" s="86"/>
      <c r="H10" s="91"/>
      <c r="I10" s="83" t="s">
        <v>268</v>
      </c>
      <c r="J10" s="319"/>
    </row>
    <row r="11" spans="1:10" ht="15.9" customHeight="1">
      <c r="A11" s="72" t="s">
        <v>269</v>
      </c>
      <c r="B11" s="88"/>
      <c r="C11" s="85" t="s">
        <v>270</v>
      </c>
      <c r="D11" s="85" t="s">
        <v>271</v>
      </c>
      <c r="E11" s="85" t="s">
        <v>272</v>
      </c>
      <c r="F11" s="85"/>
      <c r="G11" s="85" t="s">
        <v>11</v>
      </c>
      <c r="H11" s="92"/>
      <c r="I11" s="84" t="s">
        <v>273</v>
      </c>
      <c r="J11" s="319"/>
    </row>
    <row r="12" spans="1:10" ht="26.4" customHeight="1">
      <c r="A12" s="164"/>
      <c r="B12" s="165"/>
      <c r="C12" s="78"/>
      <c r="D12" s="149"/>
      <c r="E12" s="78"/>
      <c r="F12" s="80"/>
      <c r="G12" s="166"/>
      <c r="H12" s="192"/>
      <c r="I12" s="146"/>
    </row>
    <row r="13" spans="1:10" ht="26.4" customHeight="1">
      <c r="A13" s="164"/>
      <c r="B13" s="165"/>
      <c r="C13" s="78"/>
      <c r="D13" s="149"/>
      <c r="E13" s="78"/>
      <c r="F13" s="80"/>
      <c r="G13" s="166"/>
      <c r="H13" s="192"/>
      <c r="I13" s="146"/>
    </row>
    <row r="14" spans="1:10" ht="26.4" customHeight="1">
      <c r="A14" s="164"/>
      <c r="B14" s="165"/>
      <c r="C14" s="78"/>
      <c r="D14" s="149"/>
      <c r="E14" s="78"/>
      <c r="F14" s="80"/>
      <c r="G14" s="166"/>
      <c r="H14" s="193"/>
      <c r="I14" s="146"/>
    </row>
    <row r="15" spans="1:10" ht="26.4" customHeight="1">
      <c r="A15" s="164"/>
      <c r="B15" s="165"/>
      <c r="C15" s="78"/>
      <c r="D15" s="147"/>
      <c r="E15" s="78"/>
      <c r="F15" s="80"/>
      <c r="G15" s="166"/>
      <c r="H15" s="193"/>
      <c r="I15" s="146"/>
    </row>
    <row r="16" spans="1:10" ht="26.4" customHeight="1">
      <c r="A16" s="164"/>
      <c r="B16" s="165"/>
      <c r="C16" s="78"/>
      <c r="D16" s="149"/>
      <c r="E16" s="78"/>
      <c r="F16" s="80"/>
      <c r="G16" s="166"/>
      <c r="H16" s="192"/>
      <c r="I16" s="146"/>
    </row>
    <row r="17" spans="1:9" ht="26.4" customHeight="1">
      <c r="A17" s="164"/>
      <c r="B17" s="165"/>
      <c r="C17" s="78"/>
      <c r="D17" s="149"/>
      <c r="E17" s="78"/>
      <c r="F17" s="80"/>
      <c r="G17" s="166"/>
      <c r="H17" s="192"/>
      <c r="I17" s="146"/>
    </row>
    <row r="18" spans="1:9" ht="26.4" customHeight="1">
      <c r="A18" s="164"/>
      <c r="B18" s="165"/>
      <c r="C18" s="78"/>
      <c r="D18" s="147"/>
      <c r="E18" s="78"/>
      <c r="F18" s="80"/>
      <c r="G18" s="166"/>
      <c r="H18" s="193"/>
      <c r="I18" s="146"/>
    </row>
    <row r="19" spans="1:9" ht="26.4" customHeight="1">
      <c r="A19" s="164"/>
      <c r="B19" s="165"/>
      <c r="C19" s="78"/>
      <c r="D19" s="149"/>
      <c r="E19" s="78"/>
      <c r="F19" s="190"/>
      <c r="G19" s="191"/>
      <c r="H19" s="192"/>
      <c r="I19" s="146"/>
    </row>
    <row r="20" spans="1:9" ht="26.4" customHeight="1">
      <c r="A20" s="164"/>
      <c r="B20" s="165"/>
      <c r="C20" s="78"/>
      <c r="D20" s="149"/>
      <c r="E20" s="78"/>
      <c r="F20" s="80"/>
      <c r="G20" s="166"/>
      <c r="H20" s="93"/>
      <c r="I20" s="146"/>
    </row>
    <row r="21" spans="1:9" ht="26.4" customHeight="1">
      <c r="A21" s="177"/>
      <c r="B21" s="89"/>
      <c r="C21" s="78"/>
      <c r="D21" s="149"/>
      <c r="E21" s="78"/>
      <c r="F21" s="80"/>
      <c r="G21" s="178"/>
      <c r="H21" s="93"/>
      <c r="I21" s="146"/>
    </row>
    <row r="22" spans="1:9" ht="26.4" customHeight="1">
      <c r="A22" s="177"/>
      <c r="B22" s="89"/>
      <c r="C22" s="78"/>
      <c r="D22" s="149"/>
      <c r="E22" s="78"/>
      <c r="F22" s="80"/>
      <c r="G22" s="178"/>
      <c r="H22" s="93"/>
      <c r="I22" s="146"/>
    </row>
    <row r="23" spans="1:9" ht="26.4" customHeight="1">
      <c r="A23" s="177"/>
      <c r="B23" s="89"/>
      <c r="C23" s="78"/>
      <c r="D23" s="149"/>
      <c r="E23" s="78"/>
      <c r="F23" s="80"/>
      <c r="G23" s="178"/>
      <c r="H23" s="93"/>
      <c r="I23" s="179"/>
    </row>
    <row r="24" spans="1:9" ht="26.4" customHeight="1">
      <c r="A24" s="79"/>
      <c r="B24" s="89"/>
      <c r="C24" s="149"/>
      <c r="D24" s="149"/>
      <c r="E24" s="149"/>
      <c r="F24" s="80"/>
      <c r="G24" s="173"/>
      <c r="H24" s="93"/>
      <c r="I24" s="174"/>
    </row>
    <row r="25" spans="1:9" ht="26.4" customHeight="1">
      <c r="A25" s="79"/>
      <c r="B25" s="89"/>
      <c r="C25" s="149"/>
      <c r="D25" s="149"/>
      <c r="E25" s="149"/>
      <c r="F25" s="80"/>
      <c r="G25" s="173"/>
      <c r="H25" s="93"/>
      <c r="I25" s="174"/>
    </row>
    <row r="26" spans="1:9" ht="26.4" customHeight="1">
      <c r="A26" s="79"/>
      <c r="B26" s="89"/>
      <c r="C26" s="149"/>
      <c r="D26" s="149"/>
      <c r="E26" s="149"/>
      <c r="F26" s="80"/>
      <c r="G26" s="173"/>
      <c r="H26" s="93"/>
      <c r="I26" s="174"/>
    </row>
    <row r="27" spans="1:9" ht="26.4" customHeight="1">
      <c r="A27" s="81"/>
      <c r="B27" s="90"/>
      <c r="C27" s="171"/>
      <c r="D27" s="171"/>
      <c r="E27" s="171"/>
      <c r="F27" s="82"/>
      <c r="G27" s="175"/>
      <c r="H27" s="94"/>
      <c r="I27" s="176"/>
    </row>
    <row r="28" spans="1:9" ht="9.9" customHeight="1">
      <c r="A28" s="70"/>
      <c r="B28" s="70"/>
      <c r="C28" s="172"/>
      <c r="D28" s="172"/>
      <c r="E28" s="172"/>
      <c r="F28" s="70"/>
      <c r="G28" s="70"/>
      <c r="H28" s="70"/>
      <c r="I28" s="70"/>
    </row>
    <row r="29" spans="1:9" ht="9.9" customHeight="1">
      <c r="C29" s="5"/>
      <c r="D29" s="5"/>
      <c r="E29" s="5"/>
    </row>
    <row r="30" spans="1:9">
      <c r="A30" t="s">
        <v>274</v>
      </c>
    </row>
    <row r="32" spans="1:9">
      <c r="A32" s="104"/>
      <c r="B32" s="99"/>
      <c r="C32" s="2"/>
      <c r="D32" s="2"/>
      <c r="E32" s="2"/>
      <c r="F32" s="2"/>
      <c r="G32" s="2"/>
      <c r="H32" s="2"/>
      <c r="I32" s="105"/>
    </row>
    <row r="33" spans="1:5">
      <c r="A33" s="97">
        <v>39</v>
      </c>
      <c r="E33" s="97" t="s">
        <v>275</v>
      </c>
    </row>
    <row r="34" spans="1:5" ht="15" customHeight="1">
      <c r="C34" t="s">
        <v>276</v>
      </c>
    </row>
    <row r="55" ht="18" customHeight="1"/>
  </sheetData>
  <mergeCells count="4">
    <mergeCell ref="A5:I5"/>
    <mergeCell ref="A6:I6"/>
    <mergeCell ref="A7:I7"/>
    <mergeCell ref="A8:I8"/>
  </mergeCells>
  <phoneticPr fontId="28" type="noConversion"/>
  <printOptions horizontalCentered="1"/>
  <pageMargins left="0.73" right="0.32" top="0.6" bottom="0.5" header="0.5" footer="0.5"/>
  <pageSetup scale="89" orientation="portrait" horizontalDpi="4294967292" verticalDpi="4294967292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/>
  <dimension ref="A1:N54"/>
  <sheetViews>
    <sheetView topLeftCell="A19" zoomScaleNormal="100" workbookViewId="0">
      <selection activeCell="H45" sqref="H45"/>
    </sheetView>
  </sheetViews>
  <sheetFormatPr defaultRowHeight="13.2"/>
  <cols>
    <col min="1" max="1" width="5.44140625" customWidth="1"/>
    <col min="2" max="2" width="2.44140625" customWidth="1"/>
    <col min="3" max="3" width="12.44140625" customWidth="1"/>
    <col min="4" max="4" width="13.44140625" customWidth="1"/>
  </cols>
  <sheetData>
    <row r="1" spans="1:11" ht="18.600000000000001">
      <c r="A1" s="100" t="s">
        <v>0</v>
      </c>
      <c r="B1" s="100"/>
      <c r="C1" s="100"/>
      <c r="D1" s="101"/>
      <c r="E1" s="5"/>
      <c r="G1" s="5"/>
      <c r="K1" s="100" t="s">
        <v>277</v>
      </c>
    </row>
    <row r="2" spans="1:11" ht="9" customHeight="1"/>
    <row r="5" spans="1:11">
      <c r="A5" s="1" t="s">
        <v>278</v>
      </c>
      <c r="B5" s="1"/>
    </row>
    <row r="6" spans="1:11">
      <c r="A6" s="184" t="s">
        <v>279</v>
      </c>
    </row>
    <row r="8" spans="1:11">
      <c r="A8" s="2"/>
      <c r="C8" s="319" t="s">
        <v>280</v>
      </c>
    </row>
    <row r="9" spans="1:11" ht="7.5" customHeight="1">
      <c r="C9" s="319"/>
    </row>
    <row r="10" spans="1:11">
      <c r="A10" s="2"/>
      <c r="C10" s="319" t="s">
        <v>281</v>
      </c>
    </row>
    <row r="11" spans="1:11" ht="7.5" customHeight="1">
      <c r="C11" s="319"/>
    </row>
    <row r="12" spans="1:11">
      <c r="A12" s="2"/>
      <c r="C12" s="319" t="s">
        <v>282</v>
      </c>
    </row>
    <row r="13" spans="1:11" ht="7.5" customHeight="1">
      <c r="C13" s="319"/>
    </row>
    <row r="14" spans="1:11">
      <c r="A14" s="2"/>
      <c r="C14" s="319" t="s">
        <v>283</v>
      </c>
    </row>
    <row r="15" spans="1:11" ht="7.5" customHeight="1">
      <c r="C15" s="319"/>
    </row>
    <row r="16" spans="1:11">
      <c r="A16" s="2"/>
      <c r="C16" s="319" t="s">
        <v>284</v>
      </c>
    </row>
    <row r="17" spans="1:3" ht="7.5" customHeight="1">
      <c r="C17" s="319"/>
    </row>
    <row r="18" spans="1:3">
      <c r="A18" s="2"/>
      <c r="C18" s="319" t="s">
        <v>285</v>
      </c>
    </row>
    <row r="19" spans="1:3" ht="7.5" customHeight="1">
      <c r="C19" s="319"/>
    </row>
    <row r="20" spans="1:3">
      <c r="A20" s="2"/>
      <c r="C20" s="319" t="s">
        <v>286</v>
      </c>
    </row>
    <row r="21" spans="1:3" ht="7.5" customHeight="1">
      <c r="C21" s="319"/>
    </row>
    <row r="22" spans="1:3">
      <c r="A22" s="2"/>
      <c r="C22" s="319" t="s">
        <v>287</v>
      </c>
    </row>
    <row r="23" spans="1:3" ht="7.5" customHeight="1">
      <c r="C23" s="319"/>
    </row>
    <row r="24" spans="1:3">
      <c r="A24" s="2"/>
      <c r="C24" s="319" t="s">
        <v>288</v>
      </c>
    </row>
    <row r="25" spans="1:3" ht="7.5" customHeight="1">
      <c r="C25" s="319"/>
    </row>
    <row r="26" spans="1:3">
      <c r="A26" s="2"/>
      <c r="C26" s="319" t="s">
        <v>289</v>
      </c>
    </row>
    <row r="27" spans="1:3" ht="7.5" customHeight="1">
      <c r="C27" s="319"/>
    </row>
    <row r="28" spans="1:3">
      <c r="A28" s="2"/>
      <c r="C28" s="319" t="s">
        <v>290</v>
      </c>
    </row>
    <row r="29" spans="1:3" ht="7.5" customHeight="1">
      <c r="C29" s="319"/>
    </row>
    <row r="30" spans="1:3">
      <c r="A30" s="2"/>
      <c r="C30" s="319" t="s">
        <v>291</v>
      </c>
    </row>
    <row r="31" spans="1:3" ht="7.5" customHeight="1">
      <c r="C31" s="319"/>
    </row>
    <row r="32" spans="1:3">
      <c r="A32" s="2"/>
      <c r="C32" s="319" t="s">
        <v>292</v>
      </c>
    </row>
    <row r="33" spans="1:3" ht="7.5" customHeight="1">
      <c r="C33" s="319"/>
    </row>
    <row r="34" spans="1:3">
      <c r="A34" s="2"/>
      <c r="C34" s="319" t="s">
        <v>293</v>
      </c>
    </row>
    <row r="35" spans="1:3" ht="7.5" customHeight="1">
      <c r="C35" s="319"/>
    </row>
    <row r="36" spans="1:3">
      <c r="A36" s="2"/>
      <c r="C36" s="319" t="s">
        <v>294</v>
      </c>
    </row>
    <row r="37" spans="1:3" ht="7.5" customHeight="1">
      <c r="C37" s="319"/>
    </row>
    <row r="38" spans="1:3">
      <c r="A38" s="2"/>
      <c r="C38" s="319" t="s">
        <v>295</v>
      </c>
    </row>
    <row r="39" spans="1:3" ht="7.5" customHeight="1">
      <c r="C39" s="319"/>
    </row>
    <row r="40" spans="1:3">
      <c r="A40" s="2"/>
      <c r="C40" s="319" t="s">
        <v>296</v>
      </c>
    </row>
    <row r="41" spans="1:3" ht="7.5" customHeight="1">
      <c r="C41" s="319"/>
    </row>
    <row r="42" spans="1:3">
      <c r="A42" s="2"/>
      <c r="C42" s="319" t="s">
        <v>297</v>
      </c>
    </row>
    <row r="43" spans="1:3" ht="7.5" customHeight="1">
      <c r="C43" s="319"/>
    </row>
    <row r="44" spans="1:3">
      <c r="A44" s="2"/>
      <c r="C44" s="319" t="s">
        <v>298</v>
      </c>
    </row>
    <row r="45" spans="1:3" ht="7.5" customHeight="1">
      <c r="C45" s="319"/>
    </row>
    <row r="46" spans="1:3">
      <c r="A46" s="2"/>
      <c r="C46" s="319" t="s">
        <v>299</v>
      </c>
    </row>
    <row r="47" spans="1:3" ht="7.5" customHeight="1">
      <c r="C47" s="319"/>
    </row>
    <row r="48" spans="1:3">
      <c r="A48" s="2"/>
      <c r="C48" s="319" t="s">
        <v>300</v>
      </c>
    </row>
    <row r="49" spans="1:14">
      <c r="C49" s="319"/>
    </row>
    <row r="50" spans="1:14">
      <c r="C50" s="319"/>
    </row>
    <row r="51" spans="1:14">
      <c r="C51" s="1" t="s">
        <v>301</v>
      </c>
    </row>
    <row r="52" spans="1:14">
      <c r="C52" t="s">
        <v>22</v>
      </c>
    </row>
    <row r="53" spans="1:14">
      <c r="A53" s="2"/>
      <c r="B53" s="2"/>
      <c r="C53" s="2"/>
      <c r="D53" s="106"/>
      <c r="E53" s="106"/>
      <c r="F53" s="106"/>
      <c r="G53" s="2"/>
      <c r="H53" s="2"/>
      <c r="I53" s="2"/>
      <c r="J53" s="2"/>
      <c r="K53" s="2"/>
      <c r="L53" s="2"/>
      <c r="M53" s="2"/>
      <c r="N53" s="2"/>
    </row>
    <row r="54" spans="1:14">
      <c r="D54" s="5"/>
      <c r="F54" s="5"/>
      <c r="L54" s="97" t="s">
        <v>63</v>
      </c>
    </row>
  </sheetData>
  <phoneticPr fontId="28" type="noConversion"/>
  <pageMargins left="0.5" right="0.5" top="0.25" bottom="0.25" header="0.5" footer="0.25"/>
  <pageSetup scale="95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2">
    <pageSetUpPr fitToPage="1"/>
  </sheetPr>
  <dimension ref="A8:D53"/>
  <sheetViews>
    <sheetView tabSelected="1" zoomScale="110" zoomScaleNormal="110" workbookViewId="0">
      <selection activeCell="B14" sqref="B14"/>
    </sheetView>
  </sheetViews>
  <sheetFormatPr defaultRowHeight="13.2"/>
  <cols>
    <col min="1" max="1" width="9.44140625" style="506" customWidth="1"/>
    <col min="2" max="2" width="90.109375" customWidth="1"/>
    <col min="3" max="3" width="10.109375" bestFit="1" customWidth="1"/>
    <col min="5" max="5" width="10.44140625" bestFit="1" customWidth="1"/>
  </cols>
  <sheetData>
    <row r="8" spans="1:3" ht="16.2">
      <c r="B8" s="102" t="s">
        <v>302</v>
      </c>
    </row>
    <row r="9" spans="1:3" ht="16.2">
      <c r="B9" s="102" t="s">
        <v>303</v>
      </c>
    </row>
    <row r="10" spans="1:3" ht="16.2">
      <c r="B10" s="307"/>
    </row>
    <row r="11" spans="1:3" ht="13.8">
      <c r="A11" s="836" t="s">
        <v>304</v>
      </c>
      <c r="B11" s="624" t="s">
        <v>629</v>
      </c>
      <c r="C11" s="319"/>
    </row>
    <row r="12" spans="1:3">
      <c r="A12" s="837"/>
      <c r="B12" t="s">
        <v>22</v>
      </c>
    </row>
    <row r="13" spans="1:3">
      <c r="A13" s="836" t="s">
        <v>306</v>
      </c>
      <c r="B13" s="709" t="s">
        <v>990</v>
      </c>
    </row>
    <row r="14" spans="1:3">
      <c r="A14" s="836"/>
    </row>
    <row r="15" spans="1:3">
      <c r="A15" s="1" t="s">
        <v>628</v>
      </c>
      <c r="B15" s="709" t="s">
        <v>630</v>
      </c>
    </row>
    <row r="16" spans="1:3" ht="13.8" thickBot="1"/>
    <row r="17" spans="1:4" s="596" customFormat="1" ht="14.4" thickTop="1" thickBot="1">
      <c r="A17" s="606">
        <v>1</v>
      </c>
      <c r="B17" s="603" t="s">
        <v>22</v>
      </c>
      <c r="D17"/>
    </row>
    <row r="18" spans="1:4" ht="13.8" thickTop="1"/>
    <row r="19" spans="1:4">
      <c r="B19" s="319"/>
    </row>
    <row r="20" spans="1:4" ht="13.8" thickBot="1"/>
    <row r="21" spans="1:4" ht="14.4" thickTop="1" thickBot="1">
      <c r="A21" s="607">
        <v>2</v>
      </c>
      <c r="B21" s="603"/>
    </row>
    <row r="22" spans="1:4" ht="13.8" thickTop="1"/>
    <row r="23" spans="1:4">
      <c r="B23" s="601"/>
    </row>
    <row r="25" spans="1:4" ht="13.8" thickBot="1"/>
    <row r="26" spans="1:4" ht="14.4" thickTop="1" thickBot="1">
      <c r="A26" s="607">
        <v>3</v>
      </c>
      <c r="B26" s="603"/>
    </row>
    <row r="27" spans="1:4" ht="13.8" thickTop="1"/>
    <row r="30" spans="1:4" ht="13.8" thickBot="1"/>
    <row r="31" spans="1:4" ht="14.4" thickTop="1" thickBot="1">
      <c r="A31" s="607">
        <v>4</v>
      </c>
      <c r="B31" s="603"/>
    </row>
    <row r="32" spans="1:4" ht="13.8" thickTop="1"/>
    <row r="35" spans="1:2" ht="13.8" thickBot="1"/>
    <row r="36" spans="1:2" ht="14.4" thickTop="1" thickBot="1">
      <c r="A36" s="607">
        <v>5</v>
      </c>
      <c r="B36" s="603"/>
    </row>
    <row r="37" spans="1:2" ht="13.8" thickTop="1"/>
    <row r="40" spans="1:2" ht="13.8" thickBot="1"/>
    <row r="41" spans="1:2" ht="14.4" thickTop="1" thickBot="1">
      <c r="A41" s="607">
        <v>6</v>
      </c>
      <c r="B41" s="604"/>
    </row>
    <row r="42" spans="1:2" ht="13.8" thickTop="1"/>
    <row r="43" spans="1:2" ht="13.8" thickBot="1"/>
    <row r="44" spans="1:2" ht="54" thickTop="1" thickBot="1">
      <c r="A44" s="607">
        <v>7</v>
      </c>
      <c r="B44" s="608" t="s">
        <v>307</v>
      </c>
    </row>
    <row r="45" spans="1:2" ht="13.8" thickTop="1"/>
    <row r="46" spans="1:2" ht="13.8" thickBot="1"/>
    <row r="47" spans="1:2" ht="14.4" thickTop="1" thickBot="1">
      <c r="A47" s="607"/>
      <c r="B47" s="608"/>
    </row>
    <row r="48" spans="1:2" ht="13.8" thickTop="1"/>
    <row r="51" spans="2:3">
      <c r="B51" s="198"/>
      <c r="C51" s="198"/>
    </row>
    <row r="52" spans="2:3">
      <c r="B52" s="198"/>
      <c r="C52" s="198"/>
    </row>
    <row r="53" spans="2:3">
      <c r="B53" s="198"/>
      <c r="C53" s="198"/>
    </row>
  </sheetData>
  <pageMargins left="0.7" right="0.7" top="0.75" bottom="0.75" header="0.3" footer="0.3"/>
  <pageSetup scale="91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802B5-B0C8-40BF-A380-F652AFE62A57}">
  <dimension ref="A2:F42"/>
  <sheetViews>
    <sheetView workbookViewId="0">
      <pane ySplit="6" topLeftCell="A7" activePane="bottomLeft" state="frozen"/>
      <selection pane="bottomLeft" activeCell="B5" sqref="B5"/>
    </sheetView>
  </sheetViews>
  <sheetFormatPr defaultColWidth="8.44140625" defaultRowHeight="13.2"/>
  <cols>
    <col min="1" max="1" width="24.88671875" style="793" customWidth="1"/>
    <col min="2" max="2" width="37.109375" style="793" customWidth="1"/>
    <col min="3" max="4" width="15.44140625" style="793" customWidth="1"/>
    <col min="5" max="5" width="14.44140625" style="793" bestFit="1" customWidth="1"/>
    <col min="6" max="6" width="38.44140625" style="793" customWidth="1"/>
    <col min="7" max="16384" width="8.44140625" style="793"/>
  </cols>
  <sheetData>
    <row r="2" spans="1:6">
      <c r="A2" s="806" t="s">
        <v>838</v>
      </c>
      <c r="B2" s="807">
        <v>801</v>
      </c>
    </row>
    <row r="3" spans="1:6" ht="13.8">
      <c r="A3" s="806" t="s">
        <v>41</v>
      </c>
      <c r="B3" s="828" t="s">
        <v>629</v>
      </c>
    </row>
    <row r="4" spans="1:6">
      <c r="A4" s="806" t="s">
        <v>428</v>
      </c>
      <c r="B4" s="805">
        <v>46234</v>
      </c>
    </row>
    <row r="6" spans="1:6" ht="26.4">
      <c r="A6" s="804" t="s">
        <v>837</v>
      </c>
      <c r="B6" s="804" t="s">
        <v>270</v>
      </c>
      <c r="C6" s="804" t="s">
        <v>836</v>
      </c>
      <c r="D6" s="804" t="s">
        <v>835</v>
      </c>
      <c r="E6" s="804" t="s">
        <v>834</v>
      </c>
      <c r="F6" s="804" t="s">
        <v>833</v>
      </c>
    </row>
    <row r="7" spans="1:6">
      <c r="A7" s="10" t="s">
        <v>736</v>
      </c>
      <c r="B7" s="10" t="s">
        <v>737</v>
      </c>
      <c r="C7" s="269">
        <f>'10410'!E30</f>
        <v>132471.43999999997</v>
      </c>
      <c r="D7" s="269" cm="1">
        <f t="array" ref="D7">IFERROR(INDEX(TB!G:G,MATCH(Summary!A7,TB!A:A,0),0),0)</f>
        <v>132471.44</v>
      </c>
      <c r="E7" s="797">
        <f>C7-D7</f>
        <v>0</v>
      </c>
      <c r="F7" s="803"/>
    </row>
    <row r="8" spans="1:6">
      <c r="A8" s="10" t="s">
        <v>738</v>
      </c>
      <c r="B8" s="10" t="s">
        <v>739</v>
      </c>
      <c r="C8" s="269">
        <f>'10420'!F46</f>
        <v>377979.01999999996</v>
      </c>
      <c r="D8" s="269" cm="1">
        <f t="array" ref="D8">IFERROR(INDEX(TB!G:G,MATCH(Summary!A8,TB!A:A,0),0),0)</f>
        <v>377979.02</v>
      </c>
      <c r="E8" s="797">
        <f t="shared" ref="E8:E37" si="0">C8-D8</f>
        <v>0</v>
      </c>
      <c r="F8" s="803"/>
    </row>
    <row r="9" spans="1:6">
      <c r="A9" s="10" t="s">
        <v>832</v>
      </c>
      <c r="B9" s="10" t="s">
        <v>831</v>
      </c>
      <c r="C9" s="269">
        <v>0</v>
      </c>
      <c r="D9" s="269" cm="1">
        <f t="array" ref="D9">IFERROR(INDEX(TB!G:G,MATCH(Summary!A9,TB!A:A,0),0),0)</f>
        <v>0</v>
      </c>
      <c r="E9" s="797">
        <f t="shared" si="0"/>
        <v>0</v>
      </c>
      <c r="F9" s="803"/>
    </row>
    <row r="10" spans="1:6">
      <c r="A10" s="10" t="s">
        <v>740</v>
      </c>
      <c r="B10" s="10" t="s">
        <v>839</v>
      </c>
      <c r="C10" s="269">
        <f>'10460'!F29</f>
        <v>31633.799999999988</v>
      </c>
      <c r="D10" s="269" cm="1">
        <f t="array" ref="D10">IFERROR(INDEX(TB!G:G,MATCH(Summary!A10,TB!A:A,0),0),0)</f>
        <v>31633.8</v>
      </c>
      <c r="E10" s="797">
        <f t="shared" si="0"/>
        <v>0</v>
      </c>
      <c r="F10" s="803"/>
    </row>
    <row r="11" spans="1:6">
      <c r="A11" s="796" t="s">
        <v>330</v>
      </c>
      <c r="B11" s="796" t="s">
        <v>830</v>
      </c>
      <c r="C11" s="799">
        <v>0</v>
      </c>
      <c r="D11" s="269" cm="1">
        <f t="array" ref="D11">IFERROR(INDEX(TB!G:G,MATCH(Summary!A11,TB!A:A,0),0),0)</f>
        <v>0</v>
      </c>
      <c r="E11" s="797">
        <f t="shared" si="0"/>
        <v>0</v>
      </c>
      <c r="F11" s="796"/>
    </row>
    <row r="12" spans="1:6">
      <c r="A12" s="796" t="s">
        <v>829</v>
      </c>
      <c r="B12" s="796" t="s">
        <v>828</v>
      </c>
      <c r="C12" s="269">
        <v>0</v>
      </c>
      <c r="D12" s="269" cm="1">
        <f t="array" ref="D12">IFERROR(INDEX(TB!G:G,MATCH(Summary!A12,TB!A:A,0),0),0)</f>
        <v>0</v>
      </c>
      <c r="E12" s="797">
        <f t="shared" si="0"/>
        <v>0</v>
      </c>
      <c r="F12" s="796"/>
    </row>
    <row r="13" spans="1:6">
      <c r="A13" s="796" t="s">
        <v>742</v>
      </c>
      <c r="B13" s="796" t="s">
        <v>743</v>
      </c>
      <c r="C13" s="269">
        <f>'12530'!F15</f>
        <v>-8909920.0399999991</v>
      </c>
      <c r="D13" s="269" cm="1">
        <f t="array" ref="D13">IFERROR(INDEX(TB!G:G,MATCH(Summary!A13,TB!A:A,0),0),0)</f>
        <v>-8909920.0399999991</v>
      </c>
      <c r="E13" s="797">
        <f t="shared" si="0"/>
        <v>0</v>
      </c>
      <c r="F13" s="796"/>
    </row>
    <row r="14" spans="1:6">
      <c r="A14" s="796" t="s">
        <v>798</v>
      </c>
      <c r="B14" s="796" t="s">
        <v>827</v>
      </c>
      <c r="C14" s="799">
        <f>'13000'!F11</f>
        <v>875.4</v>
      </c>
      <c r="D14" s="269" cm="1">
        <f t="array" ref="D14">IFERROR(INDEX(TB!G:G,MATCH(Summary!A14,TB!A:A,0),0),0)</f>
        <v>875.4</v>
      </c>
      <c r="E14" s="797">
        <f t="shared" si="0"/>
        <v>0</v>
      </c>
      <c r="F14" s="796"/>
    </row>
    <row r="15" spans="1:6">
      <c r="A15" s="10" t="s">
        <v>826</v>
      </c>
      <c r="B15" s="10" t="s">
        <v>825</v>
      </c>
      <c r="C15" s="269">
        <v>0</v>
      </c>
      <c r="D15" s="269" cm="1">
        <f t="array" ref="D15">IFERROR(INDEX(TB!G:G,MATCH(Summary!A15,TB!A:A,0),0),0)</f>
        <v>0</v>
      </c>
      <c r="E15" s="797">
        <f t="shared" si="0"/>
        <v>0</v>
      </c>
      <c r="F15" s="796"/>
    </row>
    <row r="16" spans="1:6" hidden="1">
      <c r="A16" s="796" t="s">
        <v>362</v>
      </c>
      <c r="B16" s="796" t="s">
        <v>824</v>
      </c>
      <c r="C16" s="799" t="e">
        <f>'Fixed Asset'!#REF!</f>
        <v>#REF!</v>
      </c>
      <c r="D16" s="269" cm="1">
        <f t="array" ref="D16">IFERROR(INDEX(TB!G:G,MATCH(Summary!A16,TB!A:A,0),0),0)</f>
        <v>0</v>
      </c>
      <c r="E16" s="797" t="e">
        <f t="shared" si="0"/>
        <v>#REF!</v>
      </c>
      <c r="F16" s="796"/>
    </row>
    <row r="17" spans="1:6">
      <c r="A17" s="796" t="s">
        <v>363</v>
      </c>
      <c r="B17" s="796" t="s">
        <v>823</v>
      </c>
      <c r="C17" s="799">
        <f>'Fixed Asset'!F11</f>
        <v>0</v>
      </c>
      <c r="D17" s="269" cm="1">
        <f t="array" ref="D17">IFERROR(INDEX(TB!G:G,MATCH(Summary!A17,TB!A:A,0),0),0)</f>
        <v>0</v>
      </c>
      <c r="E17" s="797">
        <f t="shared" si="0"/>
        <v>0</v>
      </c>
      <c r="F17" s="796"/>
    </row>
    <row r="18" spans="1:6">
      <c r="A18" s="796" t="s">
        <v>822</v>
      </c>
      <c r="B18" s="796" t="s">
        <v>821</v>
      </c>
      <c r="C18" s="799">
        <f>'15100'!F16</f>
        <v>26880</v>
      </c>
      <c r="D18" s="269" cm="1">
        <f t="array" ref="D18">IFERROR(INDEX(TB!G:G,MATCH(Summary!A18,TB!A:A,0),0),0)</f>
        <v>26880</v>
      </c>
      <c r="E18" s="797">
        <f t="shared" si="0"/>
        <v>0</v>
      </c>
      <c r="F18" s="796"/>
    </row>
    <row r="19" spans="1:6">
      <c r="A19" s="796" t="s">
        <v>820</v>
      </c>
      <c r="B19" s="796" t="s">
        <v>819</v>
      </c>
      <c r="C19" s="799">
        <v>0</v>
      </c>
      <c r="D19" s="269" cm="1">
        <f t="array" ref="D19">IFERROR(INDEX(TB!G:G,MATCH(Summary!A19,TB!A:A,0),0),0)</f>
        <v>0</v>
      </c>
      <c r="E19" s="797">
        <f t="shared" si="0"/>
        <v>0</v>
      </c>
      <c r="F19" s="796"/>
    </row>
    <row r="20" spans="1:6">
      <c r="A20" s="796" t="s">
        <v>745</v>
      </c>
      <c r="B20" s="796" t="s">
        <v>843</v>
      </c>
      <c r="C20" s="799">
        <f>'16500'!F15</f>
        <v>61893.810000000005</v>
      </c>
      <c r="D20" s="269" cm="1">
        <f t="array" ref="D20">IFERROR(INDEX(TB!G:G,MATCH(Summary!A20,TB!A:A,0),0),0)</f>
        <v>61893.81</v>
      </c>
      <c r="E20" s="797">
        <f t="shared" si="0"/>
        <v>0</v>
      </c>
      <c r="F20" s="796"/>
    </row>
    <row r="21" spans="1:6" hidden="1">
      <c r="A21" s="796" t="s">
        <v>364</v>
      </c>
      <c r="B21" s="796" t="s">
        <v>841</v>
      </c>
      <c r="C21" s="799" t="e">
        <f>'Fixed Asset'!#REF!</f>
        <v>#REF!</v>
      </c>
      <c r="D21" s="269" cm="1">
        <f t="array" ref="D21">IFERROR(INDEX(TB!G:G,MATCH(Summary!A21,TB!A:A,0),0),0)</f>
        <v>0</v>
      </c>
      <c r="E21" s="797" t="e">
        <f t="shared" si="0"/>
        <v>#REF!</v>
      </c>
      <c r="F21" s="796"/>
    </row>
    <row r="22" spans="1:6">
      <c r="A22" s="796" t="s">
        <v>635</v>
      </c>
      <c r="B22" s="796" t="s">
        <v>840</v>
      </c>
      <c r="C22" s="799">
        <f>'Fixed Asset'!F16</f>
        <v>1130.8899999999999</v>
      </c>
      <c r="D22" s="269" cm="1">
        <f t="array" ref="D22">IFERROR(INDEX(TB!G:G,MATCH(Summary!A22,TB!A:A,0),0),0)</f>
        <v>1130.8900000000001</v>
      </c>
      <c r="E22" s="797">
        <f t="shared" si="0"/>
        <v>0</v>
      </c>
      <c r="F22" s="796"/>
    </row>
    <row r="23" spans="1:6" hidden="1">
      <c r="A23" s="796" t="s">
        <v>365</v>
      </c>
      <c r="B23" s="796" t="s">
        <v>842</v>
      </c>
      <c r="C23" s="799" t="e">
        <f>'Fixed Asset'!#REF!</f>
        <v>#REF!</v>
      </c>
      <c r="D23" s="269" cm="1">
        <f t="array" ref="D23">IFERROR(INDEX(TB!G:G,MATCH(Summary!A23,TB!A:A,0),0),0)</f>
        <v>0</v>
      </c>
      <c r="E23" s="797" t="e">
        <f t="shared" si="0"/>
        <v>#REF!</v>
      </c>
      <c r="F23" s="796"/>
    </row>
    <row r="24" spans="1:6">
      <c r="A24" s="10" t="s">
        <v>818</v>
      </c>
      <c r="B24" s="10" t="s">
        <v>817</v>
      </c>
      <c r="C24" s="799">
        <v>0</v>
      </c>
      <c r="D24" s="269" cm="1">
        <f t="array" ref="D24">IFERROR(INDEX(TB!G:G,MATCH(Summary!A24,TB!A:A,0),0),0)</f>
        <v>0</v>
      </c>
      <c r="E24" s="797">
        <f t="shared" si="0"/>
        <v>0</v>
      </c>
      <c r="F24" s="796"/>
    </row>
    <row r="25" spans="1:6">
      <c r="A25" s="10" t="s">
        <v>816</v>
      </c>
      <c r="B25" s="10" t="s">
        <v>815</v>
      </c>
      <c r="C25" s="799">
        <v>0</v>
      </c>
      <c r="D25" s="269" cm="1">
        <f t="array" ref="D25">IFERROR(INDEX(TB!G:G,MATCH(Summary!A25,TB!A:A,0),0),0)</f>
        <v>0</v>
      </c>
      <c r="E25" s="797">
        <f t="shared" si="0"/>
        <v>0</v>
      </c>
      <c r="F25" s="796"/>
    </row>
    <row r="26" spans="1:6">
      <c r="A26" s="796" t="s">
        <v>745</v>
      </c>
      <c r="B26" s="796" t="s">
        <v>746</v>
      </c>
      <c r="C26" s="799">
        <f>'16500'!F15</f>
        <v>61893.810000000005</v>
      </c>
      <c r="D26" s="269" cm="1">
        <f t="array" ref="D26">IFERROR(INDEX(TB!G:G,MATCH(Summary!A26,TB!A:A,0),0),0)</f>
        <v>61893.81</v>
      </c>
      <c r="E26" s="797">
        <f t="shared" si="0"/>
        <v>0</v>
      </c>
      <c r="F26" s="796"/>
    </row>
    <row r="27" spans="1:6">
      <c r="A27" s="796" t="s">
        <v>814</v>
      </c>
      <c r="B27" s="796" t="s">
        <v>813</v>
      </c>
      <c r="C27" s="799">
        <v>0</v>
      </c>
      <c r="D27" s="269" cm="1">
        <f t="array" ref="D27">IFERROR(INDEX(TB!G:G,MATCH(Summary!A27,TB!A:A,0),0),0)</f>
        <v>0</v>
      </c>
      <c r="E27" s="797">
        <f t="shared" si="0"/>
        <v>0</v>
      </c>
      <c r="F27" s="796"/>
    </row>
    <row r="28" spans="1:6">
      <c r="A28" s="796" t="s">
        <v>750</v>
      </c>
      <c r="B28" s="796" t="s">
        <v>844</v>
      </c>
      <c r="C28" s="799">
        <f>'25300'!E28</f>
        <v>-9498624.9000000004</v>
      </c>
      <c r="D28" s="269" cm="1">
        <f t="array" ref="D28">IFERROR(INDEX(TB!G:G,MATCH(Summary!A28,TB!A:A,0),0),0)</f>
        <v>-9498624.9000000004</v>
      </c>
      <c r="E28" s="797">
        <f t="shared" si="0"/>
        <v>0</v>
      </c>
      <c r="F28" s="796"/>
    </row>
    <row r="29" spans="1:6">
      <c r="A29" s="796" t="s">
        <v>380</v>
      </c>
      <c r="B29" s="796" t="s">
        <v>843</v>
      </c>
      <c r="C29" s="799">
        <f>'20620'!E11</f>
        <v>0</v>
      </c>
      <c r="D29" s="269" cm="1">
        <f t="array" ref="D29">IFERROR(INDEX(TB!G:G,MATCH(Summary!A29,TB!A:A,0),0),0)</f>
        <v>0</v>
      </c>
      <c r="E29" s="797">
        <f t="shared" si="0"/>
        <v>0</v>
      </c>
      <c r="F29" s="796"/>
    </row>
    <row r="30" spans="1:6">
      <c r="A30" s="796" t="s">
        <v>812</v>
      </c>
      <c r="B30" s="796" t="s">
        <v>811</v>
      </c>
      <c r="C30" s="799">
        <v>0</v>
      </c>
      <c r="D30" s="269" cm="1">
        <f t="array" ref="D30">IFERROR(INDEX(TB!G:G,MATCH(Summary!A30,TB!A:A,0),0),0)</f>
        <v>0</v>
      </c>
      <c r="E30" s="797">
        <f t="shared" si="0"/>
        <v>0</v>
      </c>
      <c r="F30" s="796"/>
    </row>
    <row r="31" spans="1:6" hidden="1">
      <c r="A31" s="802" t="s">
        <v>748</v>
      </c>
      <c r="B31" s="802" t="s">
        <v>749</v>
      </c>
      <c r="C31" s="801">
        <v>0</v>
      </c>
      <c r="D31" s="801" cm="1">
        <f t="array" ref="D31">IFERROR(INDEX(TB!G:G,MATCH(Summary!A31,TB!A:A,0),0),0)</f>
        <v>-44847.89</v>
      </c>
      <c r="E31" s="800">
        <f t="shared" si="0"/>
        <v>44847.89</v>
      </c>
      <c r="F31" s="796" t="s">
        <v>805</v>
      </c>
    </row>
    <row r="32" spans="1:6">
      <c r="A32" s="10" t="s">
        <v>810</v>
      </c>
      <c r="B32" s="10" t="s">
        <v>431</v>
      </c>
      <c r="C32" s="799">
        <v>0</v>
      </c>
      <c r="D32" s="269" cm="1">
        <f t="array" ref="D32">IFERROR(INDEX(TB!G:G,MATCH(Summary!A32,TB!A:A,0),0),0)</f>
        <v>0</v>
      </c>
      <c r="E32" s="797">
        <f t="shared" si="0"/>
        <v>0</v>
      </c>
      <c r="F32" s="796"/>
    </row>
    <row r="33" spans="1:6">
      <c r="A33" s="796" t="s">
        <v>809</v>
      </c>
      <c r="B33" s="796" t="s">
        <v>808</v>
      </c>
      <c r="C33" s="799">
        <v>0</v>
      </c>
      <c r="D33" s="269" cm="1">
        <f t="array" ref="D33">IFERROR(INDEX(TB!G:G,MATCH(Summary!A33,TB!A:A,0),0),0)</f>
        <v>0</v>
      </c>
      <c r="E33" s="797">
        <f t="shared" si="0"/>
        <v>0</v>
      </c>
      <c r="F33" s="796"/>
    </row>
    <row r="34" spans="1:6">
      <c r="A34" s="796" t="s">
        <v>807</v>
      </c>
      <c r="B34" s="796" t="s">
        <v>806</v>
      </c>
      <c r="C34" s="799">
        <v>0</v>
      </c>
      <c r="D34" s="269" cm="1">
        <f t="array" ref="D34">IFERROR(INDEX(TB!G:G,MATCH(Summary!A34,TB!A:A,0),0),0)</f>
        <v>0</v>
      </c>
      <c r="E34" s="797">
        <f t="shared" si="0"/>
        <v>0</v>
      </c>
      <c r="F34" s="796"/>
    </row>
    <row r="35" spans="1:6" hidden="1">
      <c r="A35" s="802" t="s">
        <v>752</v>
      </c>
      <c r="B35" s="802" t="s">
        <v>753</v>
      </c>
      <c r="C35" s="801">
        <v>0</v>
      </c>
      <c r="D35" s="801" cm="1">
        <f t="array" ref="D35">IFERROR(INDEX(TB!G:G,MATCH(Summary!A35,TB!A:A,0),0),0)</f>
        <v>16268344.85</v>
      </c>
      <c r="E35" s="800">
        <f t="shared" si="0"/>
        <v>-16268344.85</v>
      </c>
      <c r="F35" s="796" t="s">
        <v>805</v>
      </c>
    </row>
    <row r="36" spans="1:6">
      <c r="A36" s="796" t="s">
        <v>398</v>
      </c>
      <c r="B36" s="796" t="s">
        <v>804</v>
      </c>
      <c r="C36" s="799">
        <f>'35000'!E19</f>
        <v>1950677.38</v>
      </c>
      <c r="D36" s="269" cm="1">
        <f t="array" ref="D36">IFERROR(INDEX(TB!G:G,MATCH(Summary!A36,TB!A:A,0),0),0)</f>
        <v>1950677.38</v>
      </c>
      <c r="E36" s="797">
        <f>C36-D36</f>
        <v>0</v>
      </c>
      <c r="F36" s="796"/>
    </row>
    <row r="37" spans="1:6">
      <c r="A37" s="796" t="s">
        <v>755</v>
      </c>
      <c r="B37" s="796" t="s">
        <v>756</v>
      </c>
      <c r="C37" s="799">
        <f>'36000'!E16</f>
        <v>31363.959999999992</v>
      </c>
      <c r="D37" s="269" cm="1">
        <f t="array" ref="D37">IFERROR(INDEX(TB!G:G,MATCH(Summary!A37,TB!A:A,0),0),0)</f>
        <v>31363.96</v>
      </c>
      <c r="E37" s="797">
        <f t="shared" si="0"/>
        <v>0</v>
      </c>
      <c r="F37" s="796"/>
    </row>
    <row r="38" spans="1:6">
      <c r="D38" s="786"/>
    </row>
    <row r="39" spans="1:6" hidden="1">
      <c r="A39" s="798" t="s">
        <v>803</v>
      </c>
      <c r="B39" s="796"/>
      <c r="C39" s="796"/>
      <c r="D39" s="269"/>
      <c r="E39" s="796"/>
      <c r="F39" s="796"/>
    </row>
    <row r="40" spans="1:6" hidden="1">
      <c r="A40" s="796" t="s">
        <v>470</v>
      </c>
      <c r="B40" s="796" t="s">
        <v>802</v>
      </c>
      <c r="C40" s="797">
        <v>0</v>
      </c>
      <c r="D40" s="269" cm="1">
        <f t="array" ref="D40">IFERROR(INDEX(TB!G:G,MATCH(Summary!A40,TB!A:A,0),0),0)</f>
        <v>0</v>
      </c>
      <c r="E40" s="797">
        <f>C40-D40</f>
        <v>0</v>
      </c>
      <c r="F40" s="796"/>
    </row>
    <row r="41" spans="1:6" hidden="1">
      <c r="A41" s="796" t="s">
        <v>471</v>
      </c>
      <c r="B41" s="796" t="s">
        <v>801</v>
      </c>
      <c r="C41" s="797">
        <v>0</v>
      </c>
      <c r="D41" s="269" cm="1">
        <f t="array" ref="D41">IFERROR(INDEX(TB!G:G,MATCH(Summary!A41,TB!A:A,0),0),0)</f>
        <v>0</v>
      </c>
      <c r="E41" s="797">
        <f>C41-D41</f>
        <v>0</v>
      </c>
      <c r="F41" s="796"/>
    </row>
    <row r="42" spans="1:6" hidden="1">
      <c r="A42" s="796" t="s">
        <v>800</v>
      </c>
      <c r="B42" s="796" t="s">
        <v>799</v>
      </c>
      <c r="C42" s="797">
        <v>0</v>
      </c>
      <c r="D42" s="269" cm="1">
        <f t="array" ref="D42">IFERROR(INDEX(TB!G:G,MATCH(Summary!A42,TB!A:A,0),0),0)</f>
        <v>0</v>
      </c>
      <c r="E42" s="797">
        <f>C42-D42</f>
        <v>0</v>
      </c>
      <c r="F42" s="796"/>
    </row>
  </sheetData>
  <pageMargins left="0.7" right="0.7" top="0.75" bottom="0.75" header="0.3" footer="0.3"/>
  <pageSetup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147F-C014-462A-9585-6CD65E58ACB8}">
  <dimension ref="A1:G81"/>
  <sheetViews>
    <sheetView topLeftCell="A3" workbookViewId="0">
      <selection activeCell="B26" sqref="B26"/>
    </sheetView>
  </sheetViews>
  <sheetFormatPr defaultRowHeight="13.2"/>
  <cols>
    <col min="1" max="1" width="10.88671875" customWidth="1"/>
    <col min="2" max="2" width="25.88671875" customWidth="1"/>
    <col min="3" max="3" width="11.88671875" customWidth="1"/>
    <col min="4" max="4" width="1.88671875" customWidth="1"/>
    <col min="5" max="5" width="12.88671875" customWidth="1"/>
    <col min="6" max="6" width="8.6640625" bestFit="1" customWidth="1"/>
    <col min="7" max="7" width="13.88671875" style="562" bestFit="1" customWidth="1"/>
  </cols>
  <sheetData>
    <row r="1" spans="1:7" ht="14.4">
      <c r="A1" s="1011" t="s">
        <v>679</v>
      </c>
      <c r="B1" s="1011" t="s">
        <v>727</v>
      </c>
      <c r="C1" s="1010"/>
      <c r="D1" s="1010"/>
      <c r="E1" s="1011" t="s">
        <v>463</v>
      </c>
      <c r="F1" s="1011" t="s">
        <v>681</v>
      </c>
    </row>
    <row r="2" spans="1:7" ht="14.4">
      <c r="A2" s="1011" t="s">
        <v>682</v>
      </c>
      <c r="B2" s="1012" t="s">
        <v>684</v>
      </c>
      <c r="C2" s="1010"/>
      <c r="D2" s="1010"/>
      <c r="E2" s="1011" t="s">
        <v>35</v>
      </c>
      <c r="F2" s="1013">
        <v>46247.666319444397</v>
      </c>
    </row>
    <row r="3" spans="1:7" ht="14.4">
      <c r="A3" s="1011" t="s">
        <v>22</v>
      </c>
      <c r="B3" s="1012" t="s">
        <v>685</v>
      </c>
      <c r="C3" s="1010"/>
      <c r="D3" s="1010"/>
      <c r="E3" s="1011" t="s">
        <v>465</v>
      </c>
      <c r="F3" s="1014">
        <v>46247.666319444397</v>
      </c>
    </row>
    <row r="4" spans="1:7" ht="14.4">
      <c r="A4" s="1011" t="s">
        <v>22</v>
      </c>
      <c r="B4" s="1010"/>
      <c r="C4" s="1010"/>
      <c r="D4" s="1010"/>
      <c r="E4" s="1010"/>
      <c r="F4" s="1010"/>
    </row>
    <row r="6" spans="1:7" ht="14.4">
      <c r="A6" s="1011" t="s">
        <v>630</v>
      </c>
      <c r="B6" s="1011" t="s">
        <v>991</v>
      </c>
      <c r="C6" s="1010"/>
      <c r="D6" s="1010"/>
      <c r="E6" s="1010"/>
      <c r="F6" s="1010"/>
    </row>
    <row r="7" spans="1:7" ht="14.4">
      <c r="A7" s="1010"/>
      <c r="B7" s="1011" t="s">
        <v>686</v>
      </c>
      <c r="C7" s="1010"/>
      <c r="D7" s="1010"/>
      <c r="E7" s="1010"/>
      <c r="F7" s="1010"/>
    </row>
    <row r="9" spans="1:7" ht="14.4">
      <c r="A9" s="1011" t="s">
        <v>728</v>
      </c>
      <c r="B9" s="1011" t="s">
        <v>10</v>
      </c>
      <c r="C9" s="1011" t="s">
        <v>729</v>
      </c>
      <c r="D9" s="1010"/>
      <c r="E9" s="1011" t="s">
        <v>730</v>
      </c>
      <c r="F9" s="1010"/>
    </row>
    <row r="12" spans="1:7" ht="14.4">
      <c r="A12" s="1011" t="s">
        <v>731</v>
      </c>
      <c r="B12" s="1010"/>
      <c r="C12" s="1010"/>
      <c r="D12" s="1010"/>
      <c r="E12" s="1010"/>
      <c r="F12" s="1010"/>
    </row>
    <row r="14" spans="1:7" ht="14.4">
      <c r="A14" s="1011" t="s">
        <v>732</v>
      </c>
      <c r="B14" s="1011" t="s">
        <v>733</v>
      </c>
      <c r="C14" s="1015">
        <v>3008.53</v>
      </c>
      <c r="D14" s="1010"/>
      <c r="E14" s="1010"/>
      <c r="F14" s="1010"/>
      <c r="G14" s="833">
        <f>C14-E14</f>
        <v>3008.53</v>
      </c>
    </row>
    <row r="15" spans="1:7" ht="14.4">
      <c r="A15" s="1011" t="s">
        <v>734</v>
      </c>
      <c r="B15" s="1011" t="s">
        <v>735</v>
      </c>
      <c r="C15" s="1015">
        <v>32450.11</v>
      </c>
      <c r="D15" s="1010"/>
      <c r="E15" s="1010"/>
      <c r="F15" s="1010"/>
      <c r="G15" s="833">
        <f t="shared" ref="G15:G78" si="0">C15-E15</f>
        <v>32450.11</v>
      </c>
    </row>
    <row r="16" spans="1:7" ht="14.4">
      <c r="A16" s="1011" t="s">
        <v>736</v>
      </c>
      <c r="B16" s="1011" t="s">
        <v>737</v>
      </c>
      <c r="C16" s="1015">
        <v>132471.44</v>
      </c>
      <c r="D16" s="1010"/>
      <c r="E16" s="1010"/>
      <c r="F16" s="1010"/>
      <c r="G16" s="833">
        <f t="shared" si="0"/>
        <v>132471.44</v>
      </c>
    </row>
    <row r="17" spans="1:7" ht="14.4">
      <c r="A17" s="1011" t="s">
        <v>738</v>
      </c>
      <c r="B17" s="1011" t="s">
        <v>739</v>
      </c>
      <c r="C17" s="1015">
        <v>377979.02</v>
      </c>
      <c r="D17" s="1010"/>
      <c r="E17" s="1010"/>
      <c r="F17" s="292"/>
      <c r="G17" s="833">
        <f t="shared" si="0"/>
        <v>377979.02</v>
      </c>
    </row>
    <row r="18" spans="1:7" ht="14.4">
      <c r="A18" s="1011" t="s">
        <v>740</v>
      </c>
      <c r="B18" s="1011" t="s">
        <v>741</v>
      </c>
      <c r="C18" s="1015">
        <v>31633.8</v>
      </c>
      <c r="D18" s="1010"/>
      <c r="E18" s="1010"/>
      <c r="F18" s="292"/>
      <c r="G18" s="833">
        <f t="shared" si="0"/>
        <v>31633.8</v>
      </c>
    </row>
    <row r="19" spans="1:7" ht="14.4">
      <c r="A19" s="1011" t="s">
        <v>742</v>
      </c>
      <c r="B19" s="1011" t="s">
        <v>743</v>
      </c>
      <c r="C19" s="1010"/>
      <c r="D19" s="1010"/>
      <c r="E19" s="1015">
        <v>8909920.0399999991</v>
      </c>
      <c r="F19" s="292"/>
      <c r="G19" s="833">
        <f t="shared" si="0"/>
        <v>-8909920.0399999991</v>
      </c>
    </row>
    <row r="20" spans="1:7" ht="14.4">
      <c r="A20" s="1011" t="s">
        <v>798</v>
      </c>
      <c r="B20" s="1011" t="s">
        <v>929</v>
      </c>
      <c r="C20" s="1015">
        <v>875.4</v>
      </c>
      <c r="D20" s="1010"/>
      <c r="E20" s="1010"/>
      <c r="F20" s="292"/>
      <c r="G20" s="833">
        <f t="shared" si="0"/>
        <v>875.4</v>
      </c>
    </row>
    <row r="21" spans="1:7" ht="14.4">
      <c r="A21" s="1011" t="s">
        <v>352</v>
      </c>
      <c r="B21" s="1011" t="s">
        <v>744</v>
      </c>
      <c r="C21" s="1015">
        <v>14985</v>
      </c>
      <c r="D21" s="1010"/>
      <c r="E21" s="1010"/>
      <c r="F21" s="292"/>
      <c r="G21" s="833">
        <f t="shared" si="0"/>
        <v>14985</v>
      </c>
    </row>
    <row r="22" spans="1:7" ht="14.4">
      <c r="A22" s="1011" t="s">
        <v>953</v>
      </c>
      <c r="B22" s="1011" t="s">
        <v>954</v>
      </c>
      <c r="C22" s="1015">
        <v>26000</v>
      </c>
      <c r="D22" s="1010"/>
      <c r="E22" s="1010"/>
      <c r="F22" s="292"/>
      <c r="G22" s="833">
        <f t="shared" si="0"/>
        <v>26000</v>
      </c>
    </row>
    <row r="23" spans="1:7" ht="14.4">
      <c r="A23" s="1011" t="s">
        <v>822</v>
      </c>
      <c r="B23" s="1011" t="s">
        <v>821</v>
      </c>
      <c r="C23" s="1015">
        <v>26880</v>
      </c>
      <c r="D23" s="1010"/>
      <c r="E23" s="1010"/>
      <c r="F23" s="292"/>
      <c r="G23" s="833">
        <f t="shared" si="0"/>
        <v>26880</v>
      </c>
    </row>
    <row r="24" spans="1:7" ht="14.4">
      <c r="A24" s="1011" t="s">
        <v>745</v>
      </c>
      <c r="B24" s="1011" t="s">
        <v>746</v>
      </c>
      <c r="C24" s="1015">
        <v>61893.81</v>
      </c>
      <c r="D24" s="1010"/>
      <c r="E24" s="1010"/>
      <c r="F24" s="292"/>
      <c r="G24" s="833">
        <f t="shared" si="0"/>
        <v>61893.81</v>
      </c>
    </row>
    <row r="25" spans="1:7" s="319" customFormat="1" ht="14.4">
      <c r="A25" s="1011" t="s">
        <v>635</v>
      </c>
      <c r="B25" s="1011" t="s">
        <v>747</v>
      </c>
      <c r="C25" s="1015">
        <v>1130.8900000000001</v>
      </c>
      <c r="D25" s="1035"/>
      <c r="E25" s="1035"/>
      <c r="F25" s="555"/>
      <c r="G25" s="1036">
        <f t="shared" si="0"/>
        <v>1130.8900000000001</v>
      </c>
    </row>
    <row r="26" spans="1:7" ht="14.4">
      <c r="A26" s="1011" t="s">
        <v>748</v>
      </c>
      <c r="B26" s="1011" t="s">
        <v>749</v>
      </c>
      <c r="C26" s="1010"/>
      <c r="D26" s="1010"/>
      <c r="E26" s="1015">
        <v>44847.89</v>
      </c>
      <c r="F26" s="292"/>
      <c r="G26" s="833">
        <f t="shared" si="0"/>
        <v>-44847.89</v>
      </c>
    </row>
    <row r="27" spans="1:7" ht="14.4">
      <c r="A27" s="1011" t="s">
        <v>750</v>
      </c>
      <c r="B27" s="1011" t="s">
        <v>751</v>
      </c>
      <c r="C27" s="1010"/>
      <c r="D27" s="1010"/>
      <c r="E27" s="1015">
        <v>9498624.9000000004</v>
      </c>
      <c r="F27" s="292"/>
      <c r="G27" s="833">
        <f t="shared" si="0"/>
        <v>-9498624.9000000004</v>
      </c>
    </row>
    <row r="28" spans="1:7" ht="14.4">
      <c r="A28" s="1011" t="s">
        <v>752</v>
      </c>
      <c r="B28" s="1011" t="s">
        <v>753</v>
      </c>
      <c r="C28" s="1015">
        <v>16268344.85</v>
      </c>
      <c r="D28" s="1010"/>
      <c r="E28" s="1010"/>
      <c r="F28" s="292"/>
      <c r="G28" s="833">
        <f t="shared" si="0"/>
        <v>16268344.85</v>
      </c>
    </row>
    <row r="29" spans="1:7" ht="14.4">
      <c r="A29" s="1011" t="s">
        <v>398</v>
      </c>
      <c r="B29" s="1011" t="s">
        <v>754</v>
      </c>
      <c r="C29" s="1015">
        <v>1950677.38</v>
      </c>
      <c r="D29" s="1010"/>
      <c r="E29" s="1010"/>
      <c r="F29" s="292"/>
      <c r="G29" s="833">
        <f t="shared" si="0"/>
        <v>1950677.38</v>
      </c>
    </row>
    <row r="30" spans="1:7" ht="14.4">
      <c r="A30" s="1011" t="s">
        <v>755</v>
      </c>
      <c r="B30" s="1011" t="s">
        <v>756</v>
      </c>
      <c r="C30" s="1015">
        <v>31363.96</v>
      </c>
      <c r="D30" s="1010"/>
      <c r="E30" s="1010"/>
      <c r="F30" s="292"/>
      <c r="G30" s="833">
        <f t="shared" si="0"/>
        <v>31363.96</v>
      </c>
    </row>
    <row r="31" spans="1:7" ht="14.4">
      <c r="A31" s="1011" t="s">
        <v>757</v>
      </c>
      <c r="B31" s="1011" t="s">
        <v>758</v>
      </c>
      <c r="C31" s="1010"/>
      <c r="D31" s="1010"/>
      <c r="E31" s="1015">
        <v>695796.84</v>
      </c>
      <c r="F31" s="292"/>
      <c r="G31" s="833">
        <f t="shared" si="0"/>
        <v>-695796.84</v>
      </c>
    </row>
    <row r="32" spans="1:7" ht="14.4">
      <c r="A32" s="1011" t="s">
        <v>759</v>
      </c>
      <c r="B32" s="1011" t="s">
        <v>466</v>
      </c>
      <c r="C32" s="1010"/>
      <c r="D32" s="1010"/>
      <c r="E32" s="1015">
        <v>61940.57</v>
      </c>
      <c r="F32" s="292"/>
      <c r="G32" s="833">
        <f t="shared" si="0"/>
        <v>-61940.57</v>
      </c>
    </row>
    <row r="33" spans="1:7" ht="14.4">
      <c r="A33" s="1011" t="s">
        <v>946</v>
      </c>
      <c r="B33" s="1011" t="s">
        <v>619</v>
      </c>
      <c r="C33" s="1010"/>
      <c r="D33" s="1010"/>
      <c r="E33" s="1015">
        <v>11115.79</v>
      </c>
      <c r="F33" s="292"/>
      <c r="G33" s="833">
        <f t="shared" si="0"/>
        <v>-11115.79</v>
      </c>
    </row>
    <row r="34" spans="1:7" ht="14.4">
      <c r="A34" s="1011" t="s">
        <v>917</v>
      </c>
      <c r="B34" s="1011" t="s">
        <v>467</v>
      </c>
      <c r="C34" s="1010"/>
      <c r="D34" s="1010"/>
      <c r="E34" s="1015">
        <v>16867.64</v>
      </c>
      <c r="F34" s="292"/>
      <c r="G34" s="833">
        <f t="shared" si="0"/>
        <v>-16867.64</v>
      </c>
    </row>
    <row r="35" spans="1:7" ht="14.4">
      <c r="A35" s="1011" t="s">
        <v>977</v>
      </c>
      <c r="B35" s="1011" t="s">
        <v>978</v>
      </c>
      <c r="C35" s="1015">
        <v>7758.06</v>
      </c>
      <c r="D35" s="1010"/>
      <c r="E35" s="1010"/>
      <c r="F35" s="292"/>
      <c r="G35" s="833">
        <f t="shared" si="0"/>
        <v>7758.06</v>
      </c>
    </row>
    <row r="36" spans="1:7" ht="14.4">
      <c r="A36" s="1011" t="s">
        <v>760</v>
      </c>
      <c r="B36" s="1011" t="s">
        <v>468</v>
      </c>
      <c r="C36" s="1010"/>
      <c r="D36" s="1010"/>
      <c r="E36" s="1015">
        <v>16929.57</v>
      </c>
      <c r="F36" s="292"/>
      <c r="G36" s="833">
        <f t="shared" si="0"/>
        <v>-16929.57</v>
      </c>
    </row>
    <row r="37" spans="1:7" ht="14.4">
      <c r="A37" s="1011" t="s">
        <v>761</v>
      </c>
      <c r="B37" s="1011" t="s">
        <v>762</v>
      </c>
      <c r="C37" s="1010"/>
      <c r="D37" s="1010"/>
      <c r="E37" s="1015">
        <v>77265.02</v>
      </c>
      <c r="F37" s="292"/>
      <c r="G37" s="833">
        <f t="shared" si="0"/>
        <v>-77265.02</v>
      </c>
    </row>
    <row r="38" spans="1:7" ht="14.4">
      <c r="A38" s="1011" t="s">
        <v>763</v>
      </c>
      <c r="B38" s="1011" t="s">
        <v>764</v>
      </c>
      <c r="C38" s="1010"/>
      <c r="D38" s="1010"/>
      <c r="E38" s="1015">
        <v>2564.41</v>
      </c>
      <c r="F38" s="292"/>
      <c r="G38" s="833">
        <f t="shared" si="0"/>
        <v>-2564.41</v>
      </c>
    </row>
    <row r="39" spans="1:7" ht="14.4">
      <c r="A39" s="1011" t="s">
        <v>765</v>
      </c>
      <c r="B39" s="1011" t="s">
        <v>766</v>
      </c>
      <c r="C39" s="1010"/>
      <c r="D39" s="1010"/>
      <c r="E39" s="1015">
        <v>28518.3</v>
      </c>
      <c r="F39" s="292"/>
      <c r="G39" s="833">
        <f t="shared" si="0"/>
        <v>-28518.3</v>
      </c>
    </row>
    <row r="40" spans="1:7" ht="14.4">
      <c r="A40" s="1011" t="s">
        <v>870</v>
      </c>
      <c r="B40" s="1011" t="s">
        <v>871</v>
      </c>
      <c r="C40" s="1010"/>
      <c r="D40" s="1010"/>
      <c r="E40" s="1015">
        <v>60</v>
      </c>
      <c r="F40" s="292"/>
      <c r="G40" s="833">
        <f t="shared" si="0"/>
        <v>-60</v>
      </c>
    </row>
    <row r="41" spans="1:7" ht="14.4">
      <c r="A41" s="1011" t="s">
        <v>955</v>
      </c>
      <c r="B41" s="1011" t="s">
        <v>956</v>
      </c>
      <c r="C41" s="1010"/>
      <c r="D41" s="1010"/>
      <c r="E41" s="1015">
        <v>93000</v>
      </c>
      <c r="F41" s="292"/>
      <c r="G41" s="833">
        <f t="shared" si="0"/>
        <v>-93000</v>
      </c>
    </row>
    <row r="42" spans="1:7" ht="14.4">
      <c r="A42" s="1011" t="s">
        <v>767</v>
      </c>
      <c r="B42" s="1011" t="s">
        <v>768</v>
      </c>
      <c r="C42" s="1010"/>
      <c r="D42" s="1010"/>
      <c r="E42" s="1015">
        <v>24231.66</v>
      </c>
      <c r="F42" s="292"/>
      <c r="G42" s="833">
        <f t="shared" si="0"/>
        <v>-24231.66</v>
      </c>
    </row>
    <row r="43" spans="1:7" ht="14.4">
      <c r="A43" s="1011" t="s">
        <v>769</v>
      </c>
      <c r="B43" s="1011" t="s">
        <v>770</v>
      </c>
      <c r="C43" s="1010"/>
      <c r="D43" s="1010"/>
      <c r="E43" s="1015">
        <v>126.22</v>
      </c>
      <c r="F43" s="292"/>
      <c r="G43" s="833">
        <f t="shared" si="0"/>
        <v>-126.22</v>
      </c>
    </row>
    <row r="44" spans="1:7" ht="14.4">
      <c r="A44" s="1011" t="s">
        <v>992</v>
      </c>
      <c r="B44" s="1011" t="s">
        <v>993</v>
      </c>
      <c r="C44" s="1015">
        <v>6500</v>
      </c>
      <c r="D44" s="1010"/>
      <c r="E44" s="1010"/>
      <c r="F44" s="292"/>
      <c r="G44" s="833">
        <f t="shared" si="0"/>
        <v>6500</v>
      </c>
    </row>
    <row r="45" spans="1:7" ht="14.4">
      <c r="A45" s="1011" t="s">
        <v>930</v>
      </c>
      <c r="B45" s="1011" t="s">
        <v>931</v>
      </c>
      <c r="C45" s="1015">
        <v>3408.08</v>
      </c>
      <c r="D45" s="1010"/>
      <c r="E45" s="1010"/>
      <c r="F45" s="292"/>
      <c r="G45" s="833">
        <f t="shared" si="0"/>
        <v>3408.08</v>
      </c>
    </row>
    <row r="46" spans="1:7" ht="14.4">
      <c r="A46" s="1011" t="s">
        <v>771</v>
      </c>
      <c r="B46" s="1011" t="s">
        <v>772</v>
      </c>
      <c r="C46" s="1015">
        <v>18445</v>
      </c>
      <c r="D46" s="1010"/>
      <c r="E46" s="1010"/>
      <c r="F46" s="292"/>
      <c r="G46" s="833">
        <f t="shared" si="0"/>
        <v>18445</v>
      </c>
    </row>
    <row r="47" spans="1:7" ht="14.4">
      <c r="A47" s="1011" t="s">
        <v>851</v>
      </c>
      <c r="B47" s="1011" t="s">
        <v>852</v>
      </c>
      <c r="C47" s="1015">
        <v>150</v>
      </c>
      <c r="D47" s="1010"/>
      <c r="E47" s="1010"/>
      <c r="F47" s="292"/>
      <c r="G47" s="833">
        <f t="shared" si="0"/>
        <v>150</v>
      </c>
    </row>
    <row r="48" spans="1:7" ht="14.4">
      <c r="A48" s="1011" t="s">
        <v>773</v>
      </c>
      <c r="B48" s="1011" t="s">
        <v>774</v>
      </c>
      <c r="C48" s="1015">
        <v>485</v>
      </c>
      <c r="D48" s="1010"/>
      <c r="E48" s="1010"/>
      <c r="F48" s="292"/>
      <c r="G48" s="833">
        <f t="shared" si="0"/>
        <v>485</v>
      </c>
    </row>
    <row r="49" spans="1:7" ht="14.4">
      <c r="A49" s="1011" t="s">
        <v>775</v>
      </c>
      <c r="B49" s="1011" t="s">
        <v>776</v>
      </c>
      <c r="C49" s="1015">
        <v>1078</v>
      </c>
      <c r="D49" s="871"/>
      <c r="E49" s="871"/>
      <c r="F49" s="292"/>
      <c r="G49" s="833">
        <f t="shared" si="0"/>
        <v>1078</v>
      </c>
    </row>
    <row r="50" spans="1:7" ht="14.4">
      <c r="A50" s="1011" t="s">
        <v>979</v>
      </c>
      <c r="B50" s="1011" t="s">
        <v>980</v>
      </c>
      <c r="C50" s="1015">
        <v>44165.74</v>
      </c>
      <c r="D50" s="871"/>
      <c r="E50" s="871"/>
      <c r="F50" s="292"/>
      <c r="G50" s="833">
        <f t="shared" si="0"/>
        <v>44165.74</v>
      </c>
    </row>
    <row r="51" spans="1:7" ht="14.4">
      <c r="A51" s="1011" t="s">
        <v>994</v>
      </c>
      <c r="B51" s="1011" t="s">
        <v>995</v>
      </c>
      <c r="C51" s="1015">
        <v>1230</v>
      </c>
      <c r="D51" s="871"/>
      <c r="E51" s="871"/>
      <c r="F51" s="292"/>
      <c r="G51" s="833">
        <f t="shared" si="0"/>
        <v>1230</v>
      </c>
    </row>
    <row r="52" spans="1:7" ht="14.4">
      <c r="A52" s="1011" t="s">
        <v>777</v>
      </c>
      <c r="B52" s="1011" t="s">
        <v>778</v>
      </c>
      <c r="C52" s="1015">
        <v>1092.5</v>
      </c>
      <c r="D52" s="871"/>
      <c r="E52" s="871"/>
      <c r="F52" s="292"/>
      <c r="G52" s="833">
        <f t="shared" si="0"/>
        <v>1092.5</v>
      </c>
    </row>
    <row r="53" spans="1:7" ht="14.4">
      <c r="A53" s="1011" t="s">
        <v>779</v>
      </c>
      <c r="B53" s="1011" t="s">
        <v>780</v>
      </c>
      <c r="C53" s="1015">
        <v>6928.5</v>
      </c>
      <c r="D53" s="871"/>
      <c r="E53" s="871"/>
      <c r="F53" s="292"/>
      <c r="G53" s="833">
        <f t="shared" si="0"/>
        <v>6928.5</v>
      </c>
    </row>
    <row r="54" spans="1:7" ht="14.4">
      <c r="A54" s="1011" t="s">
        <v>932</v>
      </c>
      <c r="B54" s="1011" t="s">
        <v>933</v>
      </c>
      <c r="C54" s="1015">
        <v>693</v>
      </c>
      <c r="D54" s="871"/>
      <c r="E54" s="871"/>
      <c r="F54" s="292"/>
      <c r="G54" s="833">
        <f t="shared" si="0"/>
        <v>693</v>
      </c>
    </row>
    <row r="55" spans="1:7" ht="14.4">
      <c r="A55" s="1011" t="s">
        <v>781</v>
      </c>
      <c r="B55" s="1011" t="s">
        <v>782</v>
      </c>
      <c r="C55" s="1015">
        <v>31253.42</v>
      </c>
      <c r="D55" s="871"/>
      <c r="E55" s="871"/>
      <c r="F55" s="292"/>
      <c r="G55" s="833">
        <f t="shared" si="0"/>
        <v>31253.42</v>
      </c>
    </row>
    <row r="56" spans="1:7" ht="14.4">
      <c r="A56" s="1011" t="s">
        <v>904</v>
      </c>
      <c r="B56" s="1011" t="s">
        <v>905</v>
      </c>
      <c r="C56" s="1015">
        <v>1400</v>
      </c>
      <c r="D56" s="871"/>
      <c r="E56" s="871"/>
      <c r="F56" s="292"/>
      <c r="G56" s="833">
        <f t="shared" si="0"/>
        <v>1400</v>
      </c>
    </row>
    <row r="57" spans="1:7" ht="14.4">
      <c r="A57" s="1011" t="s">
        <v>783</v>
      </c>
      <c r="B57" s="1011" t="s">
        <v>784</v>
      </c>
      <c r="C57" s="1015">
        <v>1281</v>
      </c>
      <c r="D57" s="871"/>
      <c r="E57" s="871"/>
      <c r="F57" s="292"/>
      <c r="G57" s="833">
        <f t="shared" si="0"/>
        <v>1281</v>
      </c>
    </row>
    <row r="58" spans="1:7" ht="14.4">
      <c r="A58" s="1011" t="s">
        <v>872</v>
      </c>
      <c r="B58" s="1011" t="s">
        <v>873</v>
      </c>
      <c r="C58" s="1015">
        <v>1616.86</v>
      </c>
      <c r="D58" s="871"/>
      <c r="E58" s="871"/>
      <c r="F58" s="292"/>
      <c r="G58" s="833">
        <f t="shared" si="0"/>
        <v>1616.86</v>
      </c>
    </row>
    <row r="59" spans="1:7" ht="14.4">
      <c r="A59" s="1011" t="s">
        <v>853</v>
      </c>
      <c r="B59" s="1011" t="s">
        <v>854</v>
      </c>
      <c r="C59" s="1015">
        <v>4130</v>
      </c>
      <c r="D59" s="871"/>
      <c r="E59" s="871"/>
      <c r="F59" s="292"/>
      <c r="G59" s="833">
        <f t="shared" si="0"/>
        <v>4130</v>
      </c>
    </row>
    <row r="60" spans="1:7" ht="14.4">
      <c r="A60" s="1011" t="s">
        <v>785</v>
      </c>
      <c r="B60" s="1011" t="s">
        <v>786</v>
      </c>
      <c r="C60" s="1015">
        <v>440</v>
      </c>
      <c r="D60" s="871"/>
      <c r="E60" s="871"/>
      <c r="F60" s="292"/>
      <c r="G60" s="833">
        <f t="shared" si="0"/>
        <v>440</v>
      </c>
    </row>
    <row r="61" spans="1:7" ht="14.4">
      <c r="A61" s="1011" t="s">
        <v>934</v>
      </c>
      <c r="B61" s="1011" t="s">
        <v>935</v>
      </c>
      <c r="C61" s="1015">
        <v>1084.46</v>
      </c>
      <c r="D61" s="871"/>
      <c r="E61" s="871"/>
      <c r="F61" s="292"/>
      <c r="G61" s="833">
        <f t="shared" si="0"/>
        <v>1084.46</v>
      </c>
    </row>
    <row r="62" spans="1:7" ht="14.4">
      <c r="A62" s="1011" t="s">
        <v>460</v>
      </c>
      <c r="B62" s="1011" t="s">
        <v>972</v>
      </c>
      <c r="C62" s="1015">
        <v>71531.070000000007</v>
      </c>
      <c r="D62" s="871"/>
      <c r="E62" s="871"/>
      <c r="F62" s="292"/>
      <c r="G62" s="833">
        <f t="shared" si="0"/>
        <v>71531.070000000007</v>
      </c>
    </row>
    <row r="63" spans="1:7" ht="14.4">
      <c r="A63" s="1011" t="s">
        <v>787</v>
      </c>
      <c r="B63" s="1011" t="s">
        <v>788</v>
      </c>
      <c r="C63" s="1015">
        <v>5188.6099999999997</v>
      </c>
      <c r="D63" s="871"/>
      <c r="E63" s="871"/>
      <c r="F63" s="292"/>
      <c r="G63" s="833">
        <f t="shared" si="0"/>
        <v>5188.6099999999997</v>
      </c>
    </row>
    <row r="64" spans="1:7" ht="14.4">
      <c r="A64" s="1011" t="s">
        <v>789</v>
      </c>
      <c r="B64" s="1011" t="s">
        <v>790</v>
      </c>
      <c r="C64" s="1015">
        <v>8243.5300000000007</v>
      </c>
      <c r="D64" s="871"/>
      <c r="E64" s="872"/>
      <c r="F64" s="292"/>
      <c r="G64" s="833">
        <f t="shared" si="0"/>
        <v>8243.5300000000007</v>
      </c>
    </row>
    <row r="65" spans="1:7" ht="14.4">
      <c r="A65" s="1011" t="s">
        <v>863</v>
      </c>
      <c r="B65" s="1011" t="s">
        <v>864</v>
      </c>
      <c r="C65" s="1015">
        <v>19330.849999999999</v>
      </c>
      <c r="D65" s="1010"/>
      <c r="E65" s="1010"/>
      <c r="F65" s="292"/>
      <c r="G65" s="833">
        <f t="shared" si="0"/>
        <v>19330.849999999999</v>
      </c>
    </row>
    <row r="66" spans="1:7" ht="14.4">
      <c r="A66" s="1011" t="s">
        <v>791</v>
      </c>
      <c r="B66" s="1011" t="s">
        <v>715</v>
      </c>
      <c r="C66" s="1015">
        <v>223373.53</v>
      </c>
      <c r="D66" s="1010"/>
      <c r="E66" s="1010"/>
      <c r="F66" s="292"/>
      <c r="G66" s="833">
        <f t="shared" si="0"/>
        <v>223373.53</v>
      </c>
    </row>
    <row r="67" spans="1:7" ht="14.4">
      <c r="A67" s="1011" t="s">
        <v>906</v>
      </c>
      <c r="B67" s="1011" t="s">
        <v>907</v>
      </c>
      <c r="C67" s="1015">
        <v>11739</v>
      </c>
      <c r="D67" s="1010"/>
      <c r="E67" s="1010"/>
      <c r="G67" s="808">
        <f t="shared" si="0"/>
        <v>11739</v>
      </c>
    </row>
    <row r="68" spans="1:7" ht="14.4">
      <c r="A68" s="1011" t="s">
        <v>896</v>
      </c>
      <c r="B68" s="1011" t="s">
        <v>841</v>
      </c>
      <c r="C68" s="1015">
        <v>7475.11</v>
      </c>
      <c r="D68" s="1010"/>
      <c r="E68" s="1010"/>
      <c r="G68" s="808">
        <f t="shared" si="0"/>
        <v>7475.11</v>
      </c>
    </row>
    <row r="69" spans="1:7" ht="14.4">
      <c r="A69" s="1011" t="s">
        <v>792</v>
      </c>
      <c r="B69" s="1011" t="s">
        <v>793</v>
      </c>
      <c r="C69" s="1015">
        <v>14609.98</v>
      </c>
      <c r="D69" s="1010"/>
      <c r="E69" s="1010"/>
      <c r="G69" s="808">
        <f t="shared" si="0"/>
        <v>14609.98</v>
      </c>
    </row>
    <row r="70" spans="1:7" ht="14.4">
      <c r="A70" s="1011" t="s">
        <v>918</v>
      </c>
      <c r="B70" s="1011" t="s">
        <v>919</v>
      </c>
      <c r="C70" s="1015">
        <v>2243.54</v>
      </c>
      <c r="D70" s="1010"/>
      <c r="E70" s="1010"/>
      <c r="G70" s="808">
        <f t="shared" si="0"/>
        <v>2243.54</v>
      </c>
    </row>
    <row r="71" spans="1:7" ht="14.4">
      <c r="A71" s="1011" t="s">
        <v>996</v>
      </c>
      <c r="B71" s="1011" t="s">
        <v>997</v>
      </c>
      <c r="C71" s="1015">
        <v>10.24</v>
      </c>
      <c r="D71" s="1010"/>
      <c r="E71" s="1010"/>
      <c r="G71" s="808">
        <f t="shared" si="0"/>
        <v>10.24</v>
      </c>
    </row>
    <row r="72" spans="1:7" ht="14.4">
      <c r="A72" s="1011" t="s">
        <v>794</v>
      </c>
      <c r="B72" s="1011" t="s">
        <v>795</v>
      </c>
      <c r="C72" s="1015">
        <v>25229.58</v>
      </c>
      <c r="D72" s="1010"/>
      <c r="E72" s="1010"/>
      <c r="G72" s="808">
        <f t="shared" si="0"/>
        <v>25229.58</v>
      </c>
    </row>
    <row r="73" spans="1:7" ht="14.4">
      <c r="A73" s="1010"/>
      <c r="B73" s="1011" t="s">
        <v>796</v>
      </c>
      <c r="C73" s="1015">
        <v>19481808.850000001</v>
      </c>
      <c r="D73" s="1010"/>
      <c r="E73" s="1015">
        <v>19481808.850000001</v>
      </c>
      <c r="G73" s="808">
        <f t="shared" si="0"/>
        <v>0</v>
      </c>
    </row>
    <row r="74" spans="1:7" ht="14.4">
      <c r="A74" s="1007"/>
      <c r="B74" s="1008"/>
      <c r="C74" s="1009"/>
      <c r="D74" s="1007"/>
      <c r="E74" s="1009"/>
      <c r="G74" s="808">
        <f t="shared" si="0"/>
        <v>0</v>
      </c>
    </row>
    <row r="75" spans="1:7">
      <c r="A75" s="859"/>
      <c r="B75" s="859"/>
      <c r="C75" s="860"/>
      <c r="G75" s="808">
        <f t="shared" si="0"/>
        <v>0</v>
      </c>
    </row>
    <row r="76" spans="1:7">
      <c r="A76" s="859"/>
      <c r="B76" s="859"/>
      <c r="C76" s="860"/>
      <c r="G76" s="808">
        <f t="shared" si="0"/>
        <v>0</v>
      </c>
    </row>
    <row r="77" spans="1:7">
      <c r="A77" s="859"/>
      <c r="B77" s="859"/>
      <c r="C77" s="860"/>
      <c r="G77" s="808">
        <f t="shared" si="0"/>
        <v>0</v>
      </c>
    </row>
    <row r="78" spans="1:7">
      <c r="A78" s="859"/>
      <c r="B78" s="859"/>
      <c r="C78" s="860"/>
      <c r="G78" s="808">
        <f t="shared" si="0"/>
        <v>0</v>
      </c>
    </row>
    <row r="79" spans="1:7">
      <c r="A79" s="859"/>
      <c r="B79" s="859"/>
      <c r="C79" s="860"/>
      <c r="G79" s="808">
        <f t="shared" ref="G79:G81" si="1">C79-E79</f>
        <v>0</v>
      </c>
    </row>
    <row r="80" spans="1:7">
      <c r="A80" s="859"/>
      <c r="B80" s="859"/>
      <c r="C80" s="860"/>
      <c r="G80" s="808">
        <f t="shared" si="1"/>
        <v>0</v>
      </c>
    </row>
    <row r="81" spans="2:7" ht="14.4">
      <c r="B81" s="859"/>
      <c r="C81" s="860"/>
      <c r="D81" s="858"/>
      <c r="E81" s="860"/>
      <c r="G81" s="808">
        <f t="shared" si="1"/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9">
    <pageSetUpPr autoPageBreaks="0" fitToPage="1"/>
  </sheetPr>
  <dimension ref="A1:M41"/>
  <sheetViews>
    <sheetView workbookViewId="0">
      <pane ySplit="9" topLeftCell="A22" activePane="bottomLeft" state="frozen"/>
      <selection pane="bottomLeft" activeCell="E36" sqref="E36"/>
    </sheetView>
  </sheetViews>
  <sheetFormatPr defaultColWidth="9.44140625" defaultRowHeight="13.2"/>
  <cols>
    <col min="1" max="1" width="12.44140625" style="375" customWidth="1"/>
    <col min="2" max="2" width="2.44140625" style="375" customWidth="1"/>
    <col min="3" max="3" width="41" style="375" customWidth="1"/>
    <col min="4" max="4" width="2.44140625" style="375" customWidth="1"/>
    <col min="5" max="5" width="25.44140625" style="723" customWidth="1"/>
    <col min="6" max="6" width="16.88671875" style="375" customWidth="1"/>
    <col min="7" max="7" width="13.44140625" style="375" customWidth="1"/>
    <col min="8" max="8" width="9.44140625" style="375"/>
    <col min="9" max="9" width="12.44140625" style="375" bestFit="1" customWidth="1"/>
    <col min="10" max="10" width="9.44140625" style="375"/>
    <col min="11" max="11" width="12.88671875" style="382" bestFit="1" customWidth="1"/>
    <col min="12" max="12" width="9.44140625" style="375"/>
    <col min="13" max="13" width="11.44140625" style="382" bestFit="1" customWidth="1"/>
    <col min="14" max="16384" width="9.44140625" style="375"/>
  </cols>
  <sheetData>
    <row r="1" spans="1:13" s="353" customFormat="1" ht="17.399999999999999">
      <c r="A1" s="913" t="str">
        <f>'Review Comments'!B11</f>
        <v>GREENFIELD GATEWAY</v>
      </c>
      <c r="B1" s="914"/>
      <c r="C1" s="914"/>
      <c r="D1" s="914"/>
      <c r="E1" s="915"/>
      <c r="K1" s="377"/>
      <c r="M1" s="377"/>
    </row>
    <row r="2" spans="1:13" s="353" customFormat="1" ht="17.399999999999999">
      <c r="A2" s="916" t="s">
        <v>308</v>
      </c>
      <c r="B2" s="917"/>
      <c r="C2" s="917"/>
      <c r="D2" s="917"/>
      <c r="E2" s="918"/>
      <c r="K2" s="377"/>
      <c r="M2" s="377"/>
    </row>
    <row r="3" spans="1:13" s="353" customFormat="1" ht="18" thickBot="1">
      <c r="A3" s="919" t="str">
        <f>'Review Comments'!B13</f>
        <v>FOR THE MONTH ENDED 07/31/2026</v>
      </c>
      <c r="B3" s="920"/>
      <c r="C3" s="920"/>
      <c r="D3" s="920"/>
      <c r="E3" s="921"/>
      <c r="K3" s="377"/>
      <c r="M3" s="377"/>
    </row>
    <row r="4" spans="1:13" s="353" customFormat="1">
      <c r="E4" s="719"/>
      <c r="K4" s="377"/>
      <c r="M4" s="377"/>
    </row>
    <row r="5" spans="1:13" s="353" customFormat="1">
      <c r="E5" s="719"/>
      <c r="K5" s="377"/>
      <c r="M5" s="377"/>
    </row>
    <row r="6" spans="1:13" s="353" customFormat="1">
      <c r="E6" s="719"/>
      <c r="K6" s="377"/>
      <c r="M6" s="377"/>
    </row>
    <row r="7" spans="1:13" s="353" customFormat="1" ht="13.8" thickBot="1">
      <c r="E7" s="719"/>
      <c r="K7" s="377"/>
      <c r="M7" s="377"/>
    </row>
    <row r="8" spans="1:13" s="353" customFormat="1">
      <c r="A8" s="354"/>
      <c r="B8" s="355"/>
      <c r="C8" s="355"/>
      <c r="D8" s="355"/>
      <c r="E8" s="720"/>
      <c r="K8" s="377"/>
      <c r="M8" s="377"/>
    </row>
    <row r="9" spans="1:13" s="353" customFormat="1" ht="27" thickBot="1">
      <c r="A9" s="357" t="s">
        <v>309</v>
      </c>
      <c r="B9" s="358"/>
      <c r="C9" s="358" t="s">
        <v>10</v>
      </c>
      <c r="D9" s="358"/>
      <c r="E9" s="721" t="s">
        <v>105</v>
      </c>
      <c r="F9" s="360"/>
      <c r="G9" s="360"/>
      <c r="H9" s="360"/>
      <c r="I9" s="360"/>
      <c r="J9" s="360"/>
      <c r="K9" s="377"/>
      <c r="M9" s="377"/>
    </row>
    <row r="10" spans="1:13" s="353" customFormat="1">
      <c r="A10" s="361"/>
      <c r="E10" s="722"/>
      <c r="K10" s="377"/>
      <c r="M10" s="377"/>
    </row>
    <row r="11" spans="1:13" s="353" customFormat="1">
      <c r="A11" s="694">
        <v>45808</v>
      </c>
      <c r="B11" s="695"/>
      <c r="C11" s="696" t="s">
        <v>310</v>
      </c>
      <c r="D11" s="559"/>
      <c r="E11" s="532">
        <v>108995.37</v>
      </c>
      <c r="K11" s="377"/>
      <c r="M11" s="377"/>
    </row>
    <row r="12" spans="1:13" s="353" customFormat="1">
      <c r="A12" s="818">
        <v>45809</v>
      </c>
      <c r="B12" s="559"/>
      <c r="C12" s="364" t="s">
        <v>311</v>
      </c>
      <c r="D12" s="559"/>
      <c r="E12" s="532">
        <v>12764.18</v>
      </c>
      <c r="F12" s="373"/>
      <c r="K12" s="377"/>
      <c r="M12" s="377"/>
    </row>
    <row r="13" spans="1:13" s="353" customFormat="1">
      <c r="A13" s="818">
        <v>45839</v>
      </c>
      <c r="B13" s="363"/>
      <c r="C13" s="364" t="s">
        <v>311</v>
      </c>
      <c r="D13" s="363"/>
      <c r="E13" s="532">
        <v>12764.18</v>
      </c>
      <c r="K13" s="377"/>
      <c r="M13" s="377"/>
    </row>
    <row r="14" spans="1:13" s="353" customFormat="1">
      <c r="A14" s="819">
        <v>45869</v>
      </c>
      <c r="B14" s="363"/>
      <c r="C14" s="364" t="s">
        <v>869</v>
      </c>
      <c r="D14" s="363"/>
      <c r="E14" s="722">
        <v>-6785.15</v>
      </c>
      <c r="K14" s="377"/>
      <c r="M14" s="377"/>
    </row>
    <row r="15" spans="1:13" s="353" customFormat="1">
      <c r="A15" s="819">
        <v>45873</v>
      </c>
      <c r="B15" s="363"/>
      <c r="C15" s="364" t="s">
        <v>311</v>
      </c>
      <c r="D15" s="363"/>
      <c r="E15" s="722">
        <v>12316.25</v>
      </c>
      <c r="K15" s="377"/>
      <c r="M15" s="377"/>
    </row>
    <row r="16" spans="1:13" s="353" customFormat="1">
      <c r="A16" s="819">
        <v>45901</v>
      </c>
      <c r="B16" s="363"/>
      <c r="C16" s="364" t="s">
        <v>311</v>
      </c>
      <c r="D16" s="363"/>
      <c r="E16" s="722">
        <v>12316.25</v>
      </c>
      <c r="K16" s="377"/>
      <c r="M16" s="377"/>
    </row>
    <row r="17" spans="1:13" s="353" customFormat="1">
      <c r="A17" s="819">
        <v>45933</v>
      </c>
      <c r="B17" s="363"/>
      <c r="C17" s="364" t="s">
        <v>311</v>
      </c>
      <c r="D17" s="363"/>
      <c r="E17" s="722">
        <v>12316.25</v>
      </c>
      <c r="K17" s="377"/>
      <c r="M17" s="377"/>
    </row>
    <row r="18" spans="1:13" s="353" customFormat="1">
      <c r="A18" s="819">
        <v>45964</v>
      </c>
      <c r="B18" s="363"/>
      <c r="C18" s="364" t="s">
        <v>311</v>
      </c>
      <c r="D18" s="363"/>
      <c r="E18" s="722">
        <v>12316.25</v>
      </c>
      <c r="K18" s="377"/>
      <c r="M18" s="377"/>
    </row>
    <row r="19" spans="1:13" s="353" customFormat="1">
      <c r="A19" s="819">
        <v>45991</v>
      </c>
      <c r="B19" s="363"/>
      <c r="C19" s="364" t="s">
        <v>903</v>
      </c>
      <c r="D19" s="363"/>
      <c r="E19" s="722">
        <v>-71531.070000000007</v>
      </c>
      <c r="K19" s="377"/>
      <c r="M19" s="377"/>
    </row>
    <row r="20" spans="1:13" s="353" customFormat="1">
      <c r="A20" s="819">
        <v>45994</v>
      </c>
      <c r="B20" s="363"/>
      <c r="C20" s="364" t="s">
        <v>311</v>
      </c>
      <c r="D20" s="363"/>
      <c r="E20" s="722">
        <v>12316.25</v>
      </c>
      <c r="K20" s="377"/>
      <c r="M20" s="377"/>
    </row>
    <row r="21" spans="1:13" s="353" customFormat="1">
      <c r="A21" s="819">
        <v>46027</v>
      </c>
      <c r="B21" s="363"/>
      <c r="C21" s="364" t="s">
        <v>311</v>
      </c>
      <c r="D21" s="363"/>
      <c r="E21" s="722">
        <v>12316.25</v>
      </c>
      <c r="K21" s="377"/>
      <c r="M21" s="377"/>
    </row>
    <row r="22" spans="1:13" s="353" customFormat="1">
      <c r="A22" s="819">
        <v>46056</v>
      </c>
      <c r="B22" s="363"/>
      <c r="C22" s="364" t="s">
        <v>311</v>
      </c>
      <c r="D22" s="363"/>
      <c r="E22" s="722">
        <v>12316.25</v>
      </c>
      <c r="K22" s="377"/>
      <c r="M22" s="377"/>
    </row>
    <row r="23" spans="1:13" s="353" customFormat="1">
      <c r="A23" s="819">
        <v>46084</v>
      </c>
      <c r="B23" s="363"/>
      <c r="C23" s="364" t="s">
        <v>311</v>
      </c>
      <c r="D23" s="363"/>
      <c r="E23" s="722">
        <v>12316.25</v>
      </c>
      <c r="K23" s="377"/>
      <c r="M23" s="377"/>
    </row>
    <row r="24" spans="1:13" s="353" customFormat="1">
      <c r="A24" s="819">
        <v>46115</v>
      </c>
      <c r="B24" s="363"/>
      <c r="C24" s="364" t="s">
        <v>311</v>
      </c>
      <c r="D24" s="363"/>
      <c r="E24" s="722">
        <v>12316.25</v>
      </c>
      <c r="K24" s="377"/>
      <c r="M24" s="377"/>
    </row>
    <row r="25" spans="1:13" s="353" customFormat="1">
      <c r="A25" s="819">
        <v>46146</v>
      </c>
      <c r="B25" s="363"/>
      <c r="C25" s="364" t="s">
        <v>311</v>
      </c>
      <c r="D25" s="363"/>
      <c r="E25" s="722">
        <v>12316.25</v>
      </c>
      <c r="K25" s="377"/>
      <c r="M25" s="377"/>
    </row>
    <row r="26" spans="1:13" s="353" customFormat="1">
      <c r="A26" s="819">
        <v>46173</v>
      </c>
      <c r="B26" s="363"/>
      <c r="C26" s="364" t="s">
        <v>973</v>
      </c>
      <c r="D26" s="363"/>
      <c r="E26" s="722">
        <v>-71531.070000000007</v>
      </c>
      <c r="K26" s="377"/>
      <c r="M26" s="377"/>
    </row>
    <row r="27" spans="1:13" s="353" customFormat="1">
      <c r="A27" s="819">
        <v>46176</v>
      </c>
      <c r="B27" s="363"/>
      <c r="C27" s="364" t="s">
        <v>311</v>
      </c>
      <c r="D27" s="363"/>
      <c r="E27" s="722">
        <v>12316.25</v>
      </c>
      <c r="K27" s="377"/>
      <c r="M27" s="377"/>
    </row>
    <row r="28" spans="1:13" s="353" customFormat="1">
      <c r="A28" s="819">
        <v>46209</v>
      </c>
      <c r="B28" s="363"/>
      <c r="C28" s="364" t="s">
        <v>311</v>
      </c>
      <c r="D28" s="363"/>
      <c r="E28" s="722">
        <v>12316.25</v>
      </c>
      <c r="K28" s="377"/>
      <c r="M28" s="377"/>
    </row>
    <row r="29" spans="1:13" s="353" customFormat="1">
      <c r="A29" s="621"/>
      <c r="B29" s="363"/>
      <c r="C29" s="523"/>
      <c r="D29" s="363"/>
      <c r="E29" s="511"/>
      <c r="K29" s="377"/>
      <c r="M29" s="377"/>
    </row>
    <row r="30" spans="1:13" s="373" customFormat="1" ht="13.8" thickBot="1">
      <c r="A30" s="369"/>
      <c r="B30" s="370"/>
      <c r="C30" s="370" t="s">
        <v>312</v>
      </c>
      <c r="D30" s="370"/>
      <c r="E30" s="827">
        <f>SUM(E11:E28)</f>
        <v>132471.43999999997</v>
      </c>
      <c r="F30" s="373" t="s">
        <v>22</v>
      </c>
      <c r="G30" s="353"/>
      <c r="K30" s="633"/>
      <c r="M30" s="633"/>
    </row>
    <row r="31" spans="1:13" s="353" customFormat="1">
      <c r="A31" s="363"/>
      <c r="B31" s="363"/>
      <c r="C31" s="363"/>
      <c r="D31" s="363"/>
      <c r="E31" s="719"/>
      <c r="K31" s="377"/>
      <c r="M31" s="377"/>
    </row>
    <row r="32" spans="1:13">
      <c r="A32" s="843"/>
      <c r="B32" s="844"/>
      <c r="C32" s="712" t="s">
        <v>736</v>
      </c>
      <c r="D32" s="816"/>
      <c r="E32" s="817" cm="1">
        <f t="array" ref="E32">IFERROR(INDEX(TB!G:G,MATCH('10410'!C32,TB!A:A,0),0),0)</f>
        <v>132471.44</v>
      </c>
    </row>
    <row r="33" spans="1:6">
      <c r="A33" s="849"/>
      <c r="B33" s="850"/>
      <c r="C33" s="712" t="s">
        <v>797</v>
      </c>
      <c r="D33" s="816"/>
      <c r="E33" s="817">
        <f>E30-E32</f>
        <v>0</v>
      </c>
    </row>
    <row r="34" spans="1:6">
      <c r="A34" s="849"/>
      <c r="B34" s="850"/>
      <c r="C34" s="712" t="s">
        <v>861</v>
      </c>
      <c r="D34" s="816"/>
      <c r="E34" s="878">
        <v>132471.44</v>
      </c>
    </row>
    <row r="35" spans="1:6">
      <c r="A35" s="849"/>
      <c r="B35" s="850"/>
      <c r="C35" s="713"/>
      <c r="D35" s="816"/>
      <c r="E35" s="817"/>
    </row>
    <row r="36" spans="1:6">
      <c r="A36" s="845"/>
      <c r="B36" s="846"/>
      <c r="C36" s="713"/>
      <c r="D36" s="816"/>
      <c r="E36" s="817">
        <f>E32-E34</f>
        <v>0</v>
      </c>
      <c r="F36" s="851"/>
    </row>
    <row r="38" spans="1:6">
      <c r="F38" s="823"/>
    </row>
    <row r="39" spans="1:6">
      <c r="C39" s="353"/>
    </row>
    <row r="40" spans="1:6">
      <c r="C40" s="353"/>
    </row>
    <row r="41" spans="1:6">
      <c r="C41" s="353"/>
    </row>
  </sheetData>
  <mergeCells count="3">
    <mergeCell ref="A1:E1"/>
    <mergeCell ref="A2:E2"/>
    <mergeCell ref="A3:E3"/>
  </mergeCells>
  <printOptions horizontalCentered="1"/>
  <pageMargins left="0.75" right="0.75" top="1" bottom="1" header="0.5" footer="0.5"/>
  <pageSetup scale="90" orientation="portrait" r:id="rId1"/>
  <headerFooter alignWithMargins="0">
    <oddFooter>&amp;R&amp;F
&amp;D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A1:K41"/>
  <sheetViews>
    <sheetView topLeftCell="A7" workbookViewId="0">
      <selection activeCell="F11" sqref="F11"/>
    </sheetView>
  </sheetViews>
  <sheetFormatPr defaultColWidth="9.44140625" defaultRowHeight="13.2"/>
  <cols>
    <col min="1" max="1" width="12.44140625" style="375" customWidth="1"/>
    <col min="2" max="2" width="2.44140625" style="375" customWidth="1"/>
    <col min="3" max="3" width="41" style="375" customWidth="1"/>
    <col min="4" max="4" width="2.44140625" style="375" customWidth="1"/>
    <col min="5" max="5" width="16.44140625" style="375" customWidth="1"/>
    <col min="6" max="6" width="19.44140625" style="375" customWidth="1"/>
    <col min="7" max="7" width="9.44140625" style="375"/>
    <col min="8" max="8" width="13.44140625" style="375" customWidth="1"/>
    <col min="9" max="16384" width="9.44140625" style="375"/>
  </cols>
  <sheetData>
    <row r="1" spans="1:11" s="353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5"/>
    </row>
    <row r="2" spans="1:11" s="353" customFormat="1" ht="17.399999999999999">
      <c r="A2" s="916" t="s">
        <v>315</v>
      </c>
      <c r="B2" s="917"/>
      <c r="C2" s="917"/>
      <c r="D2" s="917"/>
      <c r="E2" s="917"/>
      <c r="F2" s="918"/>
    </row>
    <row r="3" spans="1:11" s="353" customFormat="1" ht="18" thickBot="1">
      <c r="A3" s="919" t="str">
        <f>'Review Comments'!B13</f>
        <v>FOR THE MONTH ENDED 07/31/2026</v>
      </c>
      <c r="B3" s="920"/>
      <c r="C3" s="920"/>
      <c r="D3" s="920"/>
      <c r="E3" s="920"/>
      <c r="F3" s="921"/>
    </row>
    <row r="4" spans="1:11" s="353" customFormat="1"/>
    <row r="5" spans="1:11" s="353" customFormat="1"/>
    <row r="6" spans="1:11" s="353" customFormat="1"/>
    <row r="7" spans="1:11" s="353" customFormat="1" ht="13.8" thickBot="1"/>
    <row r="8" spans="1:11" s="353" customFormat="1">
      <c r="A8" s="354"/>
      <c r="B8" s="355"/>
      <c r="C8" s="355"/>
      <c r="D8" s="355"/>
      <c r="E8" s="355"/>
      <c r="F8" s="356"/>
    </row>
    <row r="9" spans="1:11" s="353" customFormat="1" ht="27" thickBot="1">
      <c r="A9" s="357" t="s">
        <v>309</v>
      </c>
      <c r="B9" s="358"/>
      <c r="C9" s="358" t="s">
        <v>10</v>
      </c>
      <c r="D9" s="358"/>
      <c r="E9" s="358" t="s">
        <v>11</v>
      </c>
      <c r="F9" s="359" t="s">
        <v>105</v>
      </c>
      <c r="G9" s="360"/>
      <c r="H9" s="360"/>
      <c r="I9" s="360"/>
      <c r="J9" s="360"/>
      <c r="K9" s="360"/>
    </row>
    <row r="10" spans="1:11" s="353" customFormat="1">
      <c r="A10" s="361"/>
      <c r="F10" s="362"/>
    </row>
    <row r="11" spans="1:11" s="353" customFormat="1">
      <c r="A11" s="430">
        <v>42978</v>
      </c>
      <c r="B11" s="392"/>
      <c r="C11" s="373" t="s">
        <v>316</v>
      </c>
      <c r="D11" s="363"/>
      <c r="E11" s="368"/>
      <c r="F11" s="511"/>
    </row>
    <row r="12" spans="1:11" s="353" customFormat="1">
      <c r="A12" s="522">
        <v>43038</v>
      </c>
      <c r="B12" s="363"/>
      <c r="C12" s="523" t="s">
        <v>317</v>
      </c>
      <c r="D12" s="363"/>
      <c r="E12" s="443"/>
      <c r="F12" s="511">
        <f t="shared" ref="F12:F25" si="0">F11+E12</f>
        <v>0</v>
      </c>
      <c r="G12" s="373"/>
    </row>
    <row r="13" spans="1:11" s="353" customFormat="1">
      <c r="A13" s="522">
        <v>43068</v>
      </c>
      <c r="B13" s="363"/>
      <c r="C13" s="523" t="s">
        <v>318</v>
      </c>
      <c r="D13" s="363"/>
      <c r="E13" s="443"/>
      <c r="F13" s="511">
        <f t="shared" si="0"/>
        <v>0</v>
      </c>
    </row>
    <row r="14" spans="1:11" s="353" customFormat="1">
      <c r="A14" s="522">
        <v>43098</v>
      </c>
      <c r="B14" s="363"/>
      <c r="C14" s="523" t="s">
        <v>319</v>
      </c>
      <c r="D14" s="363"/>
      <c r="E14" s="443"/>
      <c r="F14" s="511">
        <f t="shared" si="0"/>
        <v>0</v>
      </c>
    </row>
    <row r="15" spans="1:11" s="353" customFormat="1">
      <c r="A15" s="522">
        <v>43117</v>
      </c>
      <c r="B15" s="363"/>
      <c r="C15" s="523" t="s">
        <v>320</v>
      </c>
      <c r="D15" s="363"/>
      <c r="E15" s="443"/>
      <c r="F15" s="511">
        <f t="shared" si="0"/>
        <v>0</v>
      </c>
    </row>
    <row r="16" spans="1:11" s="353" customFormat="1">
      <c r="A16" s="522">
        <v>43117</v>
      </c>
      <c r="B16" s="363"/>
      <c r="C16" s="523" t="s">
        <v>320</v>
      </c>
      <c r="D16" s="363"/>
      <c r="E16" s="443"/>
      <c r="F16" s="511">
        <f t="shared" si="0"/>
        <v>0</v>
      </c>
    </row>
    <row r="17" spans="1:6" s="353" customFormat="1">
      <c r="A17" s="522">
        <v>43131</v>
      </c>
      <c r="B17" s="363"/>
      <c r="C17" s="523" t="s">
        <v>321</v>
      </c>
      <c r="D17" s="363"/>
      <c r="E17" s="443"/>
      <c r="F17" s="511">
        <f t="shared" si="0"/>
        <v>0</v>
      </c>
    </row>
    <row r="18" spans="1:6" s="353" customFormat="1">
      <c r="A18" s="522">
        <v>43159</v>
      </c>
      <c r="B18" s="363"/>
      <c r="C18" s="523" t="s">
        <v>322</v>
      </c>
      <c r="D18" s="363"/>
      <c r="E18" s="443"/>
      <c r="F18" s="511">
        <f t="shared" si="0"/>
        <v>0</v>
      </c>
    </row>
    <row r="19" spans="1:6" s="353" customFormat="1">
      <c r="A19" s="522">
        <v>43159</v>
      </c>
      <c r="B19" s="363"/>
      <c r="C19" s="523" t="s">
        <v>321</v>
      </c>
      <c r="D19" s="363"/>
      <c r="E19" s="443"/>
      <c r="F19" s="511">
        <f t="shared" si="0"/>
        <v>0</v>
      </c>
    </row>
    <row r="20" spans="1:6" s="353" customFormat="1">
      <c r="A20" s="522">
        <v>43190</v>
      </c>
      <c r="B20" s="363"/>
      <c r="C20" s="523" t="s">
        <v>323</v>
      </c>
      <c r="D20" s="363"/>
      <c r="E20" s="443"/>
      <c r="F20" s="511">
        <f t="shared" si="0"/>
        <v>0</v>
      </c>
    </row>
    <row r="21" spans="1:6" s="353" customFormat="1">
      <c r="A21" s="522">
        <v>43190</v>
      </c>
      <c r="B21" s="363"/>
      <c r="C21" s="523" t="s">
        <v>321</v>
      </c>
      <c r="D21" s="363"/>
      <c r="E21" s="443"/>
      <c r="F21" s="511">
        <f t="shared" si="0"/>
        <v>0</v>
      </c>
    </row>
    <row r="22" spans="1:6" s="353" customFormat="1">
      <c r="A22" s="522">
        <v>43220</v>
      </c>
      <c r="B22" s="363"/>
      <c r="C22" s="523" t="s">
        <v>324</v>
      </c>
      <c r="D22" s="363"/>
      <c r="E22" s="443"/>
      <c r="F22" s="511">
        <f t="shared" si="0"/>
        <v>0</v>
      </c>
    </row>
    <row r="23" spans="1:6" s="353" customFormat="1">
      <c r="A23" s="522">
        <v>43220</v>
      </c>
      <c r="B23" s="363"/>
      <c r="C23" s="523" t="s">
        <v>321</v>
      </c>
      <c r="D23" s="363"/>
      <c r="E23" s="443"/>
      <c r="F23" s="511">
        <f t="shared" si="0"/>
        <v>0</v>
      </c>
    </row>
    <row r="24" spans="1:6" s="353" customFormat="1">
      <c r="A24" s="522">
        <v>43251</v>
      </c>
      <c r="B24" s="363"/>
      <c r="C24" s="523" t="s">
        <v>325</v>
      </c>
      <c r="D24" s="363"/>
      <c r="E24" s="443"/>
      <c r="F24" s="511">
        <f t="shared" si="0"/>
        <v>0</v>
      </c>
    </row>
    <row r="25" spans="1:6" s="353" customFormat="1">
      <c r="A25" s="522">
        <v>43251</v>
      </c>
      <c r="B25" s="363"/>
      <c r="C25" s="523" t="s">
        <v>321</v>
      </c>
      <c r="D25" s="363"/>
      <c r="E25" s="443"/>
      <c r="F25" s="511">
        <f t="shared" si="0"/>
        <v>0</v>
      </c>
    </row>
    <row r="26" spans="1:6" s="353" customFormat="1">
      <c r="A26" s="367"/>
      <c r="B26" s="363"/>
      <c r="C26" s="363"/>
      <c r="D26" s="363"/>
      <c r="E26" s="368"/>
      <c r="F26" s="366"/>
    </row>
    <row r="27" spans="1:6" s="373" customFormat="1" ht="13.8" thickBot="1">
      <c r="A27" s="369"/>
      <c r="B27" s="370"/>
      <c r="C27" s="370" t="s">
        <v>312</v>
      </c>
      <c r="D27" s="370"/>
      <c r="E27" s="371"/>
      <c r="F27" s="524">
        <f>F19</f>
        <v>0</v>
      </c>
    </row>
    <row r="28" spans="1:6" s="353" customFormat="1">
      <c r="A28" s="363"/>
      <c r="B28" s="363"/>
      <c r="C28" s="363"/>
      <c r="D28" s="363"/>
      <c r="E28" s="368"/>
      <c r="F28" s="363"/>
    </row>
    <row r="29" spans="1:6" s="353" customFormat="1">
      <c r="B29" s="374"/>
      <c r="C29" s="364"/>
    </row>
    <row r="30" spans="1:6" s="353" customFormat="1">
      <c r="C30" s="364"/>
    </row>
    <row r="31" spans="1:6" s="353" customFormat="1"/>
    <row r="32" spans="1:6">
      <c r="B32" s="376"/>
      <c r="C32" s="353"/>
    </row>
    <row r="33" spans="3:3">
      <c r="C33" s="353"/>
    </row>
    <row r="34" spans="3:3">
      <c r="C34" s="353"/>
    </row>
    <row r="35" spans="3:3">
      <c r="C35" s="353"/>
    </row>
    <row r="36" spans="3:3">
      <c r="C36" s="353"/>
    </row>
    <row r="37" spans="3:3">
      <c r="C37" s="353"/>
    </row>
    <row r="38" spans="3:3">
      <c r="C38" s="353"/>
    </row>
    <row r="39" spans="3:3">
      <c r="C39" s="353"/>
    </row>
    <row r="40" spans="3:3">
      <c r="C40" s="353"/>
    </row>
    <row r="41" spans="3:3">
      <c r="C41" s="353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4EC1-BA44-4526-9AC6-0DB5FC57184C}">
  <dimension ref="A1:K56"/>
  <sheetViews>
    <sheetView zoomScale="99" zoomScaleNormal="99" workbookViewId="0">
      <pane ySplit="9" topLeftCell="A40" activePane="bottomLeft" state="frozen"/>
      <selection pane="bottomLeft" activeCell="F51" sqref="F51"/>
    </sheetView>
  </sheetViews>
  <sheetFormatPr defaultColWidth="9.44140625" defaultRowHeight="13.2"/>
  <cols>
    <col min="1" max="1" width="12.44140625" style="375" customWidth="1"/>
    <col min="2" max="2" width="2.44140625" style="375" customWidth="1"/>
    <col min="3" max="3" width="41" style="375" customWidth="1"/>
    <col min="4" max="4" width="2.44140625" style="375" customWidth="1"/>
    <col min="5" max="5" width="16.44140625" style="375" customWidth="1"/>
    <col min="6" max="6" width="19.44140625" style="723" customWidth="1"/>
    <col min="7" max="7" width="9.44140625" style="375"/>
    <col min="8" max="8" width="13.44140625" style="375" customWidth="1"/>
    <col min="9" max="9" width="12.44140625" style="375" bestFit="1" customWidth="1"/>
    <col min="10" max="16384" width="9.44140625" style="375"/>
  </cols>
  <sheetData>
    <row r="1" spans="1:11" s="353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5"/>
    </row>
    <row r="2" spans="1:11" s="353" customFormat="1" ht="17.399999999999999">
      <c r="A2" s="916" t="s">
        <v>632</v>
      </c>
      <c r="B2" s="917"/>
      <c r="C2" s="917"/>
      <c r="D2" s="917"/>
      <c r="E2" s="917"/>
      <c r="F2" s="918"/>
    </row>
    <row r="3" spans="1:11" s="353" customFormat="1" ht="18" thickBot="1">
      <c r="A3" s="919" t="str">
        <f>'Review Comments'!B13</f>
        <v>FOR THE MONTH ENDED 07/31/2026</v>
      </c>
      <c r="B3" s="920"/>
      <c r="C3" s="920"/>
      <c r="D3" s="920"/>
      <c r="E3" s="920"/>
      <c r="F3" s="921"/>
    </row>
    <row r="4" spans="1:11" s="353" customFormat="1">
      <c r="F4" s="719"/>
    </row>
    <row r="5" spans="1:11" s="353" customFormat="1">
      <c r="F5" s="719"/>
    </row>
    <row r="6" spans="1:11" s="353" customFormat="1">
      <c r="F6" s="719"/>
    </row>
    <row r="7" spans="1:11" s="353" customFormat="1" ht="13.8" thickBot="1">
      <c r="F7" s="719"/>
    </row>
    <row r="8" spans="1:11" s="353" customFormat="1">
      <c r="A8" s="354"/>
      <c r="B8" s="355"/>
      <c r="C8" s="355"/>
      <c r="D8" s="355"/>
      <c r="E8" s="355"/>
      <c r="F8" s="720"/>
    </row>
    <row r="9" spans="1:11" s="353" customFormat="1" ht="27" thickBot="1">
      <c r="A9" s="357" t="s">
        <v>309</v>
      </c>
      <c r="B9" s="358"/>
      <c r="C9" s="358" t="s">
        <v>10</v>
      </c>
      <c r="D9" s="358"/>
      <c r="E9" s="358" t="s">
        <v>11</v>
      </c>
      <c r="F9" s="721" t="s">
        <v>105</v>
      </c>
      <c r="G9" s="360"/>
      <c r="H9" s="360"/>
      <c r="I9" s="360"/>
      <c r="J9" s="360"/>
      <c r="K9" s="360"/>
    </row>
    <row r="10" spans="1:11" s="353" customFormat="1">
      <c r="A10" s="361"/>
      <c r="F10" s="722"/>
      <c r="I10" s="365"/>
    </row>
    <row r="11" spans="1:11" s="353" customFormat="1">
      <c r="A11" s="818">
        <v>45808</v>
      </c>
      <c r="B11" s="559"/>
      <c r="C11" s="364" t="s">
        <v>631</v>
      </c>
      <c r="D11" s="363"/>
      <c r="E11" s="443"/>
      <c r="F11" s="722">
        <v>394440</v>
      </c>
      <c r="G11" s="373"/>
    </row>
    <row r="12" spans="1:11" s="353" customFormat="1">
      <c r="A12" s="818">
        <v>45808</v>
      </c>
      <c r="B12" s="559"/>
      <c r="C12" s="319" t="s">
        <v>846</v>
      </c>
      <c r="D12" s="363"/>
      <c r="E12" s="443"/>
      <c r="F12" s="722">
        <v>35</v>
      </c>
      <c r="G12" s="373"/>
    </row>
    <row r="13" spans="1:11" s="353" customFormat="1">
      <c r="A13" s="819">
        <v>45809</v>
      </c>
      <c r="B13" s="559"/>
      <c r="C13" s="364" t="s">
        <v>847</v>
      </c>
      <c r="D13" s="363"/>
      <c r="E13" s="443"/>
      <c r="F13" s="722">
        <v>564.24</v>
      </c>
      <c r="G13" s="373"/>
    </row>
    <row r="14" spans="1:11" s="353" customFormat="1">
      <c r="A14" s="819">
        <v>45838</v>
      </c>
      <c r="B14" s="363"/>
      <c r="C14" s="364" t="s">
        <v>850</v>
      </c>
      <c r="D14" s="363"/>
      <c r="E14" s="443"/>
      <c r="F14" s="722">
        <v>17.829999999999998</v>
      </c>
      <c r="G14" s="373"/>
    </row>
    <row r="15" spans="1:11" s="353" customFormat="1">
      <c r="A15" s="819">
        <v>45839</v>
      </c>
      <c r="B15" s="363"/>
      <c r="C15" s="364" t="s">
        <v>865</v>
      </c>
      <c r="D15" s="363"/>
      <c r="E15" s="443"/>
      <c r="F15" s="722">
        <v>564.24</v>
      </c>
      <c r="G15" s="373"/>
    </row>
    <row r="16" spans="1:11" s="353" customFormat="1">
      <c r="A16" s="819">
        <v>45869</v>
      </c>
      <c r="B16" s="363"/>
      <c r="C16" s="364" t="s">
        <v>860</v>
      </c>
      <c r="D16" s="363"/>
      <c r="E16" s="443"/>
      <c r="F16" s="722">
        <v>17.27</v>
      </c>
      <c r="G16" s="373"/>
    </row>
    <row r="17" spans="1:7" s="353" customFormat="1">
      <c r="A17" s="819">
        <v>45873</v>
      </c>
      <c r="B17" s="363"/>
      <c r="C17" s="364" t="s">
        <v>866</v>
      </c>
      <c r="D17" s="363"/>
      <c r="E17" s="443"/>
      <c r="F17" s="722">
        <v>564.24</v>
      </c>
      <c r="G17" s="373"/>
    </row>
    <row r="18" spans="1:7" s="353" customFormat="1">
      <c r="A18" s="819">
        <v>45900</v>
      </c>
      <c r="B18" s="363"/>
      <c r="C18" s="364" t="s">
        <v>868</v>
      </c>
      <c r="D18" s="363"/>
      <c r="E18" s="443"/>
      <c r="F18" s="722">
        <v>17.88</v>
      </c>
      <c r="G18" s="373"/>
    </row>
    <row r="19" spans="1:7" s="353" customFormat="1">
      <c r="A19" s="819">
        <v>45901</v>
      </c>
      <c r="B19" s="363"/>
      <c r="C19" s="364" t="s">
        <v>874</v>
      </c>
      <c r="D19" s="363"/>
      <c r="E19" s="443"/>
      <c r="F19" s="722">
        <v>564.24</v>
      </c>
      <c r="G19" s="373"/>
    </row>
    <row r="20" spans="1:7" s="353" customFormat="1">
      <c r="A20" s="819">
        <v>45930</v>
      </c>
      <c r="B20" s="363"/>
      <c r="C20" s="364" t="s">
        <v>875</v>
      </c>
      <c r="D20" s="363"/>
      <c r="E20" s="443"/>
      <c r="F20" s="722">
        <v>17.899999999999999</v>
      </c>
      <c r="G20" s="373"/>
    </row>
    <row r="21" spans="1:7" s="353" customFormat="1">
      <c r="A21" s="819">
        <v>45933</v>
      </c>
      <c r="B21" s="363"/>
      <c r="C21" s="364" t="s">
        <v>888</v>
      </c>
      <c r="D21" s="363"/>
      <c r="E21" s="443"/>
      <c r="F21" s="722">
        <v>564.24</v>
      </c>
      <c r="G21" s="373"/>
    </row>
    <row r="22" spans="1:7" s="353" customFormat="1">
      <c r="A22" s="819">
        <v>45961</v>
      </c>
      <c r="B22" s="363"/>
      <c r="C22" s="364" t="s">
        <v>889</v>
      </c>
      <c r="D22" s="363"/>
      <c r="E22" s="443"/>
      <c r="F22" s="722">
        <v>17.36</v>
      </c>
      <c r="G22" s="373"/>
    </row>
    <row r="23" spans="1:7" s="353" customFormat="1">
      <c r="A23" s="819">
        <v>45964</v>
      </c>
      <c r="B23" s="363"/>
      <c r="C23" s="364" t="s">
        <v>897</v>
      </c>
      <c r="D23" s="363"/>
      <c r="E23" s="443"/>
      <c r="F23" s="722">
        <v>564.24</v>
      </c>
      <c r="G23" s="373"/>
    </row>
    <row r="24" spans="1:7" s="353" customFormat="1">
      <c r="A24" s="819">
        <v>45991</v>
      </c>
      <c r="B24" s="363"/>
      <c r="C24" s="364" t="s">
        <v>898</v>
      </c>
      <c r="D24" s="363"/>
      <c r="E24" s="443"/>
      <c r="F24" s="722">
        <v>17.95</v>
      </c>
      <c r="G24" s="373"/>
    </row>
    <row r="25" spans="1:7" s="353" customFormat="1">
      <c r="A25" s="819">
        <v>45994</v>
      </c>
      <c r="B25" s="363"/>
      <c r="C25" s="364" t="s">
        <v>908</v>
      </c>
      <c r="D25" s="363"/>
      <c r="E25" s="443"/>
      <c r="F25" s="722">
        <v>564.24</v>
      </c>
      <c r="G25" s="373"/>
    </row>
    <row r="26" spans="1:7" s="353" customFormat="1">
      <c r="A26" s="819">
        <v>45994</v>
      </c>
      <c r="B26" s="363"/>
      <c r="C26" s="364" t="s">
        <v>913</v>
      </c>
      <c r="D26" s="363"/>
      <c r="E26" s="443"/>
      <c r="F26" s="722">
        <v>-16639.91</v>
      </c>
      <c r="G26" s="373"/>
    </row>
    <row r="27" spans="1:7" s="353" customFormat="1">
      <c r="A27" s="819">
        <v>45993</v>
      </c>
      <c r="B27" s="363"/>
      <c r="C27" t="s">
        <v>914</v>
      </c>
      <c r="D27" s="363"/>
      <c r="E27" s="443"/>
      <c r="F27" s="722">
        <v>-500</v>
      </c>
      <c r="G27" s="373"/>
    </row>
    <row r="28" spans="1:7" s="353" customFormat="1">
      <c r="A28" s="819">
        <v>46022</v>
      </c>
      <c r="B28" s="363"/>
      <c r="C28" s="364" t="s">
        <v>912</v>
      </c>
      <c r="D28" s="363"/>
      <c r="E28" s="443"/>
      <c r="F28" s="722">
        <v>17.399999999999999</v>
      </c>
      <c r="G28" s="373"/>
    </row>
    <row r="29" spans="1:7" s="353" customFormat="1">
      <c r="A29" s="819">
        <v>46027</v>
      </c>
      <c r="B29" s="363"/>
      <c r="C29" s="364" t="s">
        <v>920</v>
      </c>
      <c r="D29" s="363"/>
      <c r="E29" s="443"/>
      <c r="F29" s="722">
        <v>5564.24</v>
      </c>
      <c r="G29" s="373"/>
    </row>
    <row r="30" spans="1:7" s="353" customFormat="1">
      <c r="A30" s="819">
        <v>46049</v>
      </c>
      <c r="B30" s="363"/>
      <c r="C30" s="364" t="s">
        <v>937</v>
      </c>
      <c r="D30" s="363"/>
      <c r="E30" s="443"/>
      <c r="F30" s="722">
        <v>-25600</v>
      </c>
      <c r="G30" s="373"/>
    </row>
    <row r="31" spans="1:7" s="353" customFormat="1">
      <c r="A31" s="819">
        <v>46053</v>
      </c>
      <c r="B31" s="363"/>
      <c r="C31" s="364" t="s">
        <v>921</v>
      </c>
      <c r="D31" s="363"/>
      <c r="E31" s="443"/>
      <c r="F31" s="722">
        <v>17.25</v>
      </c>
      <c r="G31" s="373"/>
    </row>
    <row r="32" spans="1:7" s="353" customFormat="1">
      <c r="A32" s="819">
        <v>46055</v>
      </c>
      <c r="B32" s="363"/>
      <c r="C32" t="s">
        <v>914</v>
      </c>
      <c r="D32" s="363"/>
      <c r="E32" s="443"/>
      <c r="F32" s="722">
        <v>-500</v>
      </c>
      <c r="G32" s="373"/>
    </row>
    <row r="33" spans="1:7" s="353" customFormat="1">
      <c r="A33" s="819">
        <v>46056</v>
      </c>
      <c r="B33" s="363"/>
      <c r="C33" s="364" t="s">
        <v>936</v>
      </c>
      <c r="D33" s="363"/>
      <c r="E33" s="443"/>
      <c r="F33" s="722">
        <v>5564.24</v>
      </c>
      <c r="G33" s="373"/>
    </row>
    <row r="34" spans="1:7" s="353" customFormat="1">
      <c r="A34" s="819">
        <v>46081</v>
      </c>
      <c r="B34" s="363"/>
      <c r="C34" s="364" t="s">
        <v>942</v>
      </c>
      <c r="D34" s="363"/>
      <c r="E34" s="443"/>
      <c r="F34" s="722">
        <v>17.22</v>
      </c>
      <c r="G34" s="373"/>
    </row>
    <row r="35" spans="1:7" s="353" customFormat="1">
      <c r="A35" s="819">
        <v>46084</v>
      </c>
      <c r="B35" s="363"/>
      <c r="C35" s="364" t="s">
        <v>947</v>
      </c>
      <c r="D35" s="363"/>
      <c r="E35" s="443"/>
      <c r="F35" s="722">
        <v>5564.24</v>
      </c>
      <c r="G35" s="373"/>
    </row>
    <row r="36" spans="1:7" s="353" customFormat="1">
      <c r="A36" s="819">
        <v>46112</v>
      </c>
      <c r="B36" s="363"/>
      <c r="C36" s="364" t="s">
        <v>952</v>
      </c>
      <c r="D36" s="363"/>
      <c r="E36" s="443"/>
      <c r="F36" s="722">
        <v>14.94</v>
      </c>
      <c r="G36" s="373"/>
    </row>
    <row r="37" spans="1:7" s="353" customFormat="1">
      <c r="A37" s="819">
        <v>46115</v>
      </c>
      <c r="B37" s="363"/>
      <c r="C37" s="364" t="s">
        <v>957</v>
      </c>
      <c r="D37" s="363"/>
      <c r="E37" s="443"/>
      <c r="F37" s="722">
        <v>2373.42</v>
      </c>
      <c r="G37" s="373"/>
    </row>
    <row r="38" spans="1:7" s="353" customFormat="1">
      <c r="A38" s="819">
        <v>46142</v>
      </c>
      <c r="B38" s="363"/>
      <c r="C38" s="364" t="s">
        <v>958</v>
      </c>
      <c r="D38" s="363"/>
      <c r="E38" s="443"/>
      <c r="F38" s="722">
        <v>16.79</v>
      </c>
      <c r="G38" s="373"/>
    </row>
    <row r="39" spans="1:7" s="353" customFormat="1">
      <c r="A39" s="819">
        <v>46146</v>
      </c>
      <c r="B39" s="363"/>
      <c r="C39" s="364" t="s">
        <v>966</v>
      </c>
      <c r="D39" s="363"/>
      <c r="E39" s="443"/>
      <c r="F39" s="722">
        <v>2359.96</v>
      </c>
      <c r="G39" s="373"/>
    </row>
    <row r="40" spans="1:7" s="353" customFormat="1">
      <c r="A40" s="819">
        <v>46173</v>
      </c>
      <c r="B40" s="363"/>
      <c r="C40" s="364" t="s">
        <v>974</v>
      </c>
      <c r="D40" s="363"/>
      <c r="E40" s="443"/>
      <c r="F40" s="722">
        <v>16.36</v>
      </c>
      <c r="G40" s="373"/>
    </row>
    <row r="41" spans="1:7" s="353" customFormat="1">
      <c r="A41" s="819">
        <v>46176</v>
      </c>
      <c r="B41" s="363"/>
      <c r="C41" s="364" t="s">
        <v>981</v>
      </c>
      <c r="D41" s="363"/>
      <c r="E41" s="443"/>
      <c r="F41" s="722">
        <v>564.24</v>
      </c>
      <c r="G41" s="373"/>
    </row>
    <row r="42" spans="1:7" s="353" customFormat="1">
      <c r="A42" s="819">
        <v>46203</v>
      </c>
      <c r="B42" s="363"/>
      <c r="C42" s="364" t="s">
        <v>982</v>
      </c>
      <c r="D42" s="363"/>
      <c r="E42" s="443"/>
      <c r="F42" s="722">
        <v>17.010000000000002</v>
      </c>
      <c r="G42" s="373"/>
    </row>
    <row r="43" spans="1:7" s="353" customFormat="1">
      <c r="A43" s="819">
        <v>46209</v>
      </c>
      <c r="B43" s="363"/>
      <c r="C43" s="364" t="s">
        <v>998</v>
      </c>
      <c r="D43" s="363"/>
      <c r="E43" s="443"/>
      <c r="F43" s="722">
        <v>564.24</v>
      </c>
      <c r="G43" s="373"/>
    </row>
    <row r="44" spans="1:7" s="353" customFormat="1">
      <c r="A44" s="819">
        <v>46234</v>
      </c>
      <c r="B44" s="363"/>
      <c r="C44" s="364" t="s">
        <v>999</v>
      </c>
      <c r="D44" s="363"/>
      <c r="E44" s="443"/>
      <c r="F44" s="722">
        <v>16.510000000000002</v>
      </c>
      <c r="G44" s="373"/>
    </row>
    <row r="45" spans="1:7" s="353" customFormat="1">
      <c r="A45" s="819"/>
      <c r="B45" s="363"/>
      <c r="F45" s="722"/>
      <c r="G45" s="373"/>
    </row>
    <row r="46" spans="1:7" s="373" customFormat="1" ht="13.8" thickBot="1">
      <c r="A46" s="369"/>
      <c r="B46" s="370"/>
      <c r="C46" s="370" t="s">
        <v>312</v>
      </c>
      <c r="D46" s="370"/>
      <c r="E46" s="371"/>
      <c r="F46" s="556">
        <f>SUM(F11:F45)</f>
        <v>377979.01999999996</v>
      </c>
    </row>
    <row r="47" spans="1:7" s="353" customFormat="1">
      <c r="A47" s="363"/>
      <c r="B47" s="363"/>
      <c r="C47" s="363"/>
      <c r="D47" s="363"/>
      <c r="E47" s="368"/>
      <c r="F47" s="724"/>
    </row>
    <row r="48" spans="1:7">
      <c r="A48" s="922"/>
      <c r="B48" s="923"/>
      <c r="C48" s="923"/>
      <c r="D48" s="924"/>
      <c r="E48" s="712" t="s">
        <v>738</v>
      </c>
      <c r="F48" s="817" cm="1">
        <f t="array" ref="F48">IFERROR(INDEX(TB!G:G,MATCH('10420'!E48,TB!A:A,0),0),0)</f>
        <v>377979.02</v>
      </c>
    </row>
    <row r="49" spans="1:6">
      <c r="A49" s="925"/>
      <c r="B49" s="926"/>
      <c r="C49" s="926"/>
      <c r="D49" s="927"/>
      <c r="E49" s="712" t="s">
        <v>797</v>
      </c>
      <c r="F49" s="817">
        <f>F46-F48</f>
        <v>0</v>
      </c>
    </row>
    <row r="50" spans="1:6">
      <c r="A50" s="925"/>
      <c r="B50" s="926"/>
      <c r="C50" s="926"/>
      <c r="D50" s="927"/>
      <c r="E50" s="713" t="s">
        <v>861</v>
      </c>
      <c r="F50" s="878">
        <v>377979.02</v>
      </c>
    </row>
    <row r="51" spans="1:6">
      <c r="A51" s="928"/>
      <c r="B51" s="929"/>
      <c r="C51" s="929"/>
      <c r="D51" s="930"/>
      <c r="E51" s="816"/>
      <c r="F51" s="817">
        <f>F46-F50</f>
        <v>0</v>
      </c>
    </row>
    <row r="52" spans="1:6">
      <c r="C52" s="353"/>
    </row>
    <row r="53" spans="1:6">
      <c r="C53" s="353"/>
    </row>
    <row r="54" spans="1:6">
      <c r="C54" s="353"/>
    </row>
    <row r="55" spans="1:6">
      <c r="C55" s="353"/>
      <c r="E55" s="829"/>
    </row>
    <row r="56" spans="1:6">
      <c r="C56" s="353"/>
    </row>
  </sheetData>
  <mergeCells count="4">
    <mergeCell ref="A1:F1"/>
    <mergeCell ref="A2:F2"/>
    <mergeCell ref="A3:F3"/>
    <mergeCell ref="A48:D51"/>
  </mergeCells>
  <pageMargins left="0.7" right="0.7" top="0.75" bottom="0.7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A1:K38"/>
  <sheetViews>
    <sheetView zoomScale="99" zoomScaleNormal="99" workbookViewId="0">
      <pane ySplit="9" topLeftCell="A19" activePane="bottomLeft" state="frozen"/>
      <selection pane="bottomLeft" activeCell="F34" sqref="F34"/>
    </sheetView>
  </sheetViews>
  <sheetFormatPr defaultColWidth="9.44140625" defaultRowHeight="13.2"/>
  <cols>
    <col min="1" max="1" width="12.44140625" style="375" customWidth="1"/>
    <col min="2" max="2" width="2.44140625" style="375" customWidth="1"/>
    <col min="3" max="3" width="41" style="375" customWidth="1"/>
    <col min="4" max="4" width="2.44140625" style="375" customWidth="1"/>
    <col min="5" max="5" width="16.44140625" style="375" customWidth="1"/>
    <col min="6" max="6" width="19.44140625" style="723" customWidth="1"/>
    <col min="7" max="7" width="9.44140625" style="375"/>
    <col min="8" max="8" width="13.44140625" style="375" customWidth="1"/>
    <col min="9" max="9" width="12.44140625" style="375" bestFit="1" customWidth="1"/>
    <col min="10" max="16384" width="9.44140625" style="375"/>
  </cols>
  <sheetData>
    <row r="1" spans="1:11" s="353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5"/>
    </row>
    <row r="2" spans="1:11" s="353" customFormat="1" ht="17.399999999999999">
      <c r="A2" s="916" t="s">
        <v>326</v>
      </c>
      <c r="B2" s="917"/>
      <c r="C2" s="917"/>
      <c r="D2" s="917"/>
      <c r="E2" s="917"/>
      <c r="F2" s="918"/>
    </row>
    <row r="3" spans="1:11" s="353" customFormat="1" ht="18" thickBot="1">
      <c r="A3" s="919" t="str">
        <f>'Review Comments'!B13</f>
        <v>FOR THE MONTH ENDED 07/31/2026</v>
      </c>
      <c r="B3" s="920"/>
      <c r="C3" s="920"/>
      <c r="D3" s="920"/>
      <c r="E3" s="920"/>
      <c r="F3" s="921"/>
    </row>
    <row r="4" spans="1:11" s="353" customFormat="1">
      <c r="F4" s="719"/>
    </row>
    <row r="5" spans="1:11" s="353" customFormat="1">
      <c r="F5" s="719"/>
    </row>
    <row r="6" spans="1:11" s="353" customFormat="1">
      <c r="F6" s="719"/>
    </row>
    <row r="7" spans="1:11" s="353" customFormat="1" ht="13.8" thickBot="1">
      <c r="F7" s="719"/>
    </row>
    <row r="8" spans="1:11" s="353" customFormat="1">
      <c r="A8" s="354"/>
      <c r="B8" s="355"/>
      <c r="C8" s="355"/>
      <c r="D8" s="355"/>
      <c r="E8" s="355"/>
      <c r="F8" s="720"/>
    </row>
    <row r="9" spans="1:11" s="353" customFormat="1" ht="27" thickBot="1">
      <c r="A9" s="357" t="s">
        <v>309</v>
      </c>
      <c r="B9" s="358"/>
      <c r="C9" s="358" t="s">
        <v>10</v>
      </c>
      <c r="D9" s="358"/>
      <c r="E9" s="358" t="s">
        <v>11</v>
      </c>
      <c r="F9" s="721" t="s">
        <v>105</v>
      </c>
      <c r="G9" s="360"/>
      <c r="H9" s="360"/>
      <c r="I9" s="360"/>
      <c r="J9" s="360"/>
      <c r="K9" s="360"/>
    </row>
    <row r="10" spans="1:11" s="353" customFormat="1">
      <c r="A10" s="361"/>
      <c r="F10" s="722"/>
      <c r="I10" s="365"/>
    </row>
    <row r="11" spans="1:11" s="353" customFormat="1">
      <c r="A11" s="818">
        <v>45808</v>
      </c>
      <c r="B11" s="559"/>
      <c r="C11" s="364" t="s">
        <v>631</v>
      </c>
      <c r="D11" s="559"/>
      <c r="E11" s="365"/>
      <c r="F11" s="722">
        <v>16425.669999999998</v>
      </c>
      <c r="G11" s="373"/>
    </row>
    <row r="12" spans="1:11" s="353" customFormat="1">
      <c r="A12" s="818">
        <v>45809</v>
      </c>
      <c r="B12" s="559"/>
      <c r="C12" s="364" t="s">
        <v>848</v>
      </c>
      <c r="D12" s="559"/>
      <c r="E12" s="365"/>
      <c r="F12" s="722">
        <v>2074.23</v>
      </c>
      <c r="G12" s="373"/>
    </row>
    <row r="13" spans="1:11" s="353" customFormat="1">
      <c r="A13" s="819">
        <v>45839</v>
      </c>
      <c r="B13" s="363"/>
      <c r="C13" s="364" t="s">
        <v>855</v>
      </c>
      <c r="D13" s="363"/>
      <c r="E13" s="443"/>
      <c r="F13" s="722">
        <v>2074.23</v>
      </c>
      <c r="G13" s="373"/>
    </row>
    <row r="14" spans="1:11" s="353" customFormat="1">
      <c r="A14" s="819">
        <v>45869</v>
      </c>
      <c r="B14" s="559"/>
      <c r="C14" s="364" t="s">
        <v>862</v>
      </c>
      <c r="D14" s="559"/>
      <c r="E14" s="365"/>
      <c r="F14" s="722">
        <v>6785.15</v>
      </c>
      <c r="G14" s="373"/>
      <c r="I14" s="838"/>
    </row>
    <row r="15" spans="1:11" s="353" customFormat="1">
      <c r="A15" s="818">
        <v>45873</v>
      </c>
      <c r="C15" s="364" t="s">
        <v>886</v>
      </c>
      <c r="E15" s="365"/>
      <c r="F15" s="722">
        <v>2487.21</v>
      </c>
      <c r="I15" s="838"/>
    </row>
    <row r="16" spans="1:11" s="353" customFormat="1">
      <c r="A16" s="818">
        <v>45901</v>
      </c>
      <c r="C16" s="364" t="s">
        <v>887</v>
      </c>
      <c r="E16" s="365"/>
      <c r="F16" s="722">
        <v>2487.21</v>
      </c>
    </row>
    <row r="17" spans="1:6" s="353" customFormat="1">
      <c r="A17" s="818">
        <v>45933</v>
      </c>
      <c r="C17" s="364" t="s">
        <v>890</v>
      </c>
      <c r="E17" s="365"/>
      <c r="F17" s="722">
        <v>2487.21</v>
      </c>
    </row>
    <row r="18" spans="1:6" s="353" customFormat="1">
      <c r="A18" s="818">
        <v>45961</v>
      </c>
      <c r="C18" s="364" t="s">
        <v>895</v>
      </c>
      <c r="E18" s="365"/>
      <c r="F18" s="722">
        <v>-25572</v>
      </c>
    </row>
    <row r="19" spans="1:6" s="353" customFormat="1">
      <c r="A19" s="818">
        <v>45991</v>
      </c>
      <c r="C19" s="364" t="s">
        <v>899</v>
      </c>
      <c r="E19" s="365"/>
      <c r="F19" s="722">
        <v>2487.21</v>
      </c>
    </row>
    <row r="20" spans="1:6" s="353" customFormat="1">
      <c r="A20" s="818">
        <v>45994</v>
      </c>
      <c r="C20" s="364" t="s">
        <v>909</v>
      </c>
      <c r="E20" s="365"/>
      <c r="F20" s="722">
        <v>2487.21</v>
      </c>
    </row>
    <row r="21" spans="1:6" s="353" customFormat="1">
      <c r="A21" s="818">
        <v>46027</v>
      </c>
      <c r="C21" s="364" t="s">
        <v>922</v>
      </c>
      <c r="E21" s="365"/>
      <c r="F21" s="722">
        <v>2487.21</v>
      </c>
    </row>
    <row r="22" spans="1:6" s="353" customFormat="1">
      <c r="A22" s="818">
        <v>46056</v>
      </c>
      <c r="C22" s="364" t="s">
        <v>938</v>
      </c>
      <c r="E22" s="365"/>
      <c r="F22" s="722">
        <v>2487.21</v>
      </c>
    </row>
    <row r="23" spans="1:6" s="353" customFormat="1">
      <c r="A23" s="818">
        <v>49737</v>
      </c>
      <c r="C23" s="364" t="s">
        <v>948</v>
      </c>
      <c r="E23" s="365"/>
      <c r="F23" s="722">
        <v>2487.21</v>
      </c>
    </row>
    <row r="24" spans="1:6" s="353" customFormat="1">
      <c r="A24" s="818">
        <v>46115</v>
      </c>
      <c r="C24" s="364" t="s">
        <v>959</v>
      </c>
      <c r="E24" s="365"/>
      <c r="F24" s="722">
        <v>2487.21</v>
      </c>
    </row>
    <row r="25" spans="1:6" s="353" customFormat="1">
      <c r="A25" s="818">
        <v>46146</v>
      </c>
      <c r="C25" s="364" t="s">
        <v>967</v>
      </c>
      <c r="E25" s="365"/>
      <c r="F25" s="722">
        <v>2487.21</v>
      </c>
    </row>
    <row r="26" spans="1:6" s="353" customFormat="1">
      <c r="A26" s="818">
        <v>46176</v>
      </c>
      <c r="C26" s="364" t="s">
        <v>983</v>
      </c>
      <c r="E26" s="365"/>
      <c r="F26" s="722">
        <v>2487.21</v>
      </c>
    </row>
    <row r="27" spans="1:6" s="353" customFormat="1">
      <c r="A27" s="818">
        <v>46209</v>
      </c>
      <c r="C27" s="364" t="s">
        <v>1000</v>
      </c>
      <c r="E27" s="365"/>
      <c r="F27" s="722">
        <v>2487.21</v>
      </c>
    </row>
    <row r="28" spans="1:6" s="353" customFormat="1">
      <c r="A28" s="818"/>
      <c r="C28" s="364"/>
      <c r="E28" s="365"/>
      <c r="F28" s="722"/>
    </row>
    <row r="29" spans="1:6" s="373" customFormat="1" ht="13.8" thickBot="1">
      <c r="A29" s="369"/>
      <c r="B29" s="370"/>
      <c r="C29" s="370" t="s">
        <v>312</v>
      </c>
      <c r="D29" s="370"/>
      <c r="E29" s="371"/>
      <c r="F29" s="827">
        <f>SUM(F11:F27)</f>
        <v>31633.799999999988</v>
      </c>
    </row>
    <row r="30" spans="1:6" s="353" customFormat="1">
      <c r="A30" s="363"/>
      <c r="B30" s="363"/>
      <c r="C30" s="363"/>
      <c r="D30" s="363"/>
      <c r="E30" s="368"/>
      <c r="F30" s="724"/>
    </row>
    <row r="31" spans="1:6">
      <c r="A31" s="922"/>
      <c r="B31" s="923"/>
      <c r="C31" s="923"/>
      <c r="D31" s="924"/>
      <c r="E31" s="712" t="s">
        <v>740</v>
      </c>
      <c r="F31" s="817" cm="1">
        <f t="array" ref="F31">IFERROR(INDEX(TB!G:G,MATCH(E31,TB!A:A,0),0),0)</f>
        <v>31633.8</v>
      </c>
    </row>
    <row r="32" spans="1:6">
      <c r="A32" s="925"/>
      <c r="B32" s="926"/>
      <c r="C32" s="926"/>
      <c r="D32" s="927"/>
      <c r="E32" s="712" t="s">
        <v>797</v>
      </c>
      <c r="F32" s="817">
        <f>F29-F31</f>
        <v>0</v>
      </c>
    </row>
    <row r="33" spans="1:7">
      <c r="A33" s="925"/>
      <c r="B33" s="926"/>
      <c r="C33" s="926"/>
      <c r="D33" s="927"/>
      <c r="E33" s="832" t="s">
        <v>861</v>
      </c>
      <c r="F33" s="878">
        <v>31633.8</v>
      </c>
    </row>
    <row r="34" spans="1:7">
      <c r="A34" s="928"/>
      <c r="B34" s="929"/>
      <c r="C34" s="929"/>
      <c r="D34" s="930"/>
      <c r="E34" s="816"/>
      <c r="F34" s="817">
        <f>F29-F33</f>
        <v>0</v>
      </c>
      <c r="G34" s="831"/>
    </row>
    <row r="35" spans="1:7">
      <c r="C35" s="353"/>
    </row>
    <row r="36" spans="1:7">
      <c r="C36" s="353"/>
    </row>
    <row r="37" spans="1:7">
      <c r="C37" s="353"/>
    </row>
    <row r="38" spans="1:7">
      <c r="C38" s="353"/>
    </row>
  </sheetData>
  <mergeCells count="4">
    <mergeCell ref="A31:D34"/>
    <mergeCell ref="A1:F1"/>
    <mergeCell ref="A2:F2"/>
    <mergeCell ref="A3:F3"/>
  </mergeCells>
  <pageMargins left="0.7" right="0.7" top="0.75" bottom="0.7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3">
    <pageSetUpPr autoPageBreaks="0" fitToPage="1"/>
  </sheetPr>
  <dimension ref="A1:J31"/>
  <sheetViews>
    <sheetView workbookViewId="0">
      <pane ySplit="9" topLeftCell="A10" activePane="bottomLeft" state="frozen"/>
      <selection pane="bottomLeft" activeCell="L20" sqref="L20"/>
    </sheetView>
  </sheetViews>
  <sheetFormatPr defaultColWidth="9.44140625" defaultRowHeight="13.2"/>
  <cols>
    <col min="1" max="1" width="12.44140625" style="375" customWidth="1"/>
    <col min="2" max="2" width="2.44140625" style="375" customWidth="1"/>
    <col min="3" max="3" width="41" style="375" customWidth="1"/>
    <col min="4" max="4" width="2.44140625" style="375" customWidth="1"/>
    <col min="5" max="5" width="30.44140625" style="723" customWidth="1"/>
    <col min="6" max="16384" width="9.44140625" style="375"/>
  </cols>
  <sheetData>
    <row r="1" spans="1:10" s="353" customFormat="1" ht="17.399999999999999">
      <c r="A1" s="913" t="str">
        <f>'Review Comments'!B11</f>
        <v>GREENFIELD GATEWAY</v>
      </c>
      <c r="B1" s="914"/>
      <c r="C1" s="914"/>
      <c r="D1" s="914"/>
      <c r="E1" s="915"/>
    </row>
    <row r="2" spans="1:10" s="353" customFormat="1" ht="17.399999999999999">
      <c r="A2" s="916" t="s">
        <v>327</v>
      </c>
      <c r="B2" s="917"/>
      <c r="C2" s="917"/>
      <c r="D2" s="917"/>
      <c r="E2" s="918"/>
    </row>
    <row r="3" spans="1:10" s="353" customFormat="1" ht="18" thickBot="1">
      <c r="A3" s="919" t="str">
        <f>'Review Comments'!B13</f>
        <v>FOR THE MONTH ENDED 07/31/2026</v>
      </c>
      <c r="B3" s="920"/>
      <c r="C3" s="920"/>
      <c r="D3" s="920"/>
      <c r="E3" s="921"/>
    </row>
    <row r="4" spans="1:10" s="353" customFormat="1">
      <c r="E4" s="719"/>
    </row>
    <row r="5" spans="1:10" s="353" customFormat="1">
      <c r="E5" s="719"/>
    </row>
    <row r="6" spans="1:10" s="353" customFormat="1">
      <c r="E6" s="719"/>
    </row>
    <row r="7" spans="1:10" s="353" customFormat="1" ht="13.8" thickBot="1">
      <c r="E7" s="719"/>
    </row>
    <row r="8" spans="1:10" s="353" customFormat="1">
      <c r="A8" s="354"/>
      <c r="B8" s="355"/>
      <c r="C8" s="355"/>
      <c r="D8" s="355"/>
      <c r="E8" s="720"/>
    </row>
    <row r="9" spans="1:10" s="353" customFormat="1" ht="13.8" thickBot="1">
      <c r="A9" s="357" t="s">
        <v>40</v>
      </c>
      <c r="B9" s="358"/>
      <c r="C9" s="358" t="s">
        <v>10</v>
      </c>
      <c r="D9" s="358"/>
      <c r="E9" s="721" t="s">
        <v>11</v>
      </c>
      <c r="F9" s="360"/>
      <c r="G9" s="360"/>
      <c r="H9" s="360"/>
      <c r="I9" s="360"/>
      <c r="J9" s="360"/>
    </row>
    <row r="10" spans="1:10" s="353" customFormat="1">
      <c r="A10" s="361"/>
      <c r="E10" s="722"/>
    </row>
    <row r="11" spans="1:10" s="353" customFormat="1">
      <c r="A11" s="361"/>
      <c r="E11" s="722"/>
    </row>
    <row r="12" spans="1:10" s="353" customFormat="1">
      <c r="A12" s="623">
        <v>45547</v>
      </c>
      <c r="C12" s="353" t="s">
        <v>328</v>
      </c>
      <c r="E12" s="722">
        <v>173500.35</v>
      </c>
    </row>
    <row r="13" spans="1:10" s="353" customFormat="1">
      <c r="A13" s="623">
        <v>45684</v>
      </c>
      <c r="C13" s="353" t="s">
        <v>329</v>
      </c>
      <c r="E13" s="722">
        <f>-5543.62-8018.48-3706.53+1479.41</f>
        <v>-15789.219999999998</v>
      </c>
    </row>
    <row r="14" spans="1:10" s="353" customFormat="1">
      <c r="A14" s="623">
        <v>45737</v>
      </c>
      <c r="C14" s="353" t="s">
        <v>329</v>
      </c>
      <c r="E14" s="722">
        <v>-78912.23</v>
      </c>
    </row>
    <row r="15" spans="1:10" s="353" customFormat="1">
      <c r="A15" s="623">
        <v>45769.3729282407</v>
      </c>
      <c r="C15" s="353" t="s">
        <v>329</v>
      </c>
      <c r="E15" s="722">
        <v>-1632.92</v>
      </c>
    </row>
    <row r="16" spans="1:10" s="353" customFormat="1">
      <c r="A16" s="623">
        <v>45769.3729282407</v>
      </c>
      <c r="B16" s="363"/>
      <c r="C16" s="353" t="s">
        <v>329</v>
      </c>
      <c r="D16" s="363"/>
      <c r="E16" s="532">
        <v>-670.86</v>
      </c>
    </row>
    <row r="17" spans="1:5" s="353" customFormat="1">
      <c r="A17" s="395"/>
      <c r="B17" s="363"/>
      <c r="C17" s="396"/>
      <c r="D17" s="363"/>
      <c r="E17" s="511"/>
    </row>
    <row r="18" spans="1:5" s="373" customFormat="1" ht="13.8" thickBot="1">
      <c r="A18" s="369"/>
      <c r="B18" s="370"/>
      <c r="C18" s="370" t="s">
        <v>312</v>
      </c>
      <c r="D18" s="370"/>
      <c r="E18" s="510">
        <f>SUM(E12:E17)</f>
        <v>76495.12000000001</v>
      </c>
    </row>
    <row r="19" spans="1:5" s="353" customFormat="1">
      <c r="A19" s="363"/>
      <c r="B19" s="363"/>
      <c r="C19" s="363"/>
      <c r="D19" s="363"/>
      <c r="E19" s="719"/>
    </row>
    <row r="20" spans="1:5" s="353" customFormat="1" ht="13.8">
      <c r="A20" s="714" t="s">
        <v>330</v>
      </c>
      <c r="B20" s="715"/>
      <c r="C20" s="718" t="s">
        <v>313</v>
      </c>
      <c r="D20" s="716"/>
      <c r="E20" s="725" cm="1">
        <f t="array" ref="E20">IFERROR(INDEX(#REF!,MATCH(A20,#REF!,0),0),0)</f>
        <v>0</v>
      </c>
    </row>
    <row r="21" spans="1:5" s="353" customFormat="1">
      <c r="A21" s="713"/>
      <c r="B21" s="713"/>
      <c r="C21" s="712" t="s">
        <v>314</v>
      </c>
      <c r="D21" s="716"/>
      <c r="E21" s="725">
        <f>E18-E20</f>
        <v>76495.12000000001</v>
      </c>
    </row>
    <row r="22" spans="1:5">
      <c r="B22" s="376"/>
      <c r="C22" s="690"/>
    </row>
    <row r="23" spans="1:5">
      <c r="C23" s="353"/>
    </row>
    <row r="24" spans="1:5">
      <c r="C24" s="353"/>
    </row>
    <row r="25" spans="1:5">
      <c r="C25" s="353"/>
    </row>
    <row r="26" spans="1:5">
      <c r="C26" s="353"/>
    </row>
    <row r="27" spans="1:5">
      <c r="C27" s="353"/>
    </row>
    <row r="28" spans="1:5">
      <c r="C28" s="353"/>
    </row>
    <row r="29" spans="1:5">
      <c r="C29" s="353"/>
    </row>
    <row r="30" spans="1:5">
      <c r="C30" s="353"/>
    </row>
    <row r="31" spans="1:5">
      <c r="C31" s="353"/>
    </row>
  </sheetData>
  <mergeCells count="3">
    <mergeCell ref="A1:E1"/>
    <mergeCell ref="A2:E2"/>
    <mergeCell ref="A3:E3"/>
  </mergeCells>
  <printOptions horizontalCentered="1"/>
  <pageMargins left="0.75" right="0.75" top="1" bottom="1" header="0.5" footer="0.5"/>
  <pageSetup scale="68" orientation="portrait" r:id="rId1"/>
  <headerFooter alignWithMargins="0">
    <oddFooter>&amp;R&amp;F
&amp;D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4">
    <pageSetUpPr fitToPage="1"/>
  </sheetPr>
  <dimension ref="A1:AX115"/>
  <sheetViews>
    <sheetView zoomScaleNormal="100" zoomScaleSheetLayoutView="85" workbookViewId="0">
      <selection activeCell="B27" sqref="B27"/>
    </sheetView>
  </sheetViews>
  <sheetFormatPr defaultRowHeight="13.2"/>
  <cols>
    <col min="1" max="1" width="26.44140625" customWidth="1"/>
    <col min="2" max="2" width="18.44140625" style="555" customWidth="1"/>
    <col min="3" max="3" width="20.44140625" bestFit="1" customWidth="1"/>
    <col min="4" max="4" width="20.44140625" customWidth="1"/>
    <col min="5" max="5" width="16.44140625" customWidth="1"/>
    <col min="6" max="6" width="17.44140625" style="562" bestFit="1" customWidth="1"/>
    <col min="7" max="8" width="14.44140625" customWidth="1"/>
    <col min="9" max="9" width="29.44140625" hidden="1" customWidth="1"/>
    <col min="10" max="10" width="9.44140625" hidden="1" customWidth="1"/>
    <col min="11" max="11" width="11.44140625" hidden="1" customWidth="1"/>
  </cols>
  <sheetData>
    <row r="1" spans="1:50" s="296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5"/>
    </row>
    <row r="2" spans="1:50" s="296" customFormat="1" ht="17.399999999999999">
      <c r="A2" s="931" t="s">
        <v>331</v>
      </c>
      <c r="B2" s="932"/>
      <c r="C2" s="932"/>
      <c r="D2" s="932"/>
      <c r="E2" s="932"/>
      <c r="F2" s="933"/>
    </row>
    <row r="3" spans="1:50" s="296" customFormat="1" ht="18" thickBot="1">
      <c r="A3" s="934" t="str">
        <f>'Review Comments'!B13</f>
        <v>FOR THE MONTH ENDED 07/31/2026</v>
      </c>
      <c r="B3" s="935"/>
      <c r="C3" s="935"/>
      <c r="D3" s="935"/>
      <c r="E3" s="935"/>
      <c r="F3" s="936"/>
    </row>
    <row r="4" spans="1:50" s="296" customFormat="1">
      <c r="B4" s="377"/>
      <c r="F4" s="296" t="s">
        <v>332</v>
      </c>
      <c r="G4" s="296" t="s">
        <v>333</v>
      </c>
      <c r="H4" s="296" t="s">
        <v>333</v>
      </c>
    </row>
    <row r="5" spans="1:50" s="296" customFormat="1">
      <c r="B5" s="377"/>
      <c r="F5" s="298">
        <v>70300</v>
      </c>
      <c r="G5" s="296" t="s">
        <v>334</v>
      </c>
    </row>
    <row r="6" spans="1:50" s="436" customFormat="1" ht="26.4">
      <c r="A6" s="437" t="s">
        <v>77</v>
      </c>
      <c r="B6" s="605" t="s">
        <v>335</v>
      </c>
      <c r="C6" s="437" t="s">
        <v>336</v>
      </c>
      <c r="D6" s="437" t="s">
        <v>337</v>
      </c>
      <c r="E6" s="438" t="s">
        <v>338</v>
      </c>
      <c r="F6" s="438" t="s">
        <v>339</v>
      </c>
      <c r="G6" s="439" t="s">
        <v>340</v>
      </c>
      <c r="H6" s="439" t="s">
        <v>341</v>
      </c>
      <c r="I6" s="438" t="s">
        <v>79</v>
      </c>
    </row>
    <row r="7" spans="1:50" s="436" customFormat="1" ht="21" customHeight="1">
      <c r="A7" s="471"/>
      <c r="B7" s="600"/>
      <c r="C7" s="472"/>
      <c r="D7" s="534">
        <f t="shared" ref="D7" si="0">B7+C7</f>
        <v>0</v>
      </c>
      <c r="E7" s="535">
        <v>0</v>
      </c>
      <c r="F7" s="569">
        <f t="shared" ref="F7" si="1">D7-E7</f>
        <v>0</v>
      </c>
      <c r="G7" s="535">
        <f t="shared" ref="G7:G11" si="2">E7+F7</f>
        <v>0</v>
      </c>
      <c r="H7" s="535"/>
      <c r="I7" s="473"/>
    </row>
    <row r="8" spans="1:50" s="436" customFormat="1" ht="21" customHeight="1">
      <c r="A8" s="619"/>
      <c r="B8" s="568"/>
      <c r="C8" s="565">
        <v>0</v>
      </c>
      <c r="D8" s="568">
        <f>IF((B8+C8)&gt;0,B8+C8,0)</f>
        <v>0</v>
      </c>
      <c r="E8" s="569"/>
      <c r="F8" s="620">
        <f t="shared" ref="F8:F14" si="3">D8-E8</f>
        <v>0</v>
      </c>
      <c r="G8" s="569">
        <f t="shared" ref="G8" si="4">E8+F8</f>
        <v>0</v>
      </c>
      <c r="H8" s="569"/>
      <c r="I8" s="473"/>
    </row>
    <row r="9" spans="1:50" s="436" customFormat="1" ht="21" customHeight="1">
      <c r="A9" s="619"/>
      <c r="B9" s="568"/>
      <c r="C9" s="565">
        <v>0</v>
      </c>
      <c r="D9" s="568">
        <f t="shared" ref="D9:D14" si="5">IF((B9+C9)&gt;0,B9+C9,0)</f>
        <v>0</v>
      </c>
      <c r="E9" s="569"/>
      <c r="F9" s="620">
        <f t="shared" si="3"/>
        <v>0</v>
      </c>
      <c r="G9" s="569">
        <f t="shared" si="2"/>
        <v>0</v>
      </c>
      <c r="H9" s="569"/>
      <c r="I9" s="473"/>
    </row>
    <row r="10" spans="1:50" s="436" customFormat="1" ht="21" customHeight="1">
      <c r="A10" s="619"/>
      <c r="B10" s="568"/>
      <c r="C10" s="565">
        <v>0</v>
      </c>
      <c r="D10" s="568">
        <f t="shared" si="5"/>
        <v>0</v>
      </c>
      <c r="E10" s="569"/>
      <c r="F10" s="620">
        <f>D10-E10</f>
        <v>0</v>
      </c>
      <c r="G10" s="569">
        <f t="shared" ref="G10" si="6">E10+F10</f>
        <v>0</v>
      </c>
      <c r="H10" s="569"/>
      <c r="I10" s="473"/>
      <c r="K10" s="610"/>
    </row>
    <row r="11" spans="1:50" s="436" customFormat="1" ht="22.5" customHeight="1">
      <c r="A11" s="619"/>
      <c r="B11" s="568"/>
      <c r="C11" s="565">
        <v>0</v>
      </c>
      <c r="D11" s="568">
        <f t="shared" si="5"/>
        <v>0</v>
      </c>
      <c r="E11" s="569"/>
      <c r="F11" s="620">
        <f t="shared" si="3"/>
        <v>0</v>
      </c>
      <c r="G11" s="569">
        <f t="shared" si="2"/>
        <v>0</v>
      </c>
      <c r="H11" s="569"/>
      <c r="I11" s="473" t="s">
        <v>342</v>
      </c>
      <c r="K11" s="599"/>
    </row>
    <row r="12" spans="1:50" s="436" customFormat="1" ht="21" customHeight="1">
      <c r="A12" s="619"/>
      <c r="B12" s="568"/>
      <c r="C12" s="565">
        <v>0</v>
      </c>
      <c r="D12" s="568">
        <f t="shared" si="5"/>
        <v>0</v>
      </c>
      <c r="E12" s="569"/>
      <c r="F12" s="620">
        <f t="shared" si="3"/>
        <v>0</v>
      </c>
      <c r="G12" s="569">
        <f t="shared" ref="G12" si="7">E12+F12</f>
        <v>0</v>
      </c>
      <c r="H12" s="569"/>
      <c r="I12" s="473"/>
    </row>
    <row r="13" spans="1:50" s="567" customFormat="1" ht="21" customHeight="1">
      <c r="A13" s="619"/>
      <c r="B13" s="568"/>
      <c r="C13" s="565">
        <v>0</v>
      </c>
      <c r="D13" s="568">
        <f t="shared" si="5"/>
        <v>0</v>
      </c>
      <c r="E13" s="569"/>
      <c r="F13" s="620">
        <f>D13-E13</f>
        <v>0</v>
      </c>
      <c r="G13" s="569">
        <f>E13+F13</f>
        <v>0</v>
      </c>
      <c r="H13" s="569">
        <f>F13</f>
        <v>0</v>
      </c>
      <c r="I13" s="473"/>
      <c r="J13" s="436"/>
      <c r="K13" s="436"/>
      <c r="L13" s="436"/>
      <c r="M13" s="436"/>
      <c r="N13" s="436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  <c r="Z13" s="436"/>
      <c r="AA13" s="436"/>
      <c r="AB13" s="436"/>
      <c r="AC13" s="436"/>
      <c r="AD13" s="436"/>
      <c r="AE13" s="436"/>
      <c r="AF13" s="436"/>
      <c r="AG13" s="436"/>
      <c r="AH13" s="436"/>
      <c r="AI13" s="436"/>
      <c r="AJ13" s="436"/>
      <c r="AK13" s="436"/>
      <c r="AL13" s="436"/>
      <c r="AM13" s="436"/>
      <c r="AN13" s="436"/>
      <c r="AO13" s="436"/>
      <c r="AP13" s="436"/>
      <c r="AQ13" s="436"/>
      <c r="AR13" s="436"/>
      <c r="AS13" s="436"/>
      <c r="AT13" s="436"/>
      <c r="AU13" s="436"/>
      <c r="AV13" s="436"/>
      <c r="AW13" s="436"/>
      <c r="AX13" s="436"/>
    </row>
    <row r="14" spans="1:50" s="436" customFormat="1" ht="21" customHeight="1">
      <c r="A14" s="619"/>
      <c r="B14" s="568"/>
      <c r="C14" s="565">
        <v>0</v>
      </c>
      <c r="D14" s="568">
        <f t="shared" si="5"/>
        <v>0</v>
      </c>
      <c r="E14" s="569"/>
      <c r="F14" s="620">
        <f t="shared" si="3"/>
        <v>0</v>
      </c>
      <c r="G14" s="569">
        <f t="shared" ref="G14" si="8">E14+F14</f>
        <v>0</v>
      </c>
      <c r="H14" s="569"/>
      <c r="I14" s="473"/>
      <c r="K14" s="599"/>
    </row>
    <row r="15" spans="1:50" s="436" customFormat="1" ht="19.5" customHeight="1">
      <c r="A15" s="474"/>
      <c r="B15" s="555"/>
      <c r="E15" s="475"/>
      <c r="F15" s="570"/>
      <c r="G15" s="470"/>
    </row>
    <row r="16" spans="1:50" s="436" customFormat="1" ht="20.399999999999999" customHeight="1" thickBot="1">
      <c r="A16" s="440" t="s">
        <v>85</v>
      </c>
      <c r="B16" s="611">
        <f t="shared" ref="B16:H16" si="9">SUM(B7:B15)</f>
        <v>0</v>
      </c>
      <c r="C16" s="611">
        <f t="shared" si="9"/>
        <v>0</v>
      </c>
      <c r="D16" s="441">
        <f t="shared" si="9"/>
        <v>0</v>
      </c>
      <c r="E16" s="441">
        <f t="shared" si="9"/>
        <v>0</v>
      </c>
      <c r="F16" s="441">
        <f t="shared" si="9"/>
        <v>0</v>
      </c>
      <c r="G16" s="441">
        <f t="shared" si="9"/>
        <v>0</v>
      </c>
      <c r="H16" s="441">
        <f t="shared" si="9"/>
        <v>0</v>
      </c>
    </row>
    <row r="17" spans="1:9" s="436" customFormat="1" ht="20.399999999999999" customHeight="1" thickTop="1">
      <c r="B17" s="555"/>
      <c r="C17" s="442"/>
      <c r="D17" s="442"/>
      <c r="E17" s="442"/>
      <c r="F17" s="599"/>
      <c r="G17" s="442"/>
      <c r="H17" s="599"/>
    </row>
    <row r="18" spans="1:9" s="436" customFormat="1" ht="20.399999999999999" customHeight="1">
      <c r="A18"/>
      <c r="B18"/>
      <c r="C18"/>
      <c r="D18"/>
      <c r="E18"/>
      <c r="F18"/>
      <c r="G18" s="198"/>
      <c r="H18" s="198"/>
      <c r="I18"/>
    </row>
    <row r="19" spans="1:9">
      <c r="B19"/>
      <c r="F19"/>
    </row>
    <row r="20" spans="1:9">
      <c r="B20"/>
      <c r="F20"/>
    </row>
    <row r="21" spans="1:9">
      <c r="B21"/>
      <c r="F21"/>
    </row>
    <row r="22" spans="1:9">
      <c r="B22"/>
      <c r="F22"/>
    </row>
    <row r="23" spans="1:9">
      <c r="B23"/>
      <c r="F23"/>
    </row>
    <row r="24" spans="1:9">
      <c r="B24"/>
      <c r="F24"/>
    </row>
    <row r="25" spans="1:9">
      <c r="B25"/>
      <c r="F25"/>
    </row>
    <row r="26" spans="1:9">
      <c r="B26"/>
      <c r="F26"/>
    </row>
    <row r="27" spans="1:9">
      <c r="B27"/>
      <c r="F27"/>
    </row>
    <row r="28" spans="1:9">
      <c r="B28"/>
      <c r="F28"/>
    </row>
    <row r="29" spans="1:9">
      <c r="B29"/>
      <c r="F29"/>
    </row>
    <row r="30" spans="1:9">
      <c r="B30"/>
      <c r="F30"/>
    </row>
    <row r="31" spans="1:9">
      <c r="F31"/>
    </row>
    <row r="32" spans="1:9">
      <c r="F32"/>
    </row>
    <row r="33" spans="6:6">
      <c r="F33"/>
    </row>
    <row r="34" spans="6:6">
      <c r="F34"/>
    </row>
    <row r="35" spans="6:6">
      <c r="F35"/>
    </row>
    <row r="36" spans="6:6">
      <c r="F36"/>
    </row>
    <row r="37" spans="6:6">
      <c r="F37"/>
    </row>
    <row r="38" spans="6:6">
      <c r="F38"/>
    </row>
    <row r="39" spans="6:6">
      <c r="F39"/>
    </row>
    <row r="40" spans="6:6">
      <c r="F40"/>
    </row>
    <row r="41" spans="6:6">
      <c r="F41"/>
    </row>
    <row r="42" spans="6:6">
      <c r="F42"/>
    </row>
    <row r="43" spans="6:6">
      <c r="F43"/>
    </row>
    <row r="44" spans="6:6">
      <c r="F44"/>
    </row>
    <row r="45" spans="6:6">
      <c r="F45"/>
    </row>
    <row r="46" spans="6:6">
      <c r="F46"/>
    </row>
    <row r="47" spans="6:6">
      <c r="F47"/>
    </row>
    <row r="48" spans="6:6">
      <c r="F48"/>
    </row>
    <row r="49" spans="6:6">
      <c r="F49"/>
    </row>
    <row r="50" spans="6:6">
      <c r="F50"/>
    </row>
    <row r="51" spans="6:6">
      <c r="F51"/>
    </row>
    <row r="52" spans="6:6">
      <c r="F52"/>
    </row>
    <row r="53" spans="6:6">
      <c r="F53"/>
    </row>
    <row r="54" spans="6:6">
      <c r="F54"/>
    </row>
    <row r="55" spans="6:6">
      <c r="F55"/>
    </row>
    <row r="56" spans="6:6">
      <c r="F56"/>
    </row>
    <row r="57" spans="6:6">
      <c r="F57"/>
    </row>
    <row r="58" spans="6:6">
      <c r="F58"/>
    </row>
    <row r="59" spans="6:6">
      <c r="F59"/>
    </row>
    <row r="60" spans="6:6">
      <c r="F60"/>
    </row>
    <row r="61" spans="6:6">
      <c r="F61"/>
    </row>
    <row r="62" spans="6:6">
      <c r="F62"/>
    </row>
    <row r="63" spans="6:6">
      <c r="F63"/>
    </row>
    <row r="64" spans="6:6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</sheetData>
  <autoFilter ref="A6:I14" xr:uid="{00000000-0001-0000-2300-000000000000}"/>
  <mergeCells count="3">
    <mergeCell ref="A1:F1"/>
    <mergeCell ref="A2:F2"/>
    <mergeCell ref="A3:F3"/>
  </mergeCells>
  <pageMargins left="0.7" right="0.7" top="0.75" bottom="0.75" header="0.3" footer="0.3"/>
  <pageSetup scale="51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pageSetUpPr autoPageBreaks="0" fitToPage="1"/>
  </sheetPr>
  <dimension ref="A1:K29"/>
  <sheetViews>
    <sheetView workbookViewId="0">
      <selection activeCell="F18" sqref="F18"/>
    </sheetView>
  </sheetViews>
  <sheetFormatPr defaultColWidth="9.44140625" defaultRowHeight="13.2"/>
  <cols>
    <col min="1" max="1" width="12.44140625" style="375" customWidth="1"/>
    <col min="2" max="2" width="2.44140625" style="375" customWidth="1"/>
    <col min="3" max="3" width="41" style="375" customWidth="1"/>
    <col min="4" max="4" width="2.44140625" style="375" customWidth="1"/>
    <col min="5" max="5" width="16.44140625" style="375" customWidth="1"/>
    <col min="6" max="6" width="30.44140625" style="823" customWidth="1"/>
    <col min="7" max="16384" width="9.44140625" style="375"/>
  </cols>
  <sheetData>
    <row r="1" spans="1:11" s="353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5"/>
    </row>
    <row r="2" spans="1:11" s="353" customFormat="1" ht="17.399999999999999">
      <c r="A2" s="916" t="s">
        <v>633</v>
      </c>
      <c r="B2" s="917"/>
      <c r="C2" s="917"/>
      <c r="D2" s="917"/>
      <c r="E2" s="917"/>
      <c r="F2" s="918"/>
    </row>
    <row r="3" spans="1:11" s="353" customFormat="1" ht="18" thickBot="1">
      <c r="A3" s="919" t="str">
        <f>'Review Comments'!B13</f>
        <v>FOR THE MONTH ENDED 07/31/2026</v>
      </c>
      <c r="B3" s="920"/>
      <c r="C3" s="920"/>
      <c r="D3" s="920"/>
      <c r="E3" s="920"/>
      <c r="F3" s="921"/>
    </row>
    <row r="4" spans="1:11" s="353" customFormat="1">
      <c r="F4" s="365"/>
    </row>
    <row r="5" spans="1:11" s="353" customFormat="1">
      <c r="F5" s="365"/>
    </row>
    <row r="6" spans="1:11" s="353" customFormat="1">
      <c r="F6" s="365"/>
    </row>
    <row r="7" spans="1:11" s="353" customFormat="1" ht="13.8" thickBot="1">
      <c r="F7" s="365"/>
    </row>
    <row r="8" spans="1:11" s="353" customFormat="1">
      <c r="A8" s="354"/>
      <c r="B8" s="355"/>
      <c r="C8" s="355"/>
      <c r="D8" s="355"/>
      <c r="E8" s="355"/>
      <c r="F8" s="820"/>
    </row>
    <row r="9" spans="1:11" s="353" customFormat="1" ht="27" thickBot="1">
      <c r="A9" s="357" t="s">
        <v>309</v>
      </c>
      <c r="B9" s="358"/>
      <c r="C9" s="358" t="s">
        <v>10</v>
      </c>
      <c r="D9" s="358"/>
      <c r="E9" s="358" t="s">
        <v>11</v>
      </c>
      <c r="F9" s="821" t="s">
        <v>105</v>
      </c>
      <c r="G9" s="360"/>
      <c r="H9" s="360"/>
      <c r="I9" s="360"/>
      <c r="J9" s="360"/>
      <c r="K9" s="360"/>
    </row>
    <row r="10" spans="1:11" s="353" customFormat="1">
      <c r="A10" s="361"/>
      <c r="F10" s="822"/>
    </row>
    <row r="11" spans="1:11" s="353" customFormat="1">
      <c r="A11" s="558">
        <v>45808</v>
      </c>
      <c r="B11" s="559"/>
      <c r="C11" s="364" t="s">
        <v>631</v>
      </c>
      <c r="D11" s="559"/>
      <c r="E11" s="824"/>
      <c r="F11" s="825">
        <v>-200000</v>
      </c>
    </row>
    <row r="12" spans="1:11" s="353" customFormat="1">
      <c r="A12" s="558">
        <v>45808</v>
      </c>
      <c r="B12" s="559"/>
      <c r="C12" s="364" t="s">
        <v>631</v>
      </c>
      <c r="D12" s="559"/>
      <c r="E12" s="365"/>
      <c r="F12" s="825">
        <v>-8709920.0399999991</v>
      </c>
    </row>
    <row r="13" spans="1:11" s="353" customFormat="1">
      <c r="A13" s="395"/>
      <c r="B13" s="363"/>
      <c r="C13" s="396"/>
      <c r="D13" s="363"/>
      <c r="E13" s="365"/>
      <c r="F13" s="486"/>
    </row>
    <row r="14" spans="1:11" s="353" customFormat="1">
      <c r="A14" s="367"/>
      <c r="B14" s="363"/>
      <c r="C14" s="363"/>
      <c r="D14" s="363"/>
      <c r="E14" s="368"/>
      <c r="F14" s="486"/>
    </row>
    <row r="15" spans="1:11" s="373" customFormat="1" ht="13.8" thickBot="1">
      <c r="A15" s="369"/>
      <c r="B15" s="370"/>
      <c r="C15" s="370" t="s">
        <v>312</v>
      </c>
      <c r="D15" s="370"/>
      <c r="E15" s="371"/>
      <c r="F15" s="826">
        <f>SUM(F11:F14)</f>
        <v>-8909920.0399999991</v>
      </c>
    </row>
    <row r="16" spans="1:11" s="353" customFormat="1">
      <c r="A16" s="363"/>
      <c r="B16" s="363"/>
      <c r="C16" s="363"/>
      <c r="D16" s="363"/>
      <c r="E16" s="368"/>
      <c r="F16" s="368"/>
    </row>
    <row r="17" spans="1:6" s="353" customFormat="1">
      <c r="A17" s="937"/>
      <c r="B17" s="938"/>
      <c r="C17" s="938"/>
      <c r="D17" s="939"/>
      <c r="E17" s="712" t="s">
        <v>742</v>
      </c>
      <c r="F17" s="817" cm="1">
        <f t="array" ref="F17">IFERROR(INDEX(TB!G:G,MATCH(E17,TB!A:A,0),0),0)</f>
        <v>-8909920.0399999991</v>
      </c>
    </row>
    <row r="18" spans="1:6" s="353" customFormat="1">
      <c r="A18" s="940"/>
      <c r="B18" s="941"/>
      <c r="C18" s="941"/>
      <c r="D18" s="942"/>
      <c r="E18" s="712" t="s">
        <v>797</v>
      </c>
      <c r="F18" s="717">
        <f>F15-F17</f>
        <v>0</v>
      </c>
    </row>
    <row r="19" spans="1:6" s="353" customFormat="1">
      <c r="F19" s="365"/>
    </row>
    <row r="20" spans="1:6">
      <c r="B20" s="376"/>
      <c r="C20" s="353"/>
      <c r="F20" s="823" t="s">
        <v>22</v>
      </c>
    </row>
    <row r="21" spans="1:6">
      <c r="C21" s="353"/>
    </row>
    <row r="22" spans="1:6">
      <c r="C22" s="353"/>
    </row>
    <row r="23" spans="1:6">
      <c r="C23" s="353"/>
    </row>
    <row r="24" spans="1:6">
      <c r="C24" s="353"/>
    </row>
    <row r="25" spans="1:6">
      <c r="C25" s="353"/>
    </row>
    <row r="26" spans="1:6">
      <c r="C26" s="353"/>
    </row>
    <row r="27" spans="1:6">
      <c r="C27" s="353"/>
    </row>
    <row r="28" spans="1:6">
      <c r="C28" s="353"/>
    </row>
    <row r="29" spans="1:6">
      <c r="C29" s="353"/>
    </row>
  </sheetData>
  <mergeCells count="4">
    <mergeCell ref="A1:F1"/>
    <mergeCell ref="A2:F2"/>
    <mergeCell ref="A3:F3"/>
    <mergeCell ref="A17:D18"/>
  </mergeCells>
  <printOptions horizontalCentered="1"/>
  <pageMargins left="0.75" right="0.75" top="1" bottom="1" header="0.5" footer="0.5"/>
  <pageSetup scale="68" orientation="portrait" r:id="rId1"/>
  <headerFooter alignWithMargins="0">
    <oddFooter>&amp;R&amp;F
&amp;D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6">
    <pageSetUpPr fitToPage="1"/>
  </sheetPr>
  <dimension ref="A1:G15"/>
  <sheetViews>
    <sheetView zoomScale="102" zoomScaleNormal="102" workbookViewId="0">
      <pane ySplit="6" topLeftCell="A7" activePane="bottomLeft" state="frozen"/>
      <selection activeCell="D16" sqref="D16"/>
      <selection pane="bottomLeft" activeCell="D18" sqref="D18"/>
    </sheetView>
  </sheetViews>
  <sheetFormatPr defaultRowHeight="13.2"/>
  <cols>
    <col min="1" max="1" width="12.44140625" hidden="1" customWidth="1"/>
    <col min="2" max="2" width="13.44140625" customWidth="1"/>
    <col min="3" max="3" width="15.44140625" customWidth="1"/>
    <col min="4" max="4" width="37.44140625" customWidth="1"/>
    <col min="5" max="5" width="2.44140625" customWidth="1"/>
    <col min="6" max="6" width="16.44140625" customWidth="1"/>
    <col min="7" max="7" width="36.44140625" customWidth="1"/>
  </cols>
  <sheetData>
    <row r="1" spans="1:7" s="296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4"/>
      <c r="G1" s="915"/>
    </row>
    <row r="2" spans="1:7" s="296" customFormat="1" ht="17.399999999999999">
      <c r="A2" s="931" t="s">
        <v>346</v>
      </c>
      <c r="B2" s="932"/>
      <c r="C2" s="932"/>
      <c r="D2" s="932"/>
      <c r="E2" s="932"/>
      <c r="F2" s="932"/>
      <c r="G2" s="933"/>
    </row>
    <row r="3" spans="1:7" s="296" customFormat="1" ht="18" thickBot="1">
      <c r="A3" s="943" t="s">
        <v>347</v>
      </c>
      <c r="B3" s="935"/>
      <c r="C3" s="935"/>
      <c r="D3" s="935"/>
      <c r="E3" s="935"/>
      <c r="F3" s="935"/>
      <c r="G3" s="936"/>
    </row>
    <row r="4" spans="1:7" s="296" customFormat="1"/>
    <row r="5" spans="1:7" s="296" customFormat="1" ht="13.8" thickBot="1">
      <c r="A5" s="393"/>
      <c r="B5" s="476"/>
      <c r="C5" s="476"/>
      <c r="D5" s="394"/>
      <c r="E5" s="393"/>
      <c r="F5" s="393"/>
      <c r="G5" s="393"/>
    </row>
    <row r="6" spans="1:7" s="296" customFormat="1">
      <c r="B6" s="386"/>
      <c r="C6" s="386"/>
      <c r="D6" s="386"/>
      <c r="E6" s="386"/>
      <c r="F6" s="386"/>
      <c r="G6" s="387"/>
    </row>
    <row r="7" spans="1:7" s="296" customFormat="1" ht="13.8" thickBot="1">
      <c r="B7" s="389" t="s">
        <v>40</v>
      </c>
      <c r="C7" s="389" t="s">
        <v>144</v>
      </c>
      <c r="D7" s="389" t="s">
        <v>10</v>
      </c>
      <c r="E7" s="389"/>
      <c r="F7" s="389" t="s">
        <v>11</v>
      </c>
      <c r="G7" s="390" t="s">
        <v>348</v>
      </c>
    </row>
    <row r="8" spans="1:7">
      <c r="B8" s="296"/>
      <c r="C8" s="296"/>
      <c r="D8" s="296"/>
      <c r="E8" s="296"/>
      <c r="F8" s="296"/>
      <c r="G8" s="477"/>
    </row>
    <row r="9" spans="1:7">
      <c r="B9" s="478"/>
      <c r="C9" s="479"/>
      <c r="D9" s="480"/>
      <c r="E9" s="479"/>
      <c r="F9" s="481"/>
      <c r="G9" s="482"/>
    </row>
    <row r="10" spans="1:7">
      <c r="B10" s="393"/>
      <c r="C10" s="393"/>
      <c r="D10" s="393"/>
      <c r="E10" s="393"/>
      <c r="F10" s="483"/>
      <c r="G10" s="366"/>
    </row>
    <row r="11" spans="1:7" ht="13.8" thickBot="1">
      <c r="B11" s="312"/>
      <c r="C11" s="312"/>
      <c r="D11" s="312" t="s">
        <v>349</v>
      </c>
      <c r="E11" s="312"/>
      <c r="F11" s="484">
        <f>SUM(F9:F10)</f>
        <v>0</v>
      </c>
      <c r="G11" s="372"/>
    </row>
    <row r="12" spans="1:7">
      <c r="D12" s="296"/>
    </row>
    <row r="13" spans="1:7">
      <c r="D13" s="296"/>
    </row>
    <row r="14" spans="1:7">
      <c r="D14" s="296"/>
    </row>
    <row r="15" spans="1:7">
      <c r="D15" s="296"/>
    </row>
  </sheetData>
  <mergeCells count="3">
    <mergeCell ref="A1:G1"/>
    <mergeCell ref="A2:G2"/>
    <mergeCell ref="A3:G3"/>
  </mergeCells>
  <pageMargins left="0.75" right="0.75" top="1" bottom="1" header="0.5" footer="0.5"/>
  <pageSetup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5">
    <pageSetUpPr fitToPage="1"/>
  </sheetPr>
  <dimension ref="A1:J14"/>
  <sheetViews>
    <sheetView zoomScaleNormal="100" workbookViewId="0">
      <pane ySplit="7" topLeftCell="A8" activePane="bottomLeft" state="frozen"/>
      <selection pane="bottomLeft" activeCell="F14" sqref="F14"/>
    </sheetView>
  </sheetViews>
  <sheetFormatPr defaultColWidth="12.44140625" defaultRowHeight="15"/>
  <cols>
    <col min="1" max="1" width="14.44140625" style="325" customWidth="1"/>
    <col min="2" max="2" width="2" style="325" customWidth="1"/>
    <col min="3" max="3" width="28.109375" style="325" customWidth="1"/>
    <col min="4" max="4" width="31.44140625" style="325" customWidth="1"/>
    <col min="5" max="5" width="2.44140625" style="325" customWidth="1"/>
    <col min="6" max="6" width="14.44140625" style="733" customWidth="1"/>
    <col min="7" max="7" width="2.44140625" style="328" customWidth="1"/>
    <col min="8" max="8" width="75.109375" style="325" customWidth="1"/>
    <col min="9" max="9" width="22.44140625" style="325" bestFit="1" customWidth="1"/>
    <col min="10" max="16384" width="12.44140625" style="325"/>
  </cols>
  <sheetData>
    <row r="1" spans="1:10" s="324" customFormat="1" ht="17.399999999999999">
      <c r="A1" s="944" t="str">
        <f>'Review Comments'!B11</f>
        <v>GREENFIELD GATEWAY</v>
      </c>
      <c r="B1" s="945"/>
      <c r="C1" s="945"/>
      <c r="D1" s="945"/>
      <c r="E1" s="945"/>
      <c r="F1" s="945"/>
      <c r="G1" s="945"/>
      <c r="H1" s="946"/>
    </row>
    <row r="2" spans="1:10" s="324" customFormat="1" ht="17.399999999999999">
      <c r="A2" s="947" t="s">
        <v>343</v>
      </c>
      <c r="B2" s="948"/>
      <c r="C2" s="948"/>
      <c r="D2" s="948"/>
      <c r="E2" s="948"/>
      <c r="F2" s="948"/>
      <c r="G2" s="948"/>
      <c r="H2" s="949"/>
    </row>
    <row r="3" spans="1:10" s="324" customFormat="1" ht="18" thickBot="1">
      <c r="A3" s="950" t="str">
        <f>'Review Comments'!B13</f>
        <v>FOR THE MONTH ENDED 07/31/2026</v>
      </c>
      <c r="B3" s="951"/>
      <c r="C3" s="951"/>
      <c r="D3" s="951"/>
      <c r="E3" s="951"/>
      <c r="F3" s="951"/>
      <c r="G3" s="951"/>
      <c r="H3" s="952"/>
    </row>
    <row r="4" spans="1:10">
      <c r="D4" s="326"/>
      <c r="E4" s="327"/>
      <c r="F4" s="726"/>
      <c r="H4" s="329"/>
    </row>
    <row r="5" spans="1:10" ht="15.6" thickBot="1">
      <c r="D5" s="329"/>
      <c r="E5" s="329"/>
      <c r="F5" s="727"/>
      <c r="H5" s="329"/>
    </row>
    <row r="6" spans="1:10">
      <c r="A6" s="330"/>
      <c r="B6" s="331"/>
      <c r="C6" s="331"/>
      <c r="D6" s="332"/>
      <c r="E6" s="333"/>
      <c r="F6" s="728"/>
      <c r="G6" s="334"/>
      <c r="H6" s="335"/>
    </row>
    <row r="7" spans="1:10" ht="15.6" thickBot="1">
      <c r="A7" s="336" t="s">
        <v>40</v>
      </c>
      <c r="B7" s="337"/>
      <c r="C7" s="338" t="s">
        <v>144</v>
      </c>
      <c r="D7" s="338" t="s">
        <v>344</v>
      </c>
      <c r="E7" s="337"/>
      <c r="F7" s="729" t="s">
        <v>11</v>
      </c>
      <c r="G7" s="339"/>
      <c r="H7" s="340" t="s">
        <v>10</v>
      </c>
    </row>
    <row r="8" spans="1:10">
      <c r="A8" s="623"/>
      <c r="B8" s="329"/>
      <c r="C8" s="487"/>
      <c r="D8" s="342"/>
      <c r="E8" s="329"/>
      <c r="F8" s="730"/>
      <c r="H8" s="660"/>
      <c r="I8" s="325" t="s">
        <v>22</v>
      </c>
    </row>
    <row r="9" spans="1:10">
      <c r="A9" s="623">
        <v>46079</v>
      </c>
      <c r="B9" s="329"/>
      <c r="C9" s="342" t="s">
        <v>943</v>
      </c>
      <c r="D9" s="342" t="s">
        <v>944</v>
      </c>
      <c r="E9" s="329"/>
      <c r="F9" s="730">
        <v>875.4</v>
      </c>
      <c r="H9" s="660" t="s">
        <v>945</v>
      </c>
      <c r="I9" s="325" t="s">
        <v>22</v>
      </c>
      <c r="J9" s="325" t="str">
        <f>PROPER(I9)</f>
        <v xml:space="preserve"> </v>
      </c>
    </row>
    <row r="10" spans="1:10">
      <c r="A10" s="341"/>
      <c r="B10" s="329"/>
      <c r="C10" s="329"/>
      <c r="D10" s="342"/>
      <c r="E10" s="329"/>
      <c r="F10" s="730"/>
      <c r="H10" s="343"/>
    </row>
    <row r="11" spans="1:10" ht="15.6" thickBot="1">
      <c r="A11" s="344"/>
      <c r="B11" s="345"/>
      <c r="C11" s="345"/>
      <c r="D11" s="346" t="s">
        <v>345</v>
      </c>
      <c r="E11" s="347"/>
      <c r="F11" s="731">
        <f>SUM(F8:F10)</f>
        <v>875.4</v>
      </c>
      <c r="G11" s="348"/>
      <c r="H11" s="349"/>
    </row>
    <row r="12" spans="1:10">
      <c r="D12" s="329"/>
      <c r="E12" s="329"/>
      <c r="F12" s="727"/>
      <c r="H12" s="329"/>
    </row>
    <row r="13" spans="1:10">
      <c r="A13" s="953"/>
      <c r="B13" s="954"/>
      <c r="C13" s="955"/>
      <c r="D13" s="712" t="s">
        <v>798</v>
      </c>
      <c r="E13" s="734"/>
      <c r="F13" s="817" cm="1">
        <f t="array" ref="F13">IFERROR(INDEX(TB!G:G,MATCH(D13,TB!A:A,0),0),0)</f>
        <v>875.4</v>
      </c>
      <c r="G13" s="870"/>
      <c r="H13" s="734"/>
    </row>
    <row r="14" spans="1:10">
      <c r="A14" s="956"/>
      <c r="B14" s="957"/>
      <c r="C14" s="958"/>
      <c r="D14" s="712" t="s">
        <v>797</v>
      </c>
      <c r="E14" s="734"/>
      <c r="F14" s="817">
        <f>F11-F13</f>
        <v>0</v>
      </c>
      <c r="G14" s="870"/>
      <c r="H14" s="734"/>
    </row>
  </sheetData>
  <mergeCells count="4">
    <mergeCell ref="A1:H1"/>
    <mergeCell ref="A2:H2"/>
    <mergeCell ref="A3:H3"/>
    <mergeCell ref="A13:C14"/>
  </mergeCells>
  <pageMargins left="0.75" right="0.75" top="1" bottom="1" header="0.5" footer="0.5"/>
  <pageSetup scale="70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7"/>
  <dimension ref="A1:L29"/>
  <sheetViews>
    <sheetView workbookViewId="0">
      <pane ySplit="9" topLeftCell="A10" activePane="bottomLeft" state="frozen"/>
      <selection pane="bottomLeft" activeCell="F19" sqref="F19"/>
    </sheetView>
  </sheetViews>
  <sheetFormatPr defaultRowHeight="13.2"/>
  <cols>
    <col min="1" max="1" width="12.44140625" customWidth="1"/>
    <col min="2" max="2" width="2.44140625" customWidth="1"/>
    <col min="3" max="3" width="26.44140625" customWidth="1"/>
    <col min="4" max="4" width="42.44140625" customWidth="1"/>
    <col min="5" max="5" width="2.44140625" customWidth="1"/>
    <col min="6" max="6" width="16.44140625" style="740" customWidth="1"/>
    <col min="7" max="7" width="32.44140625" customWidth="1"/>
  </cols>
  <sheetData>
    <row r="1" spans="1:12" s="296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4"/>
      <c r="G1" s="915"/>
    </row>
    <row r="2" spans="1:12" s="296" customFormat="1" ht="17.399999999999999">
      <c r="A2" s="931" t="s">
        <v>350</v>
      </c>
      <c r="B2" s="932"/>
      <c r="C2" s="932"/>
      <c r="D2" s="932"/>
      <c r="E2" s="932"/>
      <c r="F2" s="932"/>
      <c r="G2" s="933"/>
    </row>
    <row r="3" spans="1:12" s="296" customFormat="1" ht="18" thickBot="1">
      <c r="A3" s="934" t="str">
        <f>'Review Comments'!B13</f>
        <v>FOR THE MONTH ENDED 07/31/2026</v>
      </c>
      <c r="B3" s="935"/>
      <c r="C3" s="935"/>
      <c r="D3" s="935"/>
      <c r="E3" s="935"/>
      <c r="F3" s="935"/>
      <c r="G3" s="936"/>
    </row>
    <row r="4" spans="1:12" s="296" customFormat="1">
      <c r="F4" s="719"/>
    </row>
    <row r="5" spans="1:12" s="296" customFormat="1">
      <c r="F5" s="719"/>
    </row>
    <row r="6" spans="1:12" s="296" customFormat="1">
      <c r="F6" s="719"/>
    </row>
    <row r="7" spans="1:12" s="296" customFormat="1" ht="13.8" thickBot="1">
      <c r="F7" s="719"/>
    </row>
    <row r="8" spans="1:12" s="296" customFormat="1">
      <c r="A8" s="385"/>
      <c r="B8" s="386"/>
      <c r="C8" s="386"/>
      <c r="D8" s="386"/>
      <c r="E8" s="386"/>
      <c r="F8" s="736"/>
      <c r="G8" s="387"/>
    </row>
    <row r="9" spans="1:12" s="296" customFormat="1" ht="13.8" thickBot="1">
      <c r="A9" s="388" t="s">
        <v>40</v>
      </c>
      <c r="B9" s="389"/>
      <c r="C9" s="389" t="s">
        <v>344</v>
      </c>
      <c r="D9" s="389" t="s">
        <v>10</v>
      </c>
      <c r="E9" s="389"/>
      <c r="F9" s="737" t="s">
        <v>11</v>
      </c>
      <c r="G9" s="390" t="s">
        <v>348</v>
      </c>
      <c r="H9" s="297"/>
      <c r="I9" s="297"/>
      <c r="J9" s="297"/>
      <c r="K9" s="297"/>
      <c r="L9" s="297"/>
    </row>
    <row r="10" spans="1:12" s="296" customFormat="1">
      <c r="A10" s="300"/>
      <c r="F10" s="719"/>
      <c r="G10" s="477"/>
    </row>
    <row r="11" spans="1:12" s="296" customFormat="1">
      <c r="A11" s="628">
        <v>45808</v>
      </c>
      <c r="B11" s="629"/>
      <c r="C11" s="629"/>
      <c r="D11" s="298"/>
      <c r="E11" s="629"/>
      <c r="F11" s="738">
        <v>14125</v>
      </c>
      <c r="G11" s="661" t="s">
        <v>939</v>
      </c>
    </row>
    <row r="12" spans="1:12" s="296" customFormat="1">
      <c r="A12" s="628">
        <v>46203</v>
      </c>
      <c r="B12" s="629"/>
      <c r="C12" s="629" t="s">
        <v>987</v>
      </c>
      <c r="D12" s="298" t="s">
        <v>988</v>
      </c>
      <c r="E12" s="629"/>
      <c r="F12" s="738">
        <v>200</v>
      </c>
      <c r="G12" s="661"/>
    </row>
    <row r="13" spans="1:12" s="296" customFormat="1">
      <c r="A13" s="628">
        <v>46203</v>
      </c>
      <c r="B13" s="629"/>
      <c r="C13" s="629" t="s">
        <v>987</v>
      </c>
      <c r="D13" s="298" t="s">
        <v>989</v>
      </c>
      <c r="E13" s="629"/>
      <c r="F13" s="738">
        <v>660</v>
      </c>
      <c r="G13" s="661"/>
    </row>
    <row r="14" spans="1:12" s="296" customFormat="1">
      <c r="A14" s="628"/>
      <c r="B14" s="629"/>
      <c r="C14" s="629"/>
      <c r="D14" s="298"/>
      <c r="E14" s="629"/>
      <c r="F14" s="738"/>
      <c r="G14" s="661"/>
    </row>
    <row r="15" spans="1:12" s="296" customFormat="1">
      <c r="A15" s="628"/>
      <c r="B15" s="629"/>
      <c r="C15" s="629"/>
      <c r="D15" s="298"/>
      <c r="E15" s="629"/>
      <c r="F15" s="738"/>
      <c r="G15" s="661"/>
    </row>
    <row r="16" spans="1:12" s="304" customFormat="1" ht="13.8" thickBot="1">
      <c r="A16" s="492"/>
      <c r="B16" s="312"/>
      <c r="C16" s="312"/>
      <c r="D16" s="312" t="s">
        <v>351</v>
      </c>
      <c r="E16" s="312"/>
      <c r="F16" s="739">
        <f>SUM(F11:F15)</f>
        <v>14985</v>
      </c>
      <c r="G16" s="372"/>
    </row>
    <row r="17" spans="1:7" s="296" customFormat="1">
      <c r="A17" s="393"/>
      <c r="B17" s="393"/>
      <c r="C17" s="393"/>
      <c r="D17" s="393"/>
      <c r="E17" s="393"/>
      <c r="F17" s="724"/>
      <c r="G17" s="393"/>
    </row>
    <row r="18" spans="1:7" s="296" customFormat="1" ht="15">
      <c r="A18" s="959"/>
      <c r="B18" s="960"/>
      <c r="C18" s="735" t="s">
        <v>352</v>
      </c>
      <c r="D18" s="712" t="s">
        <v>313</v>
      </c>
      <c r="E18" s="734"/>
      <c r="F18" s="725" cm="1">
        <f t="array" ref="F18">IFERROR(INDEX(TB!G:G,MATCH(C18,TB!A:A,0),0),0)</f>
        <v>14985</v>
      </c>
      <c r="G18" s="963"/>
    </row>
    <row r="19" spans="1:7" s="296" customFormat="1" ht="15">
      <c r="A19" s="961"/>
      <c r="B19" s="962"/>
      <c r="C19" s="742"/>
      <c r="D19" s="712" t="s">
        <v>314</v>
      </c>
      <c r="E19" s="734"/>
      <c r="F19" s="725">
        <f>F16-F18</f>
        <v>0</v>
      </c>
      <c r="G19" s="964"/>
    </row>
    <row r="20" spans="1:7">
      <c r="B20" s="306"/>
      <c r="C20" s="306"/>
      <c r="D20" s="296"/>
    </row>
    <row r="21" spans="1:7">
      <c r="D21" s="296"/>
    </row>
    <row r="22" spans="1:7">
      <c r="C22" s="296"/>
      <c r="D22" s="296"/>
    </row>
    <row r="23" spans="1:7">
      <c r="D23" s="296"/>
    </row>
    <row r="24" spans="1:7">
      <c r="D24" s="296"/>
    </row>
    <row r="25" spans="1:7">
      <c r="C25" s="296"/>
      <c r="D25" s="296"/>
    </row>
    <row r="26" spans="1:7">
      <c r="D26" s="296"/>
    </row>
    <row r="27" spans="1:7">
      <c r="D27" s="296"/>
    </row>
    <row r="28" spans="1:7">
      <c r="D28" s="296"/>
    </row>
    <row r="29" spans="1:7">
      <c r="D29" s="296"/>
    </row>
  </sheetData>
  <mergeCells count="5">
    <mergeCell ref="A1:G1"/>
    <mergeCell ref="A2:G2"/>
    <mergeCell ref="A3:G3"/>
    <mergeCell ref="A18:B19"/>
    <mergeCell ref="G18:G19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8"/>
  <dimension ref="A1:L28"/>
  <sheetViews>
    <sheetView workbookViewId="0">
      <selection activeCell="F17" sqref="F17"/>
    </sheetView>
  </sheetViews>
  <sheetFormatPr defaultRowHeight="13.2"/>
  <cols>
    <col min="1" max="1" width="12.44140625" customWidth="1"/>
    <col min="2" max="2" width="2.44140625" customWidth="1"/>
    <col min="3" max="3" width="33.44140625" bestFit="1" customWidth="1"/>
    <col min="4" max="4" width="34.44140625" customWidth="1"/>
    <col min="5" max="5" width="2.44140625" customWidth="1"/>
    <col min="6" max="6" width="16.44140625" customWidth="1"/>
    <col min="7" max="7" width="28.44140625" customWidth="1"/>
  </cols>
  <sheetData>
    <row r="1" spans="1:12" s="296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4"/>
      <c r="G1" s="915"/>
    </row>
    <row r="2" spans="1:12" s="296" customFormat="1" ht="17.399999999999999">
      <c r="A2" s="931" t="s">
        <v>353</v>
      </c>
      <c r="B2" s="932"/>
      <c r="C2" s="932"/>
      <c r="D2" s="932"/>
      <c r="E2" s="932"/>
      <c r="F2" s="932"/>
      <c r="G2" s="933"/>
    </row>
    <row r="3" spans="1:12" s="296" customFormat="1" ht="18" thickBot="1">
      <c r="A3" s="943" t="str">
        <f>'Review Comments'!B13</f>
        <v>FOR THE MONTH ENDED 07/31/2026</v>
      </c>
      <c r="B3" s="935"/>
      <c r="C3" s="935"/>
      <c r="D3" s="935"/>
      <c r="E3" s="935"/>
      <c r="F3" s="935"/>
      <c r="G3" s="936"/>
    </row>
    <row r="4" spans="1:12" s="296" customFormat="1"/>
    <row r="5" spans="1:12" s="296" customFormat="1"/>
    <row r="6" spans="1:12" s="296" customFormat="1"/>
    <row r="7" spans="1:12" s="296" customFormat="1"/>
    <row r="8" spans="1:12" s="296" customFormat="1">
      <c r="A8" s="575"/>
      <c r="B8" s="576"/>
      <c r="C8" s="576"/>
      <c r="D8" s="576"/>
      <c r="E8" s="576"/>
      <c r="F8" s="576"/>
      <c r="G8" s="577"/>
    </row>
    <row r="9" spans="1:12" s="296" customFormat="1" ht="13.8" thickBot="1">
      <c r="A9" s="578" t="s">
        <v>40</v>
      </c>
      <c r="B9" s="389"/>
      <c r="C9" s="389" t="s">
        <v>344</v>
      </c>
      <c r="D9" s="389" t="s">
        <v>10</v>
      </c>
      <c r="E9" s="389"/>
      <c r="F9" s="389" t="s">
        <v>11</v>
      </c>
      <c r="G9" s="579" t="s">
        <v>348</v>
      </c>
      <c r="H9" s="297"/>
      <c r="I9" s="297"/>
      <c r="J9" s="297"/>
      <c r="K9" s="297"/>
      <c r="L9" s="297"/>
    </row>
    <row r="10" spans="1:12" s="296" customFormat="1">
      <c r="A10" s="580"/>
      <c r="G10" s="581"/>
    </row>
    <row r="11" spans="1:12" s="296" customFormat="1" hidden="1">
      <c r="A11" s="582">
        <v>44104</v>
      </c>
      <c r="B11" s="313"/>
      <c r="C11" s="313" t="s">
        <v>354</v>
      </c>
      <c r="D11" s="394" t="s">
        <v>355</v>
      </c>
      <c r="E11" s="313"/>
      <c r="F11" s="512">
        <v>0</v>
      </c>
      <c r="G11" s="583"/>
    </row>
    <row r="12" spans="1:12" s="296" customFormat="1">
      <c r="A12" s="582"/>
      <c r="B12" s="393"/>
      <c r="C12" s="313"/>
      <c r="D12" s="584"/>
      <c r="E12" s="393"/>
      <c r="F12" s="585"/>
      <c r="G12" s="586"/>
    </row>
    <row r="13" spans="1:12" s="296" customFormat="1">
      <c r="A13" s="587"/>
      <c r="B13" s="393"/>
      <c r="C13" s="393"/>
      <c r="D13" s="393"/>
      <c r="E13" s="393"/>
      <c r="F13" s="483"/>
      <c r="G13" s="586"/>
    </row>
    <row r="14" spans="1:12" s="304" customFormat="1" ht="13.8" thickBot="1">
      <c r="A14" s="588"/>
      <c r="B14" s="312"/>
      <c r="C14" s="312"/>
      <c r="D14" s="312" t="s">
        <v>351</v>
      </c>
      <c r="E14" s="312"/>
      <c r="F14" s="484">
        <f>SUM(F11:F13)</f>
        <v>0</v>
      </c>
      <c r="G14" s="589"/>
    </row>
    <row r="15" spans="1:12" s="296" customFormat="1">
      <c r="A15" s="587"/>
      <c r="B15" s="393"/>
      <c r="C15" s="393"/>
      <c r="D15" s="393"/>
      <c r="E15" s="393"/>
      <c r="F15" s="483"/>
      <c r="G15" s="571"/>
    </row>
    <row r="16" spans="1:12" s="296" customFormat="1">
      <c r="A16" s="582">
        <v>44439</v>
      </c>
      <c r="B16" s="476"/>
      <c r="C16" s="476" t="s">
        <v>356</v>
      </c>
      <c r="D16" s="394" t="s">
        <v>357</v>
      </c>
      <c r="E16" s="393"/>
      <c r="F16" s="590"/>
      <c r="G16" s="572"/>
    </row>
    <row r="17" spans="1:7" s="296" customFormat="1">
      <c r="A17" s="582">
        <v>44439</v>
      </c>
      <c r="C17" s="476" t="s">
        <v>356</v>
      </c>
      <c r="D17" s="394" t="s">
        <v>358</v>
      </c>
      <c r="F17" s="590"/>
      <c r="G17" s="573"/>
    </row>
    <row r="18" spans="1:7" s="296" customFormat="1">
      <c r="A18" s="591"/>
      <c r="G18" s="574"/>
    </row>
    <row r="19" spans="1:7">
      <c r="A19" s="592"/>
      <c r="B19" s="593"/>
      <c r="C19" s="593"/>
      <c r="D19" s="593" t="s">
        <v>351</v>
      </c>
      <c r="E19" s="593"/>
      <c r="F19" s="594">
        <f>SUM(F14:F18)</f>
        <v>0</v>
      </c>
      <c r="G19" s="595"/>
    </row>
    <row r="20" spans="1:7">
      <c r="D20" s="296"/>
    </row>
    <row r="21" spans="1:7">
      <c r="C21" s="296"/>
      <c r="D21" s="296"/>
    </row>
    <row r="22" spans="1:7">
      <c r="D22" s="296"/>
    </row>
    <row r="23" spans="1:7">
      <c r="D23" s="296"/>
    </row>
    <row r="24" spans="1:7">
      <c r="C24" s="296"/>
      <c r="D24" s="296"/>
    </row>
    <row r="25" spans="1:7">
      <c r="D25" s="296"/>
    </row>
    <row r="26" spans="1:7">
      <c r="D26" s="296"/>
    </row>
    <row r="27" spans="1:7">
      <c r="D27" s="296"/>
    </row>
    <row r="28" spans="1:7">
      <c r="D28" s="296"/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9"/>
  <dimension ref="A1:L29"/>
  <sheetViews>
    <sheetView workbookViewId="0">
      <selection activeCell="G28" sqref="G28"/>
    </sheetView>
  </sheetViews>
  <sheetFormatPr defaultRowHeight="13.2"/>
  <cols>
    <col min="1" max="1" width="12.44140625" customWidth="1"/>
    <col min="2" max="2" width="2.44140625" customWidth="1"/>
    <col min="3" max="3" width="26.44140625" customWidth="1"/>
    <col min="4" max="4" width="40.44140625" bestFit="1" customWidth="1"/>
    <col min="5" max="5" width="2.44140625" customWidth="1"/>
    <col min="6" max="6" width="16.44140625" customWidth="1"/>
    <col min="7" max="7" width="34" customWidth="1"/>
  </cols>
  <sheetData>
    <row r="1" spans="1:12" s="296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4"/>
      <c r="G1" s="915"/>
    </row>
    <row r="2" spans="1:12" s="296" customFormat="1" ht="17.399999999999999">
      <c r="A2" s="931" t="s">
        <v>359</v>
      </c>
      <c r="B2" s="932"/>
      <c r="C2" s="932"/>
      <c r="D2" s="932"/>
      <c r="E2" s="932"/>
      <c r="F2" s="932"/>
      <c r="G2" s="933"/>
    </row>
    <row r="3" spans="1:12" s="296" customFormat="1" ht="18" thickBot="1">
      <c r="A3" s="943" t="str">
        <f>'Review Comments'!B13</f>
        <v>FOR THE MONTH ENDED 07/31/2026</v>
      </c>
      <c r="B3" s="935"/>
      <c r="C3" s="935"/>
      <c r="D3" s="935"/>
      <c r="E3" s="935"/>
      <c r="F3" s="935"/>
      <c r="G3" s="936"/>
    </row>
    <row r="4" spans="1:12" s="296" customFormat="1"/>
    <row r="5" spans="1:12" s="296" customFormat="1"/>
    <row r="6" spans="1:12" s="296" customFormat="1"/>
    <row r="7" spans="1:12" s="296" customFormat="1" ht="13.8" thickBot="1"/>
    <row r="8" spans="1:12" s="296" customFormat="1">
      <c r="A8" s="385"/>
      <c r="B8" s="386"/>
      <c r="C8" s="386"/>
      <c r="D8" s="386"/>
      <c r="E8" s="386"/>
      <c r="F8" s="386"/>
      <c r="G8" s="387"/>
    </row>
    <row r="9" spans="1:12" s="296" customFormat="1" ht="13.8" thickBot="1">
      <c r="A9" s="388" t="s">
        <v>40</v>
      </c>
      <c r="B9" s="389"/>
      <c r="C9" s="389" t="s">
        <v>344</v>
      </c>
      <c r="D9" s="389" t="s">
        <v>10</v>
      </c>
      <c r="E9" s="389"/>
      <c r="F9" s="389" t="s">
        <v>11</v>
      </c>
      <c r="G9" s="390" t="s">
        <v>348</v>
      </c>
      <c r="H9" s="297"/>
      <c r="I9" s="297"/>
      <c r="J9" s="297"/>
      <c r="K9" s="297"/>
      <c r="L9" s="297"/>
    </row>
    <row r="10" spans="1:12" s="296" customFormat="1">
      <c r="A10" s="300"/>
      <c r="G10" s="477"/>
    </row>
    <row r="11" spans="1:12" s="296" customFormat="1">
      <c r="A11" s="391"/>
      <c r="B11" s="313"/>
      <c r="C11" s="313"/>
      <c r="D11" s="394"/>
      <c r="E11" s="393"/>
      <c r="F11" s="563"/>
      <c r="G11" s="513"/>
    </row>
    <row r="12" spans="1:12" s="296" customFormat="1">
      <c r="A12" s="391"/>
      <c r="B12" s="313"/>
      <c r="C12" s="313"/>
      <c r="D12" s="394"/>
      <c r="E12" s="393"/>
      <c r="F12" s="563"/>
      <c r="G12" s="513"/>
    </row>
    <row r="13" spans="1:12" s="296" customFormat="1">
      <c r="A13" s="391"/>
      <c r="B13" s="313"/>
      <c r="C13" s="313"/>
      <c r="D13" s="394"/>
      <c r="E13" s="393"/>
      <c r="F13" s="563"/>
      <c r="G13" s="513"/>
    </row>
    <row r="14" spans="1:12" s="296" customFormat="1">
      <c r="A14" s="490"/>
      <c r="B14" s="393"/>
      <c r="C14" s="393"/>
      <c r="D14" s="393"/>
      <c r="E14" s="393"/>
      <c r="F14" s="563"/>
      <c r="G14" s="366"/>
    </row>
    <row r="15" spans="1:12" s="304" customFormat="1" ht="13.8" thickBot="1">
      <c r="A15" s="492"/>
      <c r="B15" s="312"/>
      <c r="C15" s="312"/>
      <c r="D15" s="312" t="s">
        <v>351</v>
      </c>
      <c r="E15" s="312"/>
      <c r="F15" s="484">
        <f>SUM(F11:F14)</f>
        <v>0</v>
      </c>
      <c r="G15" s="372"/>
    </row>
    <row r="16" spans="1:12" s="296" customFormat="1">
      <c r="A16" s="393"/>
      <c r="B16" s="393"/>
      <c r="C16" s="393"/>
      <c r="D16" s="393"/>
      <c r="E16" s="393"/>
      <c r="F16" s="483"/>
      <c r="G16" s="393"/>
    </row>
    <row r="17" spans="1:7" s="296" customFormat="1">
      <c r="A17" s="393"/>
      <c r="B17" s="476"/>
      <c r="C17" s="476"/>
      <c r="D17" s="394"/>
      <c r="E17" s="393"/>
      <c r="F17" s="521"/>
      <c r="G17" s="393"/>
    </row>
    <row r="18" spans="1:7" s="296" customFormat="1">
      <c r="D18" s="298"/>
      <c r="F18" s="514"/>
    </row>
    <row r="19" spans="1:7" s="296" customFormat="1"/>
    <row r="20" spans="1:7">
      <c r="B20" s="306"/>
      <c r="C20" s="306"/>
      <c r="D20" s="296"/>
    </row>
    <row r="21" spans="1:7">
      <c r="D21" s="296"/>
    </row>
    <row r="22" spans="1:7">
      <c r="C22" s="296"/>
      <c r="D22" s="296"/>
    </row>
    <row r="23" spans="1:7">
      <c r="D23" s="296"/>
    </row>
    <row r="24" spans="1:7">
      <c r="D24" s="296"/>
    </row>
    <row r="25" spans="1:7">
      <c r="C25" s="296"/>
      <c r="D25" s="296"/>
    </row>
    <row r="26" spans="1:7">
      <c r="D26" s="296"/>
    </row>
    <row r="27" spans="1:7">
      <c r="D27" s="296"/>
    </row>
    <row r="28" spans="1:7">
      <c r="D28" s="296"/>
    </row>
    <row r="29" spans="1:7">
      <c r="D29" s="296"/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8357-C7BE-4A92-95C3-872F0B237D9F}">
  <sheetPr codeName="Sheet42"/>
  <dimension ref="A1:L20"/>
  <sheetViews>
    <sheetView workbookViewId="0">
      <pane ySplit="9" topLeftCell="A10" activePane="bottomLeft" state="frozen"/>
      <selection activeCell="F36" sqref="F36"/>
      <selection pane="bottomLeft" activeCell="F16" sqref="F16"/>
    </sheetView>
  </sheetViews>
  <sheetFormatPr defaultRowHeight="13.2"/>
  <cols>
    <col min="1" max="1" width="12.44140625" customWidth="1"/>
    <col min="2" max="2" width="2.44140625" customWidth="1"/>
    <col min="3" max="3" width="33.44140625" bestFit="1" customWidth="1"/>
    <col min="4" max="4" width="34.44140625" customWidth="1"/>
    <col min="5" max="5" width="2.44140625" customWidth="1"/>
    <col min="6" max="6" width="16.44140625" style="740" customWidth="1"/>
    <col min="7" max="7" width="39.44140625" bestFit="1" customWidth="1"/>
    <col min="8" max="8" width="19.88671875" bestFit="1" customWidth="1"/>
    <col min="9" max="9" width="12.44140625" bestFit="1" customWidth="1"/>
  </cols>
  <sheetData>
    <row r="1" spans="1:12" s="296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4"/>
      <c r="G1" s="915"/>
    </row>
    <row r="2" spans="1:12" s="296" customFormat="1" ht="17.399999999999999">
      <c r="A2" s="931" t="s">
        <v>367</v>
      </c>
      <c r="B2" s="932"/>
      <c r="C2" s="932"/>
      <c r="D2" s="932"/>
      <c r="E2" s="932"/>
      <c r="F2" s="932"/>
      <c r="G2" s="933"/>
    </row>
    <row r="3" spans="1:12" s="296" customFormat="1" ht="18" thickBot="1">
      <c r="A3" s="934" t="str">
        <f>'Review Comments'!B13</f>
        <v>FOR THE MONTH ENDED 07/31/2026</v>
      </c>
      <c r="B3" s="935"/>
      <c r="C3" s="935"/>
      <c r="D3" s="935"/>
      <c r="E3" s="935"/>
      <c r="F3" s="935"/>
      <c r="G3" s="936"/>
    </row>
    <row r="4" spans="1:12" s="296" customFormat="1">
      <c r="F4" s="719"/>
    </row>
    <row r="5" spans="1:12" s="296" customFormat="1">
      <c r="F5" s="719"/>
    </row>
    <row r="6" spans="1:12" s="296" customFormat="1">
      <c r="F6" s="719"/>
    </row>
    <row r="7" spans="1:12" s="296" customFormat="1" ht="13.8" thickBot="1">
      <c r="F7" s="719"/>
    </row>
    <row r="8" spans="1:12" s="296" customFormat="1">
      <c r="A8" s="385"/>
      <c r="B8" s="386"/>
      <c r="C8" s="386"/>
      <c r="D8" s="386"/>
      <c r="E8" s="386"/>
      <c r="F8" s="736"/>
      <c r="G8" s="387"/>
    </row>
    <row r="9" spans="1:12" s="296" customFormat="1" ht="13.8" thickBot="1">
      <c r="A9" s="388" t="s">
        <v>40</v>
      </c>
      <c r="B9" s="389"/>
      <c r="C9" s="389" t="s">
        <v>344</v>
      </c>
      <c r="D9" s="389" t="s">
        <v>10</v>
      </c>
      <c r="E9" s="389"/>
      <c r="F9" s="737" t="s">
        <v>11</v>
      </c>
      <c r="G9" s="390" t="s">
        <v>348</v>
      </c>
      <c r="H9" s="297"/>
      <c r="I9" s="297"/>
      <c r="J9" s="297"/>
      <c r="K9" s="297"/>
      <c r="L9" s="297"/>
    </row>
    <row r="10" spans="1:12" s="296" customFormat="1">
      <c r="A10" s="300"/>
      <c r="F10" s="719"/>
      <c r="G10" s="477"/>
    </row>
    <row r="11" spans="1:12" s="296" customFormat="1">
      <c r="A11" s="628">
        <v>46141</v>
      </c>
      <c r="B11" s="629"/>
      <c r="C11" s="629" t="s">
        <v>883</v>
      </c>
      <c r="D11" s="298" t="s">
        <v>976</v>
      </c>
      <c r="E11" s="629"/>
      <c r="F11" s="744">
        <v>26000</v>
      </c>
      <c r="G11" s="513"/>
    </row>
    <row r="12" spans="1:12" s="296" customFormat="1">
      <c r="A12" s="628"/>
      <c r="B12" s="629"/>
      <c r="C12" s="629"/>
      <c r="D12" s="298"/>
      <c r="E12" s="629"/>
      <c r="F12" s="744"/>
      <c r="G12" s="477"/>
    </row>
    <row r="13" spans="1:12" s="304" customFormat="1" ht="13.8" thickBot="1">
      <c r="A13" s="492"/>
      <c r="B13" s="312"/>
      <c r="C13" s="312"/>
      <c r="D13" s="312" t="s">
        <v>351</v>
      </c>
      <c r="E13" s="312"/>
      <c r="F13" s="739">
        <f>SUM(F11:F12)</f>
        <v>26000</v>
      </c>
      <c r="G13" s="372"/>
    </row>
    <row r="14" spans="1:12" s="296" customFormat="1">
      <c r="A14" s="393"/>
      <c r="B14" s="393"/>
      <c r="C14" s="393"/>
      <c r="D14" s="393"/>
      <c r="E14" s="393"/>
      <c r="F14" s="724"/>
      <c r="G14" s="393"/>
    </row>
    <row r="15" spans="1:12">
      <c r="A15" s="73"/>
      <c r="B15" s="70"/>
      <c r="C15" s="70"/>
      <c r="D15" s="741" t="s">
        <v>953</v>
      </c>
      <c r="E15" s="10"/>
      <c r="F15" s="809" cm="1">
        <f t="array" ref="F15">IFERROR(INDEX(TB!G:G,MATCH(D15,TB!A:A,0),0),0)</f>
        <v>26000</v>
      </c>
      <c r="G15" s="74"/>
    </row>
    <row r="16" spans="1:12">
      <c r="A16" s="68"/>
      <c r="B16" s="2"/>
      <c r="C16" s="881"/>
      <c r="D16" s="741" t="s">
        <v>797</v>
      </c>
      <c r="E16" s="10"/>
      <c r="F16" s="809">
        <f>F15-F13</f>
        <v>0</v>
      </c>
      <c r="G16" s="75"/>
    </row>
    <row r="17" spans="4:4">
      <c r="D17" s="296"/>
    </row>
    <row r="18" spans="4:4">
      <c r="D18" s="296"/>
    </row>
    <row r="19" spans="4:4">
      <c r="D19" s="296"/>
    </row>
    <row r="20" spans="4:4">
      <c r="D20" s="296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1"/>
  <dimension ref="A1:L21"/>
  <sheetViews>
    <sheetView workbookViewId="0">
      <pane ySplit="9" topLeftCell="A10" activePane="bottomLeft" state="frozen"/>
      <selection activeCell="F36" sqref="F36"/>
      <selection pane="bottomLeft" activeCell="F19" sqref="F19"/>
    </sheetView>
  </sheetViews>
  <sheetFormatPr defaultRowHeight="13.2"/>
  <cols>
    <col min="1" max="1" width="12.44140625" customWidth="1"/>
    <col min="2" max="2" width="2.44140625" customWidth="1"/>
    <col min="3" max="3" width="33.44140625" bestFit="1" customWidth="1"/>
    <col min="4" max="4" width="34.44140625" customWidth="1"/>
    <col min="5" max="5" width="2.44140625" customWidth="1"/>
    <col min="6" max="6" width="16.44140625" style="740" customWidth="1"/>
    <col min="7" max="7" width="39.44140625" bestFit="1" customWidth="1"/>
    <col min="8" max="8" width="19.88671875" bestFit="1" customWidth="1"/>
    <col min="9" max="9" width="12.44140625" bestFit="1" customWidth="1"/>
  </cols>
  <sheetData>
    <row r="1" spans="1:12" s="296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4"/>
      <c r="G1" s="915"/>
    </row>
    <row r="2" spans="1:12" s="296" customFormat="1" ht="17.399999999999999">
      <c r="A2" s="931" t="s">
        <v>366</v>
      </c>
      <c r="B2" s="932"/>
      <c r="C2" s="932"/>
      <c r="D2" s="932"/>
      <c r="E2" s="932"/>
      <c r="F2" s="932"/>
      <c r="G2" s="933"/>
    </row>
    <row r="3" spans="1:12" s="296" customFormat="1" ht="18" thickBot="1">
      <c r="A3" s="934" t="str">
        <f>'Review Comments'!B13</f>
        <v>FOR THE MONTH ENDED 07/31/2026</v>
      </c>
      <c r="B3" s="935"/>
      <c r="C3" s="935"/>
      <c r="D3" s="935"/>
      <c r="E3" s="935"/>
      <c r="F3" s="935"/>
      <c r="G3" s="936"/>
    </row>
    <row r="4" spans="1:12" s="296" customFormat="1">
      <c r="F4" s="719"/>
    </row>
    <row r="5" spans="1:12" s="296" customFormat="1">
      <c r="F5" s="719"/>
    </row>
    <row r="6" spans="1:12" s="296" customFormat="1">
      <c r="F6" s="719"/>
    </row>
    <row r="7" spans="1:12" s="296" customFormat="1" ht="13.8" thickBot="1">
      <c r="F7" s="719"/>
    </row>
    <row r="8" spans="1:12" s="296" customFormat="1">
      <c r="A8" s="385"/>
      <c r="B8" s="386"/>
      <c r="C8" s="386"/>
      <c r="D8" s="386"/>
      <c r="E8" s="386"/>
      <c r="F8" s="736"/>
      <c r="G8" s="387"/>
    </row>
    <row r="9" spans="1:12" s="296" customFormat="1" ht="13.8" thickBot="1">
      <c r="A9" s="388" t="s">
        <v>40</v>
      </c>
      <c r="B9" s="389"/>
      <c r="C9" s="389" t="s">
        <v>144</v>
      </c>
      <c r="D9" s="389" t="s">
        <v>10</v>
      </c>
      <c r="E9" s="389"/>
      <c r="F9" s="737" t="s">
        <v>11</v>
      </c>
      <c r="G9" s="390" t="s">
        <v>348</v>
      </c>
      <c r="H9" s="297"/>
      <c r="I9" s="297"/>
      <c r="J9" s="297"/>
      <c r="K9" s="297"/>
      <c r="L9" s="297"/>
    </row>
    <row r="10" spans="1:12" s="296" customFormat="1">
      <c r="A10" s="300"/>
      <c r="F10" s="719"/>
      <c r="G10" s="477"/>
    </row>
    <row r="11" spans="1:12" s="296" customFormat="1">
      <c r="A11" s="628">
        <v>45900</v>
      </c>
      <c r="B11" s="629"/>
      <c r="C11" s="298" t="s">
        <v>884</v>
      </c>
      <c r="D11" s="298" t="s">
        <v>885</v>
      </c>
      <c r="E11" s="629"/>
      <c r="F11" s="744">
        <v>12800</v>
      </c>
      <c r="G11" s="835" t="s">
        <v>883</v>
      </c>
    </row>
    <row r="12" spans="1:12" s="296" customFormat="1">
      <c r="A12" s="628">
        <v>45930</v>
      </c>
      <c r="B12" s="629"/>
      <c r="C12" s="298" t="s">
        <v>884</v>
      </c>
      <c r="D12" s="298" t="s">
        <v>892</v>
      </c>
      <c r="E12" s="629"/>
      <c r="F12" s="744">
        <v>640</v>
      </c>
      <c r="G12" s="835" t="s">
        <v>891</v>
      </c>
    </row>
    <row r="13" spans="1:12" s="296" customFormat="1">
      <c r="A13" s="628">
        <v>46022</v>
      </c>
      <c r="B13" s="629"/>
      <c r="C13" s="298" t="s">
        <v>924</v>
      </c>
      <c r="D13" s="298" t="s">
        <v>923</v>
      </c>
      <c r="E13" s="629"/>
      <c r="F13" s="744">
        <v>12800</v>
      </c>
      <c r="G13" s="835" t="s">
        <v>883</v>
      </c>
    </row>
    <row r="14" spans="1:12" s="296" customFormat="1">
      <c r="A14" s="628">
        <v>46022</v>
      </c>
      <c r="B14" s="629"/>
      <c r="C14" s="298" t="s">
        <v>924</v>
      </c>
      <c r="D14" s="298" t="s">
        <v>925</v>
      </c>
      <c r="E14" s="629"/>
      <c r="F14" s="744">
        <v>640</v>
      </c>
      <c r="G14" s="835" t="s">
        <v>891</v>
      </c>
    </row>
    <row r="15" spans="1:12" s="296" customFormat="1">
      <c r="A15" s="628"/>
      <c r="B15" s="629"/>
      <c r="C15" s="629"/>
      <c r="D15" s="298"/>
      <c r="E15" s="629"/>
      <c r="F15" s="744"/>
      <c r="G15" s="477"/>
    </row>
    <row r="16" spans="1:12" s="304" customFormat="1" ht="13.8" thickBot="1">
      <c r="A16" s="492"/>
      <c r="B16" s="312"/>
      <c r="C16" s="312"/>
      <c r="D16" s="312" t="s">
        <v>351</v>
      </c>
      <c r="E16" s="312"/>
      <c r="F16" s="739">
        <f>SUM(F11:F15)</f>
        <v>26880</v>
      </c>
      <c r="G16" s="372"/>
    </row>
    <row r="17" spans="1:7" s="296" customFormat="1">
      <c r="A17" s="393"/>
      <c r="B17" s="393"/>
      <c r="C17" s="393"/>
      <c r="D17" s="393"/>
      <c r="E17" s="393"/>
      <c r="F17" s="724"/>
      <c r="G17" s="393"/>
    </row>
    <row r="18" spans="1:7">
      <c r="A18" s="967"/>
      <c r="B18" s="968"/>
      <c r="C18" s="969"/>
      <c r="D18" s="741" t="s">
        <v>822</v>
      </c>
      <c r="E18" s="10"/>
      <c r="F18" s="809" cm="1">
        <f t="array" ref="F18">IFERROR(INDEX(TB!G:G,MATCH('15100'!D18,TB!A:A,0),0),0)</f>
        <v>26880</v>
      </c>
      <c r="G18" s="965"/>
    </row>
    <row r="19" spans="1:7">
      <c r="A19" s="970"/>
      <c r="B19" s="971"/>
      <c r="C19" s="972"/>
      <c r="D19" s="741" t="s">
        <v>797</v>
      </c>
      <c r="E19" s="10"/>
      <c r="F19" s="809">
        <f>F18-F16</f>
        <v>0</v>
      </c>
      <c r="G19" s="966"/>
    </row>
    <row r="20" spans="1:7">
      <c r="D20" s="296"/>
    </row>
    <row r="21" spans="1:7">
      <c r="D21" s="296"/>
    </row>
  </sheetData>
  <mergeCells count="5">
    <mergeCell ref="A1:G1"/>
    <mergeCell ref="A2:G2"/>
    <mergeCell ref="A3:G3"/>
    <mergeCell ref="G18:G19"/>
    <mergeCell ref="A18:C19"/>
  </mergeCells>
  <hyperlinks>
    <hyperlink ref="C11" r:id="rId1" display="https://pmx7.cloud.mrisoftware.com/mripage.asp?PAGE=OCCPDTL&amp;GROUP=CM_HOME4&amp;MENUNAME=CM_HOME4&amp;MENUID=MRI_75&amp;INHERITMENU=Y&amp;WHERE=LEAS.BLDGID%3D%27801%27%20AND%20LEAS.OCCPSTAT%20%3C%3E%20%27P%27%20AND%20(LEAS.RENTSTRT%20%3C%3D%20%2720251010%27%20AND%20COALESCE%7BLEAS.VACATE%2CLEAS.EXPIR%7D%20%3E%3D%20%2720251010%27%20AND%20(LEAS.VACATE%3E%3D%20%2720251010%27%20OR%20LEAS.VACATE%20IS%20NULL))%20AND%20(LEAS.RENTSTRT%20IS%20NOT%20NULL%20AND%20LEAS.OCCPSTAT%3C%3E%27I%27)%20AND%20(LEAS.OCCUPNCY%20%3C%3D%20%2720251010%27%20OR%20LEAS.OCCUPNCY%20IS%20NULL)%20AND%20IF%7BSQLSRVR%7B%7D%2CCHARINDEX(%27VACANT%27%2CUPPER(LEAS.OCCPNAME))%3D0%2CINSTR(UCASE(LEAS.OCCPNAME)%2C%22VACANT%22)%3D0%7D%20AND%20(TB_CM_SUITETYPE.SUITETYPEUSAGE%20%3D%20%27I%27%20OR%20TB_CM_SUITETYPE.SUITETYPEUSAGE%20IS%20NULL)&amp;OCCPTEST=O&amp;ASDATE=10~04710~0472025&amp;PATH=PM&amp;BLDGID=801&amp;HEADLBL=Occupied%20!%7BSuites%7D%20for%20GREENFIELD%20GATEWAY%20LLC&amp;sessionLookupKey=6a11733a071fbd0dca34a03f9bc11bd75a3f3c4d108cb0fa6c1dcf205989a022" xr:uid="{1DF19139-31FC-4D79-873D-27DDBD5A4D58}"/>
    <hyperlink ref="C12" r:id="rId2" display="https://pmx7.cloud.mrisoftware.com/mripage.asp?PAGE=OCCPDTL&amp;GROUP=CM_HOME4&amp;MENUNAME=CM_HOME4&amp;MENUID=MRI_75&amp;INHERITMENU=Y&amp;WHERE=LEAS.BLDGID%3D%27801%27%20AND%20LEAS.OCCPSTAT%20%3C%3E%20%27P%27%20AND%20(LEAS.RENTSTRT%20%3C%3D%20%2720251010%27%20AND%20COALESCE%7BLEAS.VACATE%2CLEAS.EXPIR%7D%20%3E%3D%20%2720251010%27%20AND%20(LEAS.VACATE%3E%3D%20%2720251010%27%20OR%20LEAS.VACATE%20IS%20NULL))%20AND%20(LEAS.RENTSTRT%20IS%20NOT%20NULL%20AND%20LEAS.OCCPSTAT%3C%3E%27I%27)%20AND%20(LEAS.OCCUPNCY%20%3C%3D%20%2720251010%27%20OR%20LEAS.OCCUPNCY%20IS%20NULL)%20AND%20IF%7BSQLSRVR%7B%7D%2CCHARINDEX(%27VACANT%27%2CUPPER(LEAS.OCCPNAME))%3D0%2CINSTR(UCASE(LEAS.OCCPNAME)%2C%22VACANT%22)%3D0%7D%20AND%20(TB_CM_SUITETYPE.SUITETYPEUSAGE%20%3D%20%27I%27%20OR%20TB_CM_SUITETYPE.SUITETYPEUSAGE%20IS%20NULL)&amp;OCCPTEST=O&amp;ASDATE=10~04710~0472025&amp;PATH=PM&amp;BLDGID=801&amp;HEADLBL=Occupied%20!%7BSuites%7D%20for%20GREENFIELD%20GATEWAY%20LLC&amp;sessionLookupKey=6a11733a071fbd0dca34a03f9bc11bd75a3f3c4d108cb0fa6c1dcf205989a022" xr:uid="{C7734C5F-44AE-40AB-B6F4-A576FB0FE5FC}"/>
  </hyperlinks>
  <pageMargins left="0.7" right="0.7" top="0.75" bottom="0.75" header="0.3" footer="0.3"/>
  <pageSetup orientation="portrait"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4"/>
  <dimension ref="A1:L18"/>
  <sheetViews>
    <sheetView zoomScale="95" zoomScaleNormal="95" workbookViewId="0">
      <pane ySplit="9" topLeftCell="A10" activePane="bottomLeft" state="frozen"/>
      <selection activeCell="I41" sqref="I41"/>
      <selection pane="bottomLeft" activeCell="F19" sqref="F19"/>
    </sheetView>
  </sheetViews>
  <sheetFormatPr defaultRowHeight="13.2"/>
  <cols>
    <col min="1" max="1" width="12.44140625" style="9" customWidth="1"/>
    <col min="2" max="2" width="2.44140625" customWidth="1"/>
    <col min="3" max="3" width="28.44140625" bestFit="1" customWidth="1"/>
    <col min="4" max="4" width="23.109375" customWidth="1"/>
    <col min="5" max="5" width="27.44140625" customWidth="1"/>
    <col min="6" max="6" width="16.44140625" style="740" customWidth="1"/>
    <col min="7" max="7" width="42.109375" bestFit="1" customWidth="1"/>
    <col min="10" max="10" width="9.109375" bestFit="1" customWidth="1"/>
  </cols>
  <sheetData>
    <row r="1" spans="1:12" s="296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4"/>
      <c r="G1" s="915"/>
    </row>
    <row r="2" spans="1:12" s="296" customFormat="1" ht="17.399999999999999">
      <c r="A2" s="931" t="s">
        <v>370</v>
      </c>
      <c r="B2" s="932"/>
      <c r="C2" s="932"/>
      <c r="D2" s="932"/>
      <c r="E2" s="932"/>
      <c r="F2" s="932"/>
      <c r="G2" s="933"/>
    </row>
    <row r="3" spans="1:12" s="296" customFormat="1" ht="18" thickBot="1">
      <c r="A3" s="934" t="str">
        <f>'Review Comments'!B13</f>
        <v>FOR THE MONTH ENDED 07/31/2026</v>
      </c>
      <c r="B3" s="935"/>
      <c r="C3" s="935"/>
      <c r="D3" s="935"/>
      <c r="E3" s="935"/>
      <c r="F3" s="935"/>
      <c r="G3" s="936"/>
    </row>
    <row r="4" spans="1:12" s="296" customFormat="1">
      <c r="A4" s="612"/>
      <c r="F4" s="719"/>
    </row>
    <row r="5" spans="1:12" s="296" customFormat="1">
      <c r="A5" s="612"/>
      <c r="F5" s="719"/>
    </row>
    <row r="6" spans="1:12" s="296" customFormat="1">
      <c r="A6" s="612"/>
      <c r="F6" s="719"/>
    </row>
    <row r="7" spans="1:12" s="296" customFormat="1" ht="13.8" thickBot="1">
      <c r="A7" s="612"/>
      <c r="F7" s="719"/>
    </row>
    <row r="8" spans="1:12" s="296" customFormat="1">
      <c r="A8" s="613"/>
      <c r="B8" s="386"/>
      <c r="C8" s="386"/>
      <c r="D8" s="386"/>
      <c r="E8" s="386"/>
      <c r="F8" s="736"/>
      <c r="G8" s="387"/>
    </row>
    <row r="9" spans="1:12" s="296" customFormat="1" ht="13.8" thickBot="1">
      <c r="A9" s="614" t="s">
        <v>40</v>
      </c>
      <c r="B9" s="389"/>
      <c r="C9" s="389" t="s">
        <v>144</v>
      </c>
      <c r="D9" s="389" t="s">
        <v>371</v>
      </c>
      <c r="E9" s="389" t="s">
        <v>344</v>
      </c>
      <c r="F9" s="737" t="s">
        <v>11</v>
      </c>
      <c r="G9" s="390" t="s">
        <v>348</v>
      </c>
      <c r="H9" s="297"/>
      <c r="I9" s="297"/>
      <c r="J9" s="297"/>
      <c r="K9" s="297"/>
      <c r="L9" s="297"/>
    </row>
    <row r="10" spans="1:12" s="296" customFormat="1">
      <c r="A10" s="615"/>
      <c r="F10" s="719"/>
      <c r="G10" s="477"/>
    </row>
    <row r="11" spans="1:12" s="296" customFormat="1">
      <c r="A11" s="631">
        <v>45808</v>
      </c>
      <c r="C11" s="632" t="s">
        <v>634</v>
      </c>
      <c r="D11" s="296" t="s">
        <v>634</v>
      </c>
      <c r="E11" s="296" t="s">
        <v>634</v>
      </c>
      <c r="F11" s="745">
        <v>9504.65</v>
      </c>
      <c r="G11" s="660" t="s">
        <v>876</v>
      </c>
    </row>
    <row r="12" spans="1:12" s="296" customFormat="1">
      <c r="A12" s="631">
        <v>46170</v>
      </c>
      <c r="C12" s="632" t="s">
        <v>968</v>
      </c>
      <c r="D12" s="296" t="s">
        <v>971</v>
      </c>
      <c r="E12" s="296" t="s">
        <v>969</v>
      </c>
      <c r="F12" s="745">
        <v>26194.58</v>
      </c>
      <c r="G12" s="477" t="s">
        <v>970</v>
      </c>
    </row>
    <row r="13" spans="1:12" s="296" customFormat="1">
      <c r="A13" s="1006">
        <v>46233</v>
      </c>
      <c r="C13" s="632" t="s">
        <v>968</v>
      </c>
      <c r="D13" s="296" t="s">
        <v>971</v>
      </c>
      <c r="E13" s="296" t="s">
        <v>969</v>
      </c>
      <c r="F13" s="745">
        <v>26194.58</v>
      </c>
      <c r="G13" s="477" t="s">
        <v>1001</v>
      </c>
    </row>
    <row r="14" spans="1:12" s="296" customFormat="1" ht="15.75" customHeight="1">
      <c r="A14" s="616"/>
      <c r="B14" s="530"/>
      <c r="C14" s="319"/>
      <c r="D14" s="531"/>
      <c r="E14" s="530"/>
      <c r="F14" s="740"/>
      <c r="G14" s="366"/>
    </row>
    <row r="15" spans="1:12" s="304" customFormat="1" ht="13.8" thickBot="1">
      <c r="A15" s="617"/>
      <c r="B15" s="312"/>
      <c r="C15" s="312"/>
      <c r="D15" s="312" t="s">
        <v>351</v>
      </c>
      <c r="E15" s="312"/>
      <c r="F15" s="739">
        <f>SUM(F11:F14)</f>
        <v>61893.810000000005</v>
      </c>
      <c r="G15" s="372"/>
      <c r="K15"/>
    </row>
    <row r="16" spans="1:12" s="296" customFormat="1">
      <c r="A16" s="618"/>
      <c r="B16" s="393"/>
      <c r="C16" s="393"/>
      <c r="D16" s="393"/>
      <c r="E16" s="393"/>
      <c r="F16" s="724"/>
      <c r="G16" s="393"/>
      <c r="K16"/>
    </row>
    <row r="17" spans="1:7">
      <c r="A17" s="967"/>
      <c r="B17" s="968"/>
      <c r="C17" s="968"/>
      <c r="D17" s="969"/>
      <c r="E17" s="712" t="s">
        <v>745</v>
      </c>
      <c r="F17" s="809" cm="1">
        <f t="array" ref="F17">IFERROR(INDEX(TB!G:G,MATCH(E17,TB!A:A,0),0),0)</f>
        <v>61893.81</v>
      </c>
      <c r="G17" s="965"/>
    </row>
    <row r="18" spans="1:7">
      <c r="A18" s="970"/>
      <c r="B18" s="971"/>
      <c r="C18" s="971"/>
      <c r="D18" s="972"/>
      <c r="E18" s="712" t="s">
        <v>797</v>
      </c>
      <c r="F18" s="809">
        <f>F15-F17</f>
        <v>0</v>
      </c>
      <c r="G18" s="966"/>
    </row>
  </sheetData>
  <mergeCells count="5">
    <mergeCell ref="A1:G1"/>
    <mergeCell ref="A2:G2"/>
    <mergeCell ref="A3:G3"/>
    <mergeCell ref="A17:D18"/>
    <mergeCell ref="G17:G18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7CB7-B811-44AA-A500-64690ED3438D}">
  <sheetPr>
    <pageSetUpPr autoPageBreaks="0" fitToPage="1"/>
  </sheetPr>
  <dimension ref="A1:K29"/>
  <sheetViews>
    <sheetView workbookViewId="0">
      <selection activeCell="A12" sqref="A12"/>
    </sheetView>
  </sheetViews>
  <sheetFormatPr defaultColWidth="9.44140625" defaultRowHeight="13.2"/>
  <cols>
    <col min="1" max="1" width="12.44140625" style="375" customWidth="1"/>
    <col min="2" max="2" width="2.44140625" style="375" customWidth="1"/>
    <col min="3" max="3" width="41" style="375" customWidth="1"/>
    <col min="4" max="4" width="2.44140625" style="375" customWidth="1"/>
    <col min="5" max="5" width="16.44140625" style="375" customWidth="1"/>
    <col min="6" max="6" width="30.44140625" style="823" customWidth="1"/>
    <col min="7" max="16384" width="9.44140625" style="375"/>
  </cols>
  <sheetData>
    <row r="1" spans="1:11" s="353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5"/>
    </row>
    <row r="2" spans="1:11" s="353" customFormat="1" ht="17.399999999999999">
      <c r="A2" s="916" t="s">
        <v>1004</v>
      </c>
      <c r="B2" s="917"/>
      <c r="C2" s="917"/>
      <c r="D2" s="917"/>
      <c r="E2" s="917"/>
      <c r="F2" s="918"/>
    </row>
    <row r="3" spans="1:11" s="353" customFormat="1" ht="18" thickBot="1">
      <c r="A3" s="919" t="str">
        <f>'Review Comments'!B13</f>
        <v>FOR THE MONTH ENDED 07/31/2026</v>
      </c>
      <c r="B3" s="920"/>
      <c r="C3" s="920"/>
      <c r="D3" s="920"/>
      <c r="E3" s="920"/>
      <c r="F3" s="921"/>
    </row>
    <row r="4" spans="1:11" s="353" customFormat="1">
      <c r="F4" s="365"/>
    </row>
    <row r="5" spans="1:11" s="353" customFormat="1">
      <c r="F5" s="365"/>
    </row>
    <row r="6" spans="1:11" s="353" customFormat="1">
      <c r="F6" s="365"/>
    </row>
    <row r="7" spans="1:11" s="353" customFormat="1" ht="13.8" thickBot="1">
      <c r="F7" s="365"/>
    </row>
    <row r="8" spans="1:11" s="353" customFormat="1">
      <c r="A8" s="354"/>
      <c r="B8" s="355"/>
      <c r="C8" s="355"/>
      <c r="D8" s="355"/>
      <c r="E8" s="355"/>
      <c r="F8" s="820"/>
    </row>
    <row r="9" spans="1:11" s="353" customFormat="1" ht="27" thickBot="1">
      <c r="A9" s="357" t="s">
        <v>309</v>
      </c>
      <c r="B9" s="358"/>
      <c r="C9" s="358" t="s">
        <v>10</v>
      </c>
      <c r="D9" s="358"/>
      <c r="E9" s="358" t="s">
        <v>11</v>
      </c>
      <c r="F9" s="821" t="s">
        <v>105</v>
      </c>
      <c r="G9" s="360"/>
      <c r="H9" s="360"/>
      <c r="I9" s="360"/>
      <c r="J9" s="360"/>
      <c r="K9" s="360"/>
    </row>
    <row r="10" spans="1:11" s="353" customFormat="1">
      <c r="A10" s="361"/>
      <c r="F10" s="822"/>
    </row>
    <row r="11" spans="1:11" s="353" customFormat="1">
      <c r="A11" s="558"/>
      <c r="B11" s="559"/>
      <c r="C11" s="523" t="s">
        <v>1005</v>
      </c>
      <c r="D11" s="559"/>
      <c r="E11" s="824">
        <v>1130.8900000000001</v>
      </c>
      <c r="F11" s="825">
        <f>E11</f>
        <v>1130.8900000000001</v>
      </c>
    </row>
    <row r="12" spans="1:11" s="353" customFormat="1">
      <c r="A12" s="558"/>
      <c r="B12" s="559"/>
      <c r="C12" s="364"/>
      <c r="D12" s="559"/>
      <c r="E12" s="365"/>
      <c r="F12" s="825"/>
    </row>
    <row r="13" spans="1:11" s="353" customFormat="1">
      <c r="A13" s="395"/>
      <c r="B13" s="363"/>
      <c r="C13" s="396"/>
      <c r="D13" s="363"/>
      <c r="E13" s="365"/>
      <c r="F13" s="486"/>
    </row>
    <row r="14" spans="1:11" s="353" customFormat="1">
      <c r="A14" s="367"/>
      <c r="B14" s="363"/>
      <c r="C14" s="363"/>
      <c r="D14" s="363"/>
      <c r="E14" s="368"/>
      <c r="F14" s="486"/>
    </row>
    <row r="15" spans="1:11" s="373" customFormat="1" ht="13.8" thickBot="1">
      <c r="A15" s="369"/>
      <c r="B15" s="370"/>
      <c r="C15" s="370" t="s">
        <v>312</v>
      </c>
      <c r="D15" s="370"/>
      <c r="E15" s="371"/>
      <c r="F15" s="826">
        <f>SUM(F11:F14)</f>
        <v>1130.8900000000001</v>
      </c>
    </row>
    <row r="16" spans="1:11" s="353" customFormat="1">
      <c r="A16" s="363"/>
      <c r="B16" s="363"/>
      <c r="C16" s="363"/>
      <c r="D16" s="363"/>
      <c r="E16" s="368"/>
      <c r="F16" s="368"/>
    </row>
    <row r="17" spans="1:6" s="353" customFormat="1">
      <c r="A17" s="937"/>
      <c r="B17" s="938"/>
      <c r="C17" s="938"/>
      <c r="D17" s="939"/>
      <c r="E17" s="712" t="s">
        <v>635</v>
      </c>
      <c r="F17" s="817" cm="1">
        <f t="array" ref="F17">IFERROR(INDEX(TB!G:G,MATCH(E17,TB!A:A,0),0),0)</f>
        <v>1130.8900000000001</v>
      </c>
    </row>
    <row r="18" spans="1:6" s="353" customFormat="1">
      <c r="A18" s="940"/>
      <c r="B18" s="941"/>
      <c r="C18" s="941"/>
      <c r="D18" s="942"/>
      <c r="E18" s="712" t="s">
        <v>797</v>
      </c>
      <c r="F18" s="717">
        <f>F15-F17</f>
        <v>0</v>
      </c>
    </row>
    <row r="19" spans="1:6" s="353" customFormat="1">
      <c r="F19" s="365"/>
    </row>
    <row r="20" spans="1:6">
      <c r="B20" s="376"/>
      <c r="C20" s="353"/>
      <c r="F20" s="823" t="s">
        <v>22</v>
      </c>
    </row>
    <row r="21" spans="1:6">
      <c r="C21" s="353"/>
    </row>
    <row r="22" spans="1:6">
      <c r="C22" s="353"/>
    </row>
    <row r="23" spans="1:6">
      <c r="C23" s="353"/>
    </row>
    <row r="24" spans="1:6">
      <c r="C24" s="353"/>
    </row>
    <row r="25" spans="1:6">
      <c r="C25" s="353"/>
    </row>
    <row r="26" spans="1:6">
      <c r="C26" s="353"/>
    </row>
    <row r="27" spans="1:6">
      <c r="C27" s="353"/>
    </row>
    <row r="28" spans="1:6">
      <c r="C28" s="353"/>
    </row>
    <row r="29" spans="1:6">
      <c r="C29" s="353"/>
    </row>
  </sheetData>
  <mergeCells count="4">
    <mergeCell ref="A1:F1"/>
    <mergeCell ref="A2:F2"/>
    <mergeCell ref="A3:F3"/>
    <mergeCell ref="A17:D18"/>
  </mergeCells>
  <printOptions horizontalCentered="1"/>
  <pageMargins left="0.75" right="0.75" top="1" bottom="1" header="0.5" footer="0.5"/>
  <pageSetup scale="68" orientation="portrait" r:id="rId1"/>
  <headerFooter alignWithMargins="0">
    <oddFooter>&amp;R&amp;F
&amp;D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0"/>
  <dimension ref="A1:K25"/>
  <sheetViews>
    <sheetView workbookViewId="0">
      <pane ySplit="9" topLeftCell="A10" activePane="bottomLeft" state="frozen"/>
      <selection pane="bottomLeft" activeCell="F25" sqref="F25"/>
    </sheetView>
  </sheetViews>
  <sheetFormatPr defaultRowHeight="13.2"/>
  <cols>
    <col min="1" max="1" width="12.44140625" customWidth="1"/>
    <col min="2" max="2" width="2.44140625" customWidth="1"/>
    <col min="3" max="3" width="13.44140625" customWidth="1"/>
    <col min="4" max="4" width="40" bestFit="1" customWidth="1"/>
    <col min="5" max="5" width="5.44140625" customWidth="1"/>
    <col min="6" max="6" width="20.44140625" style="740" customWidth="1"/>
  </cols>
  <sheetData>
    <row r="1" spans="1:11" s="296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5"/>
    </row>
    <row r="2" spans="1:11" s="296" customFormat="1" ht="17.399999999999999">
      <c r="A2" s="931" t="s">
        <v>360</v>
      </c>
      <c r="B2" s="932"/>
      <c r="C2" s="932"/>
      <c r="D2" s="932"/>
      <c r="E2" s="932"/>
      <c r="F2" s="933"/>
    </row>
    <row r="3" spans="1:11" s="296" customFormat="1" ht="18" thickBot="1">
      <c r="A3" s="973" t="str">
        <f>'Review Comments'!B13</f>
        <v>FOR THE MONTH ENDED 07/31/2026</v>
      </c>
      <c r="B3" s="974"/>
      <c r="C3" s="974"/>
      <c r="D3" s="974"/>
      <c r="E3" s="974"/>
      <c r="F3" s="975"/>
    </row>
    <row r="4" spans="1:11" s="296" customFormat="1">
      <c r="F4" s="719"/>
    </row>
    <row r="5" spans="1:11" s="296" customFormat="1">
      <c r="F5" s="719"/>
    </row>
    <row r="6" spans="1:11" s="296" customFormat="1">
      <c r="F6" s="719"/>
    </row>
    <row r="7" spans="1:11" s="296" customFormat="1" ht="13.8" thickBot="1">
      <c r="F7" s="719"/>
    </row>
    <row r="8" spans="1:11" s="296" customFormat="1">
      <c r="A8" s="385"/>
      <c r="B8" s="386"/>
      <c r="C8" s="386"/>
      <c r="D8" s="386"/>
      <c r="E8" s="386"/>
      <c r="F8" s="720"/>
    </row>
    <row r="9" spans="1:11" s="296" customFormat="1" ht="27" thickBot="1">
      <c r="A9" s="388" t="s">
        <v>309</v>
      </c>
      <c r="B9" s="389"/>
      <c r="C9" s="389" t="s">
        <v>361</v>
      </c>
      <c r="D9" s="389" t="s">
        <v>10</v>
      </c>
      <c r="E9" s="389"/>
      <c r="F9" s="721" t="s">
        <v>11</v>
      </c>
      <c r="G9" s="297"/>
      <c r="H9" s="297"/>
      <c r="I9" s="297"/>
      <c r="J9" s="297"/>
      <c r="K9" s="297"/>
    </row>
    <row r="10" spans="1:11" s="296" customFormat="1">
      <c r="A10" s="533"/>
      <c r="B10" s="393"/>
      <c r="C10" s="393"/>
      <c r="D10" s="394"/>
      <c r="E10" s="393"/>
      <c r="F10" s="532"/>
    </row>
    <row r="11" spans="1:11" s="296" customFormat="1">
      <c r="A11" s="533"/>
      <c r="B11" s="393"/>
      <c r="C11" s="393" t="s">
        <v>953</v>
      </c>
      <c r="D11" s="394" t="s">
        <v>964</v>
      </c>
      <c r="E11" s="393"/>
      <c r="F11" s="511"/>
    </row>
    <row r="12" spans="1:11" s="296" customFormat="1">
      <c r="A12" s="533">
        <v>46141</v>
      </c>
      <c r="B12" s="393"/>
      <c r="C12" s="393"/>
      <c r="D12" s="394" t="s">
        <v>965</v>
      </c>
      <c r="E12" s="393"/>
      <c r="F12" s="511">
        <v>26000</v>
      </c>
    </row>
    <row r="13" spans="1:11" s="296" customFormat="1">
      <c r="A13" s="533"/>
      <c r="B13" s="393"/>
      <c r="C13" s="393"/>
      <c r="D13" s="393"/>
      <c r="E13" s="393"/>
      <c r="F13" s="532"/>
    </row>
    <row r="14" spans="1:11" s="296" customFormat="1">
      <c r="A14" s="533">
        <v>45808</v>
      </c>
      <c r="B14" s="393"/>
      <c r="C14" s="393" t="s">
        <v>635</v>
      </c>
      <c r="D14" s="393" t="s">
        <v>636</v>
      </c>
      <c r="E14" s="393"/>
      <c r="F14" s="511">
        <v>2130.89</v>
      </c>
    </row>
    <row r="15" spans="1:11" s="296" customFormat="1">
      <c r="A15" s="533">
        <v>45901</v>
      </c>
      <c r="B15" s="530"/>
      <c r="C15" s="393"/>
      <c r="D15" s="530" t="s">
        <v>877</v>
      </c>
      <c r="E15" s="530"/>
      <c r="F15" s="532">
        <v>-1000</v>
      </c>
    </row>
    <row r="16" spans="1:11" s="296" customFormat="1">
      <c r="A16" s="533"/>
      <c r="B16" s="530"/>
      <c r="C16" s="393"/>
      <c r="D16" s="393"/>
      <c r="E16" s="530"/>
      <c r="F16" s="834">
        <f>SUM(F14:F15)</f>
        <v>1130.8899999999999</v>
      </c>
    </row>
    <row r="17" spans="1:6" s="296" customFormat="1">
      <c r="A17" s="533"/>
      <c r="B17" s="530"/>
      <c r="C17" s="393"/>
      <c r="D17" s="393"/>
      <c r="E17" s="530"/>
      <c r="F17" s="511"/>
    </row>
    <row r="18" spans="1:6" s="296" customFormat="1">
      <c r="A18" s="533"/>
      <c r="B18" s="530"/>
      <c r="C18" s="393"/>
      <c r="D18" s="393"/>
      <c r="E18" s="530"/>
      <c r="F18" s="511"/>
    </row>
    <row r="19" spans="1:6" s="296" customFormat="1" ht="13.8" thickBot="1">
      <c r="A19" s="875"/>
      <c r="B19" s="876"/>
      <c r="C19" s="876"/>
      <c r="D19" s="876"/>
      <c r="E19" s="876"/>
      <c r="F19" s="877"/>
    </row>
    <row r="20" spans="1:6" s="296" customFormat="1">
      <c r="A20" s="304"/>
      <c r="B20" s="304"/>
      <c r="C20" s="304"/>
      <c r="D20" s="691"/>
      <c r="E20" s="304"/>
      <c r="F20" s="689"/>
    </row>
    <row r="21" spans="1:6">
      <c r="A21" s="73"/>
      <c r="B21" s="70"/>
      <c r="C21" s="74"/>
      <c r="D21" s="741" t="s">
        <v>953</v>
      </c>
      <c r="E21" s="10"/>
      <c r="F21" s="809" cm="1">
        <f t="array" ref="F21">IFERROR(INDEX(TB!G:G,MATCH(D21,TB!A:A,0),0),0)</f>
        <v>26000</v>
      </c>
    </row>
    <row r="22" spans="1:6">
      <c r="A22" s="68"/>
      <c r="B22" s="2"/>
      <c r="C22" s="75"/>
      <c r="D22" s="741" t="s">
        <v>797</v>
      </c>
      <c r="E22" s="10"/>
      <c r="F22" s="809">
        <f>F21-F12</f>
        <v>0</v>
      </c>
    </row>
    <row r="24" spans="1:6">
      <c r="A24" s="73"/>
      <c r="B24" s="70"/>
      <c r="C24" s="74"/>
      <c r="D24" s="741" t="s">
        <v>635</v>
      </c>
      <c r="E24" s="10"/>
      <c r="F24" s="809" cm="1">
        <f t="array" ref="F24">IFERROR(INDEX(TB!G:G,MATCH(D24,TB!A:A,0),0),0)</f>
        <v>1130.8900000000001</v>
      </c>
    </row>
    <row r="25" spans="1:6">
      <c r="A25" s="68"/>
      <c r="B25" s="2"/>
      <c r="C25" s="75"/>
      <c r="D25" s="741" t="s">
        <v>797</v>
      </c>
      <c r="E25" s="10"/>
      <c r="F25" s="809">
        <f>F24-F16</f>
        <v>0</v>
      </c>
    </row>
  </sheetData>
  <mergeCells count="3">
    <mergeCell ref="A1:F1"/>
    <mergeCell ref="A2:F2"/>
    <mergeCell ref="A3:F3"/>
  </mergeCells>
  <phoneticPr fontId="75" type="noConversion"/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F812-62DB-4C7E-98D6-AD229DB4D200}">
  <sheetPr codeName="Sheet43"/>
  <dimension ref="A1:K26"/>
  <sheetViews>
    <sheetView workbookViewId="0">
      <pane ySplit="7" topLeftCell="A8" activePane="bottomLeft" state="frozen"/>
      <selection pane="bottomLeft" activeCell="H26" sqref="H26"/>
    </sheetView>
  </sheetViews>
  <sheetFormatPr defaultRowHeight="13.2"/>
  <cols>
    <col min="1" max="1" width="12.44140625" customWidth="1"/>
    <col min="2" max="2" width="4.109375" customWidth="1"/>
    <col min="3" max="3" width="34.44140625" customWidth="1"/>
    <col min="4" max="4" width="2.44140625" customWidth="1"/>
    <col min="5" max="5" width="16.44140625" customWidth="1"/>
    <col min="6" max="6" width="39.44140625" bestFit="1" customWidth="1"/>
    <col min="7" max="7" width="19.88671875" bestFit="1" customWidth="1"/>
    <col min="8" max="8" width="12.44140625" bestFit="1" customWidth="1"/>
  </cols>
  <sheetData>
    <row r="1" spans="1:11" s="296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5"/>
    </row>
    <row r="2" spans="1:11" s="296" customFormat="1" ht="17.399999999999999">
      <c r="A2" s="931" t="s">
        <v>368</v>
      </c>
      <c r="B2" s="932"/>
      <c r="C2" s="932"/>
      <c r="D2" s="932"/>
      <c r="E2" s="932"/>
      <c r="F2" s="933"/>
    </row>
    <row r="3" spans="1:11" s="296" customFormat="1" ht="18" thickBot="1">
      <c r="A3" s="934" t="str">
        <f>'Review Comments'!B13</f>
        <v>FOR THE MONTH ENDED 07/31/2026</v>
      </c>
      <c r="B3" s="935"/>
      <c r="C3" s="935"/>
      <c r="D3" s="935"/>
      <c r="E3" s="935"/>
      <c r="F3" s="936"/>
    </row>
    <row r="4" spans="1:11" s="296" customFormat="1"/>
    <row r="5" spans="1:11" s="296" customFormat="1" ht="13.8" thickBot="1"/>
    <row r="6" spans="1:11" s="296" customFormat="1">
      <c r="A6" s="385"/>
      <c r="B6" s="386"/>
      <c r="C6" s="386"/>
      <c r="D6" s="386"/>
      <c r="E6" s="386"/>
      <c r="F6" s="387"/>
    </row>
    <row r="7" spans="1:11" s="296" customFormat="1" ht="13.8" thickBot="1">
      <c r="A7" s="388" t="s">
        <v>40</v>
      </c>
      <c r="B7" s="389" t="s">
        <v>22</v>
      </c>
      <c r="C7" s="389" t="s">
        <v>10</v>
      </c>
      <c r="D7" s="389"/>
      <c r="E7" s="389" t="s">
        <v>11</v>
      </c>
      <c r="F7" s="390" t="s">
        <v>348</v>
      </c>
      <c r="G7" s="297"/>
      <c r="H7" s="297"/>
      <c r="I7" s="297"/>
      <c r="J7" s="297"/>
      <c r="K7" s="297"/>
    </row>
    <row r="8" spans="1:11" s="296" customFormat="1">
      <c r="A8" s="300"/>
      <c r="F8" s="477"/>
    </row>
    <row r="9" spans="1:11" s="296" customFormat="1">
      <c r="A9" s="628"/>
      <c r="B9" s="629"/>
      <c r="C9" s="298"/>
      <c r="D9" s="629"/>
      <c r="E9" s="630"/>
      <c r="F9" s="513"/>
    </row>
    <row r="10" spans="1:11" s="296" customFormat="1">
      <c r="A10" s="628"/>
      <c r="B10" s="629"/>
      <c r="C10" s="298"/>
      <c r="D10" s="629"/>
      <c r="E10" s="630"/>
      <c r="F10" s="477"/>
    </row>
    <row r="11" spans="1:11" s="296" customFormat="1">
      <c r="A11" s="628"/>
      <c r="B11" s="319"/>
      <c r="C11" s="319"/>
      <c r="D11" s="629"/>
      <c r="E11" s="630"/>
      <c r="F11" s="477"/>
    </row>
    <row r="12" spans="1:11" s="296" customFormat="1">
      <c r="A12" s="490"/>
      <c r="B12" s="393"/>
      <c r="C12" s="393"/>
      <c r="D12" s="393"/>
      <c r="E12" s="483"/>
      <c r="F12" s="366"/>
    </row>
    <row r="13" spans="1:11" s="304" customFormat="1" ht="13.8" thickBot="1">
      <c r="A13" s="492"/>
      <c r="B13" s="312"/>
      <c r="C13" s="312" t="s">
        <v>351</v>
      </c>
      <c r="D13" s="312"/>
      <c r="E13" s="484">
        <f>SUM(E9:E12)</f>
        <v>0</v>
      </c>
      <c r="F13" s="372"/>
    </row>
    <row r="14" spans="1:11" s="296" customFormat="1">
      <c r="A14" s="393"/>
      <c r="B14" s="393"/>
      <c r="C14" s="393"/>
      <c r="D14" s="393"/>
      <c r="E14" s="483"/>
      <c r="F14" s="393"/>
    </row>
    <row r="15" spans="1:11" s="296" customFormat="1">
      <c r="A15" s="393"/>
      <c r="B15" s="476"/>
      <c r="C15" s="394"/>
      <c r="D15" s="393"/>
      <c r="E15" s="521"/>
      <c r="F15" s="393"/>
    </row>
    <row r="16" spans="1:11" s="296" customFormat="1" ht="15">
      <c r="A16" s="976" t="s">
        <v>369</v>
      </c>
      <c r="B16" s="977"/>
      <c r="C16" s="712" t="s">
        <v>313</v>
      </c>
      <c r="D16" s="734"/>
      <c r="E16" s="716" cm="1">
        <f t="array" ref="E16">IFERROR(INDEX(#REF!,MATCH(15410,#REF!,0),0),0)</f>
        <v>0</v>
      </c>
      <c r="F16" s="980"/>
    </row>
    <row r="17" spans="1:6" ht="15">
      <c r="A17" s="978"/>
      <c r="B17" s="979"/>
      <c r="C17" s="712" t="s">
        <v>314</v>
      </c>
      <c r="D17" s="734"/>
      <c r="E17" s="717">
        <f>E13-E16</f>
        <v>0</v>
      </c>
      <c r="F17" s="981"/>
    </row>
    <row r="18" spans="1:6">
      <c r="C18" s="296"/>
    </row>
    <row r="19" spans="1:6">
      <c r="B19" s="296"/>
      <c r="C19" s="296"/>
    </row>
    <row r="20" spans="1:6">
      <c r="C20" s="296"/>
    </row>
    <row r="21" spans="1:6">
      <c r="C21" s="296"/>
    </row>
    <row r="22" spans="1:6">
      <c r="B22" s="296"/>
      <c r="C22" s="296"/>
    </row>
    <row r="23" spans="1:6">
      <c r="C23" s="296"/>
    </row>
    <row r="24" spans="1:6">
      <c r="C24" s="296"/>
    </row>
    <row r="25" spans="1:6">
      <c r="C25" s="296"/>
    </row>
    <row r="26" spans="1:6">
      <c r="C26" s="296"/>
    </row>
  </sheetData>
  <mergeCells count="5">
    <mergeCell ref="A1:F1"/>
    <mergeCell ref="A2:F2"/>
    <mergeCell ref="A3:F3"/>
    <mergeCell ref="A16:B17"/>
    <mergeCell ref="F16:F17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B8CC-B33C-4FA7-AA1B-42981369CD7E}">
  <sheetPr codeName="Sheet45"/>
  <dimension ref="A1:I23"/>
  <sheetViews>
    <sheetView workbookViewId="0">
      <selection activeCell="A19" sqref="A19:XFD25"/>
    </sheetView>
  </sheetViews>
  <sheetFormatPr defaultColWidth="9.44140625" defaultRowHeight="13.2"/>
  <cols>
    <col min="1" max="1" width="12.44140625" style="375" customWidth="1"/>
    <col min="2" max="2" width="64.44140625" style="375" customWidth="1"/>
    <col min="3" max="3" width="2.44140625" style="375" customWidth="1"/>
    <col min="4" max="4" width="18.44140625" style="723" customWidth="1"/>
    <col min="5" max="16384" width="9.44140625" style="375"/>
  </cols>
  <sheetData>
    <row r="1" spans="1:9" s="353" customFormat="1" ht="17.399999999999999">
      <c r="A1" s="913" t="str">
        <f>'Review Comments'!B11</f>
        <v>GREENFIELD GATEWAY</v>
      </c>
      <c r="B1" s="914"/>
      <c r="C1" s="914"/>
      <c r="D1" s="915"/>
    </row>
    <row r="2" spans="1:9" s="353" customFormat="1" ht="17.399999999999999">
      <c r="A2" s="916" t="s">
        <v>372</v>
      </c>
      <c r="B2" s="917"/>
      <c r="C2" s="917"/>
      <c r="D2" s="918"/>
    </row>
    <row r="3" spans="1:9" s="353" customFormat="1" ht="18" thickBot="1">
      <c r="A3" s="919" t="str">
        <f>'Review Comments'!B13</f>
        <v>FOR THE MONTH ENDED 07/31/2026</v>
      </c>
      <c r="B3" s="920"/>
      <c r="C3" s="920"/>
      <c r="D3" s="921"/>
    </row>
    <row r="4" spans="1:9" s="353" customFormat="1">
      <c r="D4" s="719"/>
    </row>
    <row r="5" spans="1:9" s="353" customFormat="1">
      <c r="D5" s="719"/>
    </row>
    <row r="6" spans="1:9" s="353" customFormat="1">
      <c r="D6" s="719"/>
    </row>
    <row r="7" spans="1:9" s="353" customFormat="1" ht="13.8" thickBot="1">
      <c r="D7" s="719"/>
    </row>
    <row r="8" spans="1:9" s="353" customFormat="1">
      <c r="A8" s="354"/>
      <c r="B8" s="355"/>
      <c r="C8" s="355"/>
      <c r="D8" s="720"/>
    </row>
    <row r="9" spans="1:9" s="353" customFormat="1" ht="27" thickBot="1">
      <c r="A9" s="357" t="s">
        <v>309</v>
      </c>
      <c r="B9" s="358" t="s">
        <v>10</v>
      </c>
      <c r="C9" s="358"/>
      <c r="D9" s="721" t="s">
        <v>105</v>
      </c>
      <c r="E9" s="360"/>
      <c r="F9" s="360"/>
      <c r="G9" s="360"/>
      <c r="H9" s="360"/>
      <c r="I9" s="360"/>
    </row>
    <row r="10" spans="1:9" s="353" customFormat="1">
      <c r="A10" s="361"/>
      <c r="D10" s="722"/>
    </row>
    <row r="11" spans="1:9" s="353" customFormat="1">
      <c r="A11" s="430"/>
      <c r="B11" s="363"/>
      <c r="C11" s="368"/>
      <c r="D11" s="511"/>
    </row>
    <row r="12" spans="1:9" s="353" customFormat="1">
      <c r="A12" s="558"/>
      <c r="B12" s="515"/>
      <c r="C12" s="559"/>
      <c r="D12" s="532"/>
    </row>
    <row r="13" spans="1:9" s="353" customFormat="1">
      <c r="A13" s="558"/>
      <c r="B13" s="515"/>
      <c r="C13" s="559"/>
      <c r="D13" s="532"/>
    </row>
    <row r="14" spans="1:9" s="353" customFormat="1">
      <c r="A14" s="558"/>
      <c r="B14" s="515"/>
      <c r="C14" s="363"/>
      <c r="D14" s="532"/>
    </row>
    <row r="15" spans="1:9" s="353" customFormat="1">
      <c r="A15" s="558"/>
      <c r="B15" s="515"/>
      <c r="C15" s="363"/>
      <c r="D15" s="532"/>
    </row>
    <row r="16" spans="1:9" s="353" customFormat="1">
      <c r="A16" s="558"/>
      <c r="B16" s="515"/>
      <c r="C16" s="363"/>
      <c r="D16" s="532"/>
    </row>
    <row r="17" spans="1:4" s="373" customFormat="1" ht="13.8" thickBot="1">
      <c r="A17" s="369"/>
      <c r="B17" s="370" t="s">
        <v>312</v>
      </c>
      <c r="C17" s="370"/>
      <c r="D17" s="510">
        <f>SUM(D11:D15)</f>
        <v>0</v>
      </c>
    </row>
    <row r="18" spans="1:4" s="353" customFormat="1">
      <c r="A18" s="363"/>
      <c r="B18" s="363"/>
      <c r="C18" s="363"/>
      <c r="D18" s="724"/>
    </row>
    <row r="19" spans="1:4">
      <c r="B19" s="353"/>
    </row>
    <row r="20" spans="1:4">
      <c r="B20" s="353"/>
    </row>
    <row r="21" spans="1:4">
      <c r="B21" s="353"/>
    </row>
    <row r="22" spans="1:4">
      <c r="B22" s="353"/>
    </row>
    <row r="23" spans="1:4">
      <c r="B23" s="353"/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>
    <pageSetUpPr autoPageBreaks="0" fitToPage="1"/>
  </sheetPr>
  <dimension ref="A1:J13"/>
  <sheetViews>
    <sheetView workbookViewId="0">
      <pane ySplit="6" topLeftCell="A10" activePane="bottomLeft" state="frozen"/>
      <selection pane="bottomLeft" activeCell="E23" sqref="E23"/>
    </sheetView>
  </sheetViews>
  <sheetFormatPr defaultColWidth="9.44140625" defaultRowHeight="13.2"/>
  <cols>
    <col min="1" max="1" width="12.44140625" style="375" customWidth="1"/>
    <col min="2" max="2" width="2.44140625" style="375" customWidth="1"/>
    <col min="3" max="3" width="41" style="375" customWidth="1"/>
    <col min="4" max="4" width="2.44140625" style="375" customWidth="1"/>
    <col min="5" max="5" width="30.44140625" style="723" customWidth="1"/>
    <col min="6" max="16384" width="9.44140625" style="375"/>
  </cols>
  <sheetData>
    <row r="1" spans="1:10" s="353" customFormat="1" ht="17.399999999999999">
      <c r="A1" s="913" t="str">
        <f>'Review Comments'!B11</f>
        <v>GREENFIELD GATEWAY</v>
      </c>
      <c r="B1" s="914"/>
      <c r="C1" s="914"/>
      <c r="D1" s="914"/>
      <c r="E1" s="915"/>
    </row>
    <row r="2" spans="1:10" s="353" customFormat="1" ht="17.399999999999999">
      <c r="A2" s="916" t="s">
        <v>373</v>
      </c>
      <c r="B2" s="917"/>
      <c r="C2" s="917"/>
      <c r="D2" s="917"/>
      <c r="E2" s="918"/>
    </row>
    <row r="3" spans="1:10" s="353" customFormat="1" ht="18" thickBot="1">
      <c r="A3" s="919" t="str">
        <f>'Review Comments'!B13</f>
        <v>FOR THE MONTH ENDED 07/31/2026</v>
      </c>
      <c r="B3" s="920"/>
      <c r="C3" s="920"/>
      <c r="D3" s="920"/>
      <c r="E3" s="921"/>
    </row>
    <row r="4" spans="1:10" s="353" customFormat="1" ht="13.8" thickBot="1">
      <c r="E4" s="719"/>
    </row>
    <row r="5" spans="1:10" s="353" customFormat="1">
      <c r="A5" s="354"/>
      <c r="B5" s="355"/>
      <c r="C5" s="355"/>
      <c r="D5" s="355"/>
      <c r="E5" s="720"/>
    </row>
    <row r="6" spans="1:10" s="353" customFormat="1" ht="27" thickBot="1">
      <c r="A6" s="357" t="s">
        <v>309</v>
      </c>
      <c r="B6" s="358"/>
      <c r="C6" s="358" t="s">
        <v>10</v>
      </c>
      <c r="D6" s="358"/>
      <c r="E6" s="721" t="s">
        <v>105</v>
      </c>
      <c r="F6" s="360"/>
      <c r="G6" s="360"/>
      <c r="H6" s="360"/>
      <c r="I6" s="360"/>
      <c r="J6" s="360"/>
    </row>
    <row r="7" spans="1:10" s="353" customFormat="1">
      <c r="A7" s="361"/>
      <c r="E7" s="722"/>
    </row>
    <row r="8" spans="1:10" s="353" customFormat="1">
      <c r="A8" s="430">
        <v>45547</v>
      </c>
      <c r="B8" s="392"/>
      <c r="C8" s="485" t="s">
        <v>310</v>
      </c>
      <c r="D8" s="363"/>
      <c r="E8" s="511">
        <v>-254600</v>
      </c>
    </row>
    <row r="9" spans="1:10" s="353" customFormat="1">
      <c r="A9" s="558">
        <v>45695</v>
      </c>
      <c r="B9" s="559"/>
      <c r="C9" s="515" t="s">
        <v>374</v>
      </c>
      <c r="D9" s="559"/>
      <c r="E9" s="532">
        <v>66600</v>
      </c>
    </row>
    <row r="10" spans="1:10" s="353" customFormat="1">
      <c r="A10" s="558"/>
      <c r="B10" s="559"/>
      <c r="C10" s="515"/>
      <c r="D10" s="559"/>
      <c r="E10" s="532"/>
    </row>
    <row r="11" spans="1:10" s="353" customFormat="1">
      <c r="A11" s="558"/>
      <c r="B11" s="559"/>
      <c r="C11" s="515"/>
      <c r="D11" s="559"/>
      <c r="E11" s="532"/>
    </row>
    <row r="12" spans="1:10" s="353" customFormat="1">
      <c r="A12" s="367"/>
      <c r="B12" s="363"/>
      <c r="C12" s="363"/>
      <c r="D12" s="363"/>
      <c r="E12" s="511"/>
    </row>
    <row r="13" spans="1:10" s="373" customFormat="1" ht="13.8" thickBot="1">
      <c r="A13" s="369"/>
      <c r="B13" s="370"/>
      <c r="C13" s="370" t="s">
        <v>312</v>
      </c>
      <c r="D13" s="370"/>
      <c r="E13" s="510"/>
    </row>
  </sheetData>
  <mergeCells count="3">
    <mergeCell ref="A1:E1"/>
    <mergeCell ref="A2:E2"/>
    <mergeCell ref="A3:E3"/>
  </mergeCells>
  <printOptions horizontalCentered="1"/>
  <pageMargins left="0.75" right="0.75" top="1" bottom="1" header="0.5" footer="0.5"/>
  <pageSetup orientation="portrait" r:id="rId1"/>
  <headerFooter alignWithMargins="0">
    <oddFooter>&amp;R&amp;F
&amp;D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7">
    <pageSetUpPr autoPageBreaks="0" fitToPage="1"/>
  </sheetPr>
  <dimension ref="A1:J25"/>
  <sheetViews>
    <sheetView workbookViewId="0">
      <pane ySplit="7" topLeftCell="A8" activePane="bottomLeft" state="frozen"/>
      <selection pane="bottomLeft" activeCell="E30" sqref="E30"/>
    </sheetView>
  </sheetViews>
  <sheetFormatPr defaultColWidth="9.44140625" defaultRowHeight="13.2"/>
  <cols>
    <col min="1" max="1" width="12.44140625" style="375" customWidth="1"/>
    <col min="2" max="2" width="2.44140625" style="375" customWidth="1"/>
    <col min="3" max="3" width="47" style="375" bestFit="1" customWidth="1"/>
    <col min="4" max="4" width="2.44140625" style="375" customWidth="1"/>
    <col min="5" max="5" width="16.44140625" style="723" customWidth="1"/>
    <col min="6" max="16384" width="9.44140625" style="375"/>
  </cols>
  <sheetData>
    <row r="1" spans="1:10" s="353" customFormat="1" ht="17.399999999999999">
      <c r="A1" s="913" t="str">
        <f>'Review Comments'!B11</f>
        <v>GREENFIELD GATEWAY</v>
      </c>
      <c r="B1" s="914"/>
      <c r="C1" s="914"/>
      <c r="D1" s="914"/>
      <c r="E1" s="915"/>
    </row>
    <row r="2" spans="1:10" s="353" customFormat="1" ht="17.399999999999999">
      <c r="A2" s="916" t="s">
        <v>379</v>
      </c>
      <c r="B2" s="917"/>
      <c r="C2" s="917"/>
      <c r="D2" s="917"/>
      <c r="E2" s="918"/>
    </row>
    <row r="3" spans="1:10" s="353" customFormat="1" ht="18" thickBot="1">
      <c r="A3" s="919" t="str">
        <f>'Review Comments'!B13</f>
        <v>FOR THE MONTH ENDED 07/31/2026</v>
      </c>
      <c r="B3" s="920"/>
      <c r="C3" s="920"/>
      <c r="D3" s="920"/>
      <c r="E3" s="921"/>
    </row>
    <row r="4" spans="1:10" s="353" customFormat="1">
      <c r="E4" s="719"/>
    </row>
    <row r="5" spans="1:10" s="353" customFormat="1" ht="13.8" thickBot="1">
      <c r="E5" s="719"/>
    </row>
    <row r="6" spans="1:10" s="353" customFormat="1">
      <c r="A6" s="354"/>
      <c r="B6" s="355"/>
      <c r="C6" s="355"/>
      <c r="D6" s="355"/>
      <c r="E6" s="720"/>
    </row>
    <row r="7" spans="1:10" s="353" customFormat="1" ht="27" thickBot="1">
      <c r="A7" s="357" t="s">
        <v>309</v>
      </c>
      <c r="B7" s="358"/>
      <c r="C7" s="358" t="s">
        <v>10</v>
      </c>
      <c r="D7" s="358"/>
      <c r="E7" s="721" t="s">
        <v>105</v>
      </c>
      <c r="F7" s="360"/>
      <c r="G7" s="360"/>
      <c r="H7" s="360"/>
      <c r="I7" s="360"/>
      <c r="J7" s="360"/>
    </row>
    <row r="8" spans="1:10" s="353" customFormat="1">
      <c r="A8" s="361"/>
      <c r="E8" s="722"/>
    </row>
    <row r="9" spans="1:10" s="353" customFormat="1">
      <c r="A9" s="395"/>
      <c r="B9" s="559"/>
      <c r="C9" s="1"/>
      <c r="D9" s="559"/>
      <c r="E9" s="511"/>
    </row>
    <row r="10" spans="1:10" s="353" customFormat="1">
      <c r="A10" s="367"/>
      <c r="B10" s="363"/>
      <c r="C10" s="363"/>
      <c r="D10" s="363"/>
      <c r="E10" s="511"/>
    </row>
    <row r="11" spans="1:10" s="373" customFormat="1" ht="13.8" thickBot="1">
      <c r="A11" s="369"/>
      <c r="B11" s="370"/>
      <c r="C11" s="370" t="s">
        <v>312</v>
      </c>
      <c r="D11" s="370"/>
      <c r="E11" s="510">
        <f>SUM(E9:E10)</f>
        <v>0</v>
      </c>
    </row>
    <row r="12" spans="1:10" s="353" customFormat="1">
      <c r="A12" s="363"/>
      <c r="B12" s="363"/>
      <c r="C12" s="363"/>
      <c r="D12" s="363"/>
      <c r="E12" s="724"/>
    </row>
    <row r="13" spans="1:10" s="353" customFormat="1" ht="13.8">
      <c r="B13" s="711"/>
      <c r="C13" s="710" t="s">
        <v>380</v>
      </c>
      <c r="D13" s="712"/>
      <c r="E13" s="809" cm="1">
        <f t="array" ref="E13">IFERROR(INDEX(TB!G:G,MATCH(C13,TB!A:A,0),0),0)</f>
        <v>0</v>
      </c>
    </row>
    <row r="14" spans="1:10" s="353" customFormat="1">
      <c r="A14" s="712"/>
      <c r="B14" s="712"/>
      <c r="C14" s="746" t="s">
        <v>314</v>
      </c>
      <c r="D14" s="746"/>
      <c r="E14" s="748">
        <f>E11-E13</f>
        <v>0</v>
      </c>
    </row>
    <row r="15" spans="1:10">
      <c r="B15" s="376"/>
      <c r="C15" s="353"/>
    </row>
    <row r="16" spans="1:10">
      <c r="C16" s="353"/>
    </row>
    <row r="17" spans="3:5">
      <c r="C17" s="353"/>
    </row>
    <row r="18" spans="3:5">
      <c r="C18" s="353"/>
    </row>
    <row r="19" spans="3:5" hidden="1">
      <c r="C19" s="353" t="s">
        <v>375</v>
      </c>
      <c r="E19" s="723">
        <v>30000</v>
      </c>
    </row>
    <row r="20" spans="3:5" hidden="1">
      <c r="C20" s="353" t="s">
        <v>376</v>
      </c>
      <c r="E20" s="723">
        <v>11345.79</v>
      </c>
    </row>
    <row r="21" spans="3:5" hidden="1">
      <c r="C21" s="671" t="s">
        <v>377</v>
      </c>
      <c r="D21" s="672"/>
      <c r="E21" s="747">
        <v>9181.8799999999992</v>
      </c>
    </row>
    <row r="22" spans="3:5" hidden="1">
      <c r="C22" s="671" t="s">
        <v>378</v>
      </c>
      <c r="D22" s="672"/>
      <c r="E22" s="747">
        <v>9455.49</v>
      </c>
    </row>
    <row r="23" spans="3:5" hidden="1">
      <c r="C23" s="353"/>
    </row>
    <row r="24" spans="3:5" hidden="1">
      <c r="C24" s="353"/>
    </row>
    <row r="25" spans="3:5" hidden="1">
      <c r="E25" s="723">
        <f>SUM(E19:E24)</f>
        <v>59983.159999999996</v>
      </c>
    </row>
  </sheetData>
  <mergeCells count="3">
    <mergeCell ref="A1:E1"/>
    <mergeCell ref="A2:E2"/>
    <mergeCell ref="A3:E3"/>
  </mergeCells>
  <printOptions horizontalCentered="1"/>
  <pageMargins left="0.75" right="0.75" top="1" bottom="1" header="0.5" footer="0.5"/>
  <pageSetup scale="68" orientation="portrait" r:id="rId1"/>
  <headerFooter alignWithMargins="0">
    <oddFooter>&amp;R&amp;F
&amp;D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8">
    <pageSetUpPr fitToPage="1"/>
  </sheetPr>
  <dimension ref="A1:AH27"/>
  <sheetViews>
    <sheetView zoomScaleNormal="100" workbookViewId="0">
      <pane ySplit="7" topLeftCell="A16" activePane="bottomLeft" state="frozen"/>
      <selection pane="bottomLeft" activeCell="C34" sqref="C34"/>
    </sheetView>
  </sheetViews>
  <sheetFormatPr defaultColWidth="17.44140625" defaultRowHeight="13.2"/>
  <cols>
    <col min="2" max="2" width="17.44140625" style="200"/>
    <col min="3" max="3" width="35" bestFit="1" customWidth="1"/>
    <col min="7" max="7" width="17.44140625" style="398"/>
  </cols>
  <sheetData>
    <row r="1" spans="1:33" s="296" customFormat="1" ht="17.399999999999999">
      <c r="A1" s="990" t="s">
        <v>305</v>
      </c>
      <c r="B1" s="991"/>
      <c r="C1" s="991"/>
      <c r="D1" s="991"/>
      <c r="E1" s="991"/>
      <c r="F1" s="991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983"/>
      <c r="V1" s="983"/>
      <c r="W1" s="983"/>
      <c r="X1" s="983"/>
      <c r="Y1" s="707"/>
      <c r="Z1" s="707"/>
      <c r="AA1" s="707"/>
      <c r="AB1" s="707"/>
      <c r="AC1" s="707"/>
      <c r="AD1" s="707"/>
      <c r="AE1" s="707"/>
      <c r="AF1" s="707"/>
      <c r="AG1" s="707"/>
    </row>
    <row r="2" spans="1:33" s="296" customFormat="1" ht="17.399999999999999">
      <c r="A2" s="986" t="s">
        <v>381</v>
      </c>
      <c r="B2" s="987"/>
      <c r="C2" s="987"/>
      <c r="D2" s="987"/>
      <c r="E2" s="987"/>
      <c r="F2" s="98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983"/>
      <c r="V2" s="983"/>
      <c r="W2" s="983"/>
      <c r="X2" s="983"/>
      <c r="Y2" s="707"/>
      <c r="Z2" s="707"/>
      <c r="AA2" s="707"/>
      <c r="AB2" s="707"/>
      <c r="AC2" s="707"/>
      <c r="AD2" s="707"/>
      <c r="AE2" s="707"/>
      <c r="AF2" s="707"/>
      <c r="AG2" s="707"/>
    </row>
    <row r="3" spans="1:33" s="296" customFormat="1" ht="18" thickBot="1">
      <c r="A3" s="988" t="str">
        <f>'Review Comments'!B13</f>
        <v>FOR THE MONTH ENDED 07/31/2026</v>
      </c>
      <c r="B3" s="989"/>
      <c r="C3" s="989"/>
      <c r="D3" s="989"/>
      <c r="E3" s="989"/>
      <c r="F3" s="989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983"/>
      <c r="V3" s="983"/>
      <c r="W3" s="983"/>
      <c r="X3" s="983"/>
      <c r="Y3" s="707"/>
      <c r="Z3" s="707"/>
      <c r="AA3" s="707"/>
      <c r="AB3" s="707"/>
      <c r="AC3" s="707"/>
      <c r="AD3" s="707"/>
      <c r="AE3" s="707"/>
      <c r="AF3" s="707"/>
      <c r="AG3" s="707"/>
    </row>
    <row r="4" spans="1:33" s="296" customFormat="1">
      <c r="A4" s="707"/>
      <c r="B4" s="766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  <c r="N4" s="707"/>
      <c r="O4" s="707"/>
      <c r="P4" s="707"/>
      <c r="Q4" s="707"/>
      <c r="R4" s="707"/>
      <c r="S4" s="707"/>
      <c r="T4" s="707"/>
      <c r="U4" s="983"/>
      <c r="V4" s="983"/>
      <c r="W4" s="983"/>
      <c r="X4" s="983"/>
      <c r="Y4" s="707"/>
      <c r="Z4" s="707"/>
      <c r="AA4" s="707"/>
      <c r="AB4" s="707"/>
      <c r="AC4" s="707"/>
      <c r="AD4" s="707"/>
      <c r="AE4" s="707"/>
      <c r="AF4" s="707"/>
      <c r="AG4" s="707"/>
    </row>
    <row r="5" spans="1:33" s="296" customFormat="1" ht="13.8" thickBot="1">
      <c r="A5" s="707"/>
      <c r="B5" s="766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983"/>
      <c r="V5" s="983"/>
      <c r="W5" s="983"/>
      <c r="X5" s="983"/>
      <c r="Y5" s="707"/>
      <c r="Z5" s="707"/>
      <c r="AA5" s="707"/>
      <c r="AB5" s="707"/>
      <c r="AC5" s="707"/>
      <c r="AD5" s="707"/>
      <c r="AE5" s="707"/>
      <c r="AF5" s="707"/>
      <c r="AG5" s="707"/>
    </row>
    <row r="6" spans="1:33" s="296" customFormat="1">
      <c r="A6" s="677"/>
      <c r="B6" s="767"/>
      <c r="C6" s="678"/>
      <c r="D6" s="678"/>
      <c r="E6" s="678"/>
      <c r="F6" s="749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983"/>
      <c r="V6" s="983"/>
      <c r="W6" s="983"/>
      <c r="X6" s="983"/>
      <c r="Y6" s="707"/>
      <c r="Z6" s="707"/>
      <c r="AA6" s="707"/>
      <c r="AB6" s="707"/>
      <c r="AC6" s="707"/>
      <c r="AD6" s="707"/>
      <c r="AE6" s="707"/>
      <c r="AF6" s="707"/>
      <c r="AG6" s="707"/>
    </row>
    <row r="7" spans="1:33" s="304" customFormat="1" ht="13.8" thickBot="1">
      <c r="A7" s="679" t="s">
        <v>361</v>
      </c>
      <c r="B7" s="768" t="s">
        <v>119</v>
      </c>
      <c r="C7" s="680" t="s">
        <v>344</v>
      </c>
      <c r="D7" s="680" t="s">
        <v>10</v>
      </c>
      <c r="E7" s="680"/>
      <c r="F7" s="750" t="s">
        <v>11</v>
      </c>
      <c r="G7" s="681"/>
      <c r="H7" s="707"/>
      <c r="I7" s="707"/>
      <c r="J7" s="707"/>
      <c r="K7" s="707"/>
      <c r="L7" s="707"/>
      <c r="M7" s="707"/>
      <c r="N7" s="707"/>
      <c r="O7" s="707"/>
      <c r="P7" s="707"/>
      <c r="Q7" s="707"/>
      <c r="R7" s="707"/>
      <c r="S7" s="707"/>
      <c r="T7" s="707"/>
      <c r="U7" s="985"/>
      <c r="V7" s="985"/>
      <c r="W7" s="985"/>
      <c r="X7" s="985"/>
      <c r="Y7" s="708"/>
      <c r="Z7" s="708"/>
      <c r="AA7" s="708"/>
      <c r="AB7" s="708"/>
      <c r="AC7" s="708"/>
      <c r="AD7" s="708"/>
      <c r="AE7" s="708"/>
      <c r="AF7" s="708"/>
      <c r="AG7" s="708"/>
    </row>
    <row r="8" spans="1:33" s="304" customFormat="1">
      <c r="A8" s="682"/>
      <c r="B8" s="769"/>
      <c r="C8" s="681"/>
      <c r="D8" s="681"/>
      <c r="E8" s="681"/>
      <c r="F8" s="751"/>
      <c r="G8" s="681"/>
      <c r="H8" s="707"/>
      <c r="I8" s="707"/>
      <c r="J8" s="707"/>
      <c r="K8" s="707"/>
      <c r="L8" s="707"/>
      <c r="M8" s="707"/>
      <c r="N8" s="707"/>
      <c r="O8" s="707"/>
      <c r="P8" s="707"/>
      <c r="Q8" s="707"/>
      <c r="R8" s="707"/>
      <c r="S8" s="707"/>
      <c r="T8" s="707"/>
      <c r="U8" s="985"/>
      <c r="V8" s="985"/>
      <c r="W8" s="985"/>
      <c r="X8" s="985"/>
      <c r="Y8" s="708"/>
      <c r="Z8" s="708"/>
      <c r="AA8" s="708"/>
      <c r="AB8" s="708"/>
      <c r="AC8" s="708"/>
      <c r="AD8" s="708"/>
      <c r="AE8" s="708"/>
      <c r="AF8" s="708"/>
      <c r="AG8" s="708"/>
    </row>
    <row r="9" spans="1:33" s="296" customFormat="1" ht="14.4" customHeight="1">
      <c r="A9" s="772"/>
      <c r="B9" s="773"/>
      <c r="C9" s="487"/>
      <c r="D9"/>
      <c r="E9" s="707"/>
      <c r="F9" s="774"/>
      <c r="G9" s="519"/>
      <c r="H9" s="707"/>
      <c r="I9" s="707"/>
      <c r="J9" s="707"/>
      <c r="K9" s="707"/>
      <c r="L9" s="707"/>
      <c r="M9" s="707"/>
      <c r="N9" s="707"/>
      <c r="O9" s="707"/>
      <c r="P9" s="707"/>
      <c r="Q9" s="707"/>
      <c r="R9" s="707"/>
      <c r="S9" s="707"/>
      <c r="T9" s="707"/>
      <c r="U9" s="983"/>
      <c r="V9" s="983"/>
      <c r="W9" s="983"/>
      <c r="X9" s="983"/>
      <c r="Y9" s="707"/>
      <c r="Z9" s="707"/>
      <c r="AA9" s="707"/>
      <c r="AB9" s="707"/>
      <c r="AC9" s="707"/>
      <c r="AD9" s="707"/>
      <c r="AE9" s="707"/>
      <c r="AF9" s="707"/>
      <c r="AG9" s="707"/>
    </row>
    <row r="10" spans="1:33" s="296" customFormat="1">
      <c r="A10" s="772"/>
      <c r="B10" s="773"/>
      <c r="C10" s="487"/>
      <c r="D10"/>
      <c r="E10" s="707"/>
      <c r="F10" s="774"/>
      <c r="G10" s="519"/>
      <c r="H10" s="707"/>
      <c r="I10" s="707"/>
      <c r="J10" s="707"/>
      <c r="K10" s="707"/>
      <c r="L10" s="707"/>
      <c r="M10" s="707"/>
      <c r="N10" s="707"/>
      <c r="O10" s="707"/>
      <c r="P10" s="707"/>
      <c r="Q10" s="707"/>
      <c r="R10" s="707"/>
      <c r="S10" s="707"/>
      <c r="T10" s="707"/>
      <c r="U10" s="983"/>
      <c r="V10" s="983"/>
      <c r="W10" s="983"/>
      <c r="X10" s="983"/>
      <c r="Y10" s="707"/>
      <c r="Z10" s="707"/>
      <c r="AA10" s="707"/>
      <c r="AB10" s="707"/>
      <c r="AC10" s="707"/>
      <c r="AD10" s="707"/>
      <c r="AE10" s="707"/>
      <c r="AF10" s="707"/>
      <c r="AG10" s="707"/>
    </row>
    <row r="11" spans="1:33" s="296" customFormat="1">
      <c r="A11" s="772"/>
      <c r="B11" s="773"/>
      <c r="C11" s="487"/>
      <c r="D11"/>
      <c r="E11" s="707"/>
      <c r="F11" s="774"/>
      <c r="G11" s="519"/>
      <c r="H11" s="707"/>
      <c r="I11" s="707"/>
      <c r="J11" s="707"/>
      <c r="K11" s="707"/>
      <c r="L11" s="707"/>
      <c r="M11" s="707"/>
      <c r="N11" s="707"/>
      <c r="O11" s="707"/>
      <c r="P11" s="707"/>
      <c r="Q11" s="707"/>
      <c r="R11" s="707"/>
      <c r="S11" s="707"/>
      <c r="T11" s="707"/>
      <c r="U11" s="707"/>
      <c r="V11" s="707"/>
      <c r="W11" s="707"/>
      <c r="X11" s="707"/>
      <c r="Y11" s="707"/>
      <c r="Z11" s="707"/>
      <c r="AA11" s="707"/>
      <c r="AB11" s="707"/>
      <c r="AC11" s="707"/>
      <c r="AD11" s="707"/>
      <c r="AE11" s="707"/>
      <c r="AF11" s="707"/>
      <c r="AG11" s="707"/>
    </row>
    <row r="12" spans="1:33" s="296" customFormat="1">
      <c r="A12" s="772"/>
      <c r="B12" s="773"/>
      <c r="C12" s="487"/>
      <c r="D12"/>
      <c r="E12" s="707"/>
      <c r="F12" s="774"/>
      <c r="G12" s="519"/>
      <c r="H12" s="707"/>
      <c r="I12" s="707"/>
      <c r="J12" s="707"/>
      <c r="K12" s="707"/>
      <c r="L12" s="707"/>
      <c r="M12" s="707"/>
      <c r="N12" s="707"/>
      <c r="O12" s="707"/>
      <c r="P12" s="707"/>
      <c r="Q12" s="707"/>
      <c r="R12" s="707"/>
      <c r="S12" s="707"/>
      <c r="T12" s="707"/>
      <c r="U12" s="707"/>
      <c r="V12" s="707"/>
      <c r="W12" s="707"/>
      <c r="X12" s="707"/>
      <c r="Y12" s="707"/>
      <c r="Z12" s="707"/>
      <c r="AA12" s="707"/>
      <c r="AB12" s="707"/>
      <c r="AC12" s="707"/>
      <c r="AD12" s="707"/>
      <c r="AE12" s="707"/>
      <c r="AF12" s="707"/>
      <c r="AG12" s="707"/>
    </row>
    <row r="13" spans="1:33" s="296" customFormat="1">
      <c r="A13" s="772"/>
      <c r="B13" s="773"/>
      <c r="C13" s="487"/>
      <c r="D13"/>
      <c r="E13" s="707"/>
      <c r="F13" s="774"/>
      <c r="G13" s="519"/>
      <c r="H13" s="707"/>
      <c r="I13" s="707"/>
      <c r="J13" s="707"/>
      <c r="K13" s="707"/>
      <c r="L13" s="707"/>
      <c r="M13" s="707"/>
      <c r="N13" s="707"/>
      <c r="O13" s="707"/>
      <c r="P13" s="707"/>
      <c r="Q13" s="707"/>
      <c r="R13" s="707"/>
      <c r="S13" s="707"/>
      <c r="T13" s="707"/>
      <c r="U13" s="707"/>
      <c r="V13" s="707"/>
      <c r="W13" s="707"/>
      <c r="X13" s="707"/>
      <c r="Y13" s="707"/>
      <c r="Z13" s="707"/>
      <c r="AA13" s="707"/>
      <c r="AB13" s="707"/>
      <c r="AC13" s="707"/>
      <c r="AD13" s="707"/>
      <c r="AE13" s="707"/>
      <c r="AF13" s="707"/>
      <c r="AG13" s="707"/>
    </row>
    <row r="14" spans="1:33" s="296" customFormat="1">
      <c r="A14" s="772"/>
      <c r="B14" s="773"/>
      <c r="C14" s="487"/>
      <c r="D14"/>
      <c r="E14" s="707"/>
      <c r="F14" s="774"/>
      <c r="G14" s="519"/>
      <c r="H14" s="707"/>
      <c r="I14" s="707"/>
      <c r="J14" s="707"/>
      <c r="K14" s="707"/>
      <c r="L14" s="707"/>
      <c r="M14" s="707"/>
      <c r="N14" s="707"/>
      <c r="O14" s="707"/>
      <c r="P14" s="707"/>
      <c r="Q14" s="707"/>
      <c r="R14" s="707"/>
      <c r="S14" s="707"/>
      <c r="T14" s="707"/>
      <c r="U14" s="707"/>
      <c r="V14" s="707"/>
      <c r="W14" s="707"/>
      <c r="X14" s="707"/>
      <c r="Y14" s="707"/>
      <c r="Z14" s="707"/>
      <c r="AA14" s="707"/>
      <c r="AB14" s="707"/>
      <c r="AC14" s="707"/>
      <c r="AD14" s="707"/>
      <c r="AE14" s="707"/>
      <c r="AF14" s="707"/>
      <c r="AG14" s="707"/>
    </row>
    <row r="15" spans="1:33" s="296" customFormat="1" ht="14.4" customHeight="1">
      <c r="A15" s="772"/>
      <c r="B15" s="773"/>
      <c r="C15" s="487"/>
      <c r="D15"/>
      <c r="E15" s="707"/>
      <c r="F15" s="774"/>
      <c r="G15" s="321"/>
      <c r="H15" s="707"/>
      <c r="I15" s="707"/>
      <c r="J15" s="707"/>
      <c r="K15" s="707"/>
      <c r="L15" s="707"/>
      <c r="M15" s="707"/>
      <c r="N15" s="707"/>
      <c r="O15" s="707"/>
      <c r="P15" s="707"/>
      <c r="Q15" s="707"/>
      <c r="R15" s="707"/>
      <c r="S15" s="707"/>
      <c r="T15" s="707"/>
      <c r="U15" s="983"/>
      <c r="V15" s="983"/>
      <c r="W15" s="983"/>
      <c r="X15" s="983"/>
      <c r="Y15" s="707"/>
      <c r="Z15" s="707"/>
      <c r="AA15" s="707"/>
      <c r="AB15" s="707"/>
      <c r="AC15"/>
      <c r="AD15"/>
      <c r="AE15"/>
      <c r="AF15" s="707"/>
      <c r="AG15" s="707"/>
    </row>
    <row r="16" spans="1:33" s="296" customFormat="1" ht="14.4" customHeight="1">
      <c r="A16" s="772"/>
      <c r="B16" s="773"/>
      <c r="C16" s="487"/>
      <c r="D16"/>
      <c r="E16" s="707"/>
      <c r="F16" s="774"/>
      <c r="G16" s="321"/>
      <c r="H16" s="707"/>
      <c r="I16" s="707"/>
      <c r="J16" s="707"/>
      <c r="K16" s="707"/>
      <c r="L16" s="707"/>
      <c r="M16" s="707"/>
      <c r="N16" s="707"/>
      <c r="O16" s="707"/>
      <c r="P16" s="707"/>
      <c r="Q16" s="707"/>
      <c r="R16" s="707"/>
      <c r="S16" s="707"/>
      <c r="T16" s="707"/>
      <c r="U16" s="983"/>
      <c r="V16" s="983"/>
      <c r="W16" s="983"/>
      <c r="X16" s="983"/>
      <c r="Y16" s="707"/>
      <c r="Z16" s="707"/>
      <c r="AA16" s="707"/>
      <c r="AB16" s="707"/>
      <c r="AC16"/>
      <c r="AD16"/>
      <c r="AE16"/>
      <c r="AF16" s="707"/>
      <c r="AG16" s="707"/>
    </row>
    <row r="17" spans="1:34" s="296" customFormat="1" ht="14.4" customHeight="1">
      <c r="A17" s="772"/>
      <c r="B17" s="773"/>
      <c r="C17" s="487"/>
      <c r="D17"/>
      <c r="E17" s="707"/>
      <c r="F17" s="774"/>
      <c r="G17" s="321"/>
      <c r="H17" s="707"/>
      <c r="I17" s="707"/>
      <c r="J17" s="707"/>
      <c r="K17" s="707"/>
      <c r="L17" s="707"/>
      <c r="M17" s="707"/>
      <c r="N17" s="707"/>
      <c r="O17" s="707"/>
      <c r="P17" s="707"/>
      <c r="Q17" s="707"/>
      <c r="R17" s="707"/>
      <c r="S17" s="707"/>
      <c r="T17" s="707"/>
      <c r="U17" s="983"/>
      <c r="V17" s="983"/>
      <c r="W17" s="983"/>
      <c r="X17" s="983"/>
      <c r="Y17" s="707"/>
      <c r="Z17" s="707"/>
      <c r="AA17" s="707"/>
      <c r="AB17" s="707"/>
      <c r="AC17"/>
      <c r="AD17"/>
      <c r="AE17"/>
      <c r="AF17" s="707"/>
      <c r="AG17" s="707"/>
    </row>
    <row r="18" spans="1:34" s="296" customFormat="1" ht="14.4" customHeight="1">
      <c r="A18" s="772"/>
      <c r="B18" s="773"/>
      <c r="C18" s="487"/>
      <c r="D18"/>
      <c r="E18" s="707"/>
      <c r="F18" s="774"/>
      <c r="G18" s="321"/>
      <c r="H18" s="707"/>
      <c r="I18" s="707"/>
      <c r="J18" s="707"/>
      <c r="K18" s="707"/>
      <c r="L18" s="707"/>
      <c r="M18" s="707"/>
      <c r="N18" s="707"/>
      <c r="O18" s="707"/>
      <c r="P18" s="707"/>
      <c r="Q18" s="707"/>
      <c r="R18" s="707"/>
      <c r="S18" s="707"/>
      <c r="T18" s="707"/>
      <c r="U18" s="707"/>
      <c r="V18" s="707"/>
      <c r="W18" s="707"/>
      <c r="X18" s="707"/>
      <c r="Y18" s="707"/>
      <c r="Z18" s="707"/>
      <c r="AA18" s="707"/>
      <c r="AB18" s="707"/>
      <c r="AC18"/>
      <c r="AD18"/>
      <c r="AE18"/>
      <c r="AF18" s="707"/>
      <c r="AG18" s="707"/>
    </row>
    <row r="19" spans="1:34" s="296" customFormat="1" ht="17.399999999999999" customHeight="1">
      <c r="A19" s="775"/>
      <c r="B19" s="779"/>
      <c r="C19" s="1"/>
      <c r="D19"/>
      <c r="E19" s="708"/>
      <c r="F19" s="774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707"/>
      <c r="U19" s="984"/>
      <c r="V19" s="984"/>
      <c r="W19" s="984"/>
      <c r="X19" s="984"/>
      <c r="Y19"/>
      <c r="Z19"/>
      <c r="AA19" s="321"/>
      <c r="AB19" s="321"/>
      <c r="AC19"/>
      <c r="AD19" s="321"/>
      <c r="AE19"/>
      <c r="AF19" s="321"/>
      <c r="AG19" s="321"/>
    </row>
    <row r="20" spans="1:34" s="296" customFormat="1" ht="17.399999999999999" customHeight="1">
      <c r="A20" s="776"/>
      <c r="B20" s="773"/>
      <c r="C20" s="777"/>
      <c r="D20"/>
      <c r="E20" s="707"/>
      <c r="F20" s="778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707"/>
      <c r="U20" s="984"/>
      <c r="V20" s="984"/>
      <c r="W20" s="984"/>
      <c r="X20" s="984"/>
      <c r="Y20"/>
      <c r="Z20"/>
      <c r="AA20" s="321"/>
      <c r="AB20" s="321"/>
      <c r="AC20"/>
      <c r="AD20" s="321"/>
      <c r="AE20"/>
      <c r="AF20" s="321"/>
      <c r="AG20" s="321"/>
    </row>
    <row r="21" spans="1:34" s="321" customFormat="1" ht="14.4" customHeight="1">
      <c r="A21" s="776"/>
      <c r="B21" s="773"/>
      <c r="C21" s="777"/>
      <c r="D21"/>
      <c r="E21" s="707"/>
      <c r="F21" s="778"/>
      <c r="H21" s="707"/>
      <c r="J21" s="707"/>
      <c r="K21" s="707"/>
      <c r="L21" s="707"/>
      <c r="M21" s="707"/>
      <c r="N21" s="707"/>
      <c r="O21" s="707"/>
      <c r="P21" s="707"/>
      <c r="Q21" s="707"/>
      <c r="R21" s="707"/>
      <c r="S21" s="707"/>
      <c r="T21" s="707"/>
      <c r="U21" s="983"/>
      <c r="V21" s="983"/>
      <c r="W21" s="983"/>
      <c r="X21" s="983"/>
      <c r="Y21"/>
      <c r="Z21"/>
      <c r="AA21"/>
      <c r="AB21" s="319"/>
      <c r="AC21"/>
      <c r="AD21"/>
      <c r="AE21"/>
      <c r="AF21" s="319"/>
      <c r="AG21" s="319"/>
    </row>
    <row r="22" spans="1:34" s="321" customFormat="1" ht="14.4" customHeight="1">
      <c r="A22" s="776"/>
      <c r="B22" s="773"/>
      <c r="C22" s="777"/>
      <c r="D22"/>
      <c r="E22" s="707"/>
      <c r="F22" s="778"/>
      <c r="G22" s="707"/>
      <c r="H22" s="707"/>
      <c r="J22" s="707"/>
      <c r="K22" s="707"/>
      <c r="L22" s="707"/>
      <c r="M22" s="707"/>
      <c r="N22" s="707"/>
      <c r="O22" s="707"/>
      <c r="P22" s="707"/>
      <c r="Q22" s="707"/>
      <c r="R22" s="707"/>
      <c r="S22" s="707"/>
      <c r="U22" s="983"/>
      <c r="V22" s="983"/>
      <c r="W22" s="983"/>
      <c r="X22" s="983"/>
      <c r="Y22"/>
      <c r="Z22"/>
      <c r="AA22"/>
      <c r="AB22" s="319"/>
      <c r="AC22"/>
      <c r="AD22"/>
      <c r="AE22"/>
      <c r="AF22" s="319"/>
      <c r="AG22" s="319"/>
    </row>
    <row r="23" spans="1:34" s="296" customFormat="1" ht="14.4" customHeight="1">
      <c r="A23" s="776"/>
      <c r="B23" s="773"/>
      <c r="C23" s="777"/>
      <c r="D23" s="319"/>
      <c r="E23" s="707"/>
      <c r="F23" s="778"/>
      <c r="G23"/>
      <c r="H23"/>
      <c r="I23" s="707"/>
      <c r="J23" s="707"/>
      <c r="K23" s="707"/>
      <c r="L23" s="707"/>
      <c r="M23" s="707"/>
      <c r="N23" s="707"/>
      <c r="O23" s="707"/>
      <c r="P23" s="321"/>
      <c r="Q23" s="321"/>
      <c r="R23" s="319"/>
      <c r="S23" s="321"/>
      <c r="T23" s="321"/>
      <c r="U23" s="982"/>
      <c r="V23" s="982"/>
      <c r="W23" s="982"/>
      <c r="X23" s="982"/>
      <c r="Y23"/>
      <c r="Z23"/>
      <c r="AA23"/>
      <c r="AB23"/>
      <c r="AC23"/>
      <c r="AD23"/>
      <c r="AE23"/>
      <c r="AF23"/>
      <c r="AG23"/>
      <c r="AH23" s="319"/>
    </row>
    <row r="24" spans="1:34" s="296" customFormat="1" ht="14.4" customHeight="1">
      <c r="A24" s="776"/>
      <c r="B24" s="773"/>
      <c r="C24" s="777"/>
      <c r="D24" s="707"/>
      <c r="E24" s="707"/>
      <c r="F24" s="778"/>
      <c r="H24"/>
      <c r="I24" s="707"/>
      <c r="J24" s="707"/>
      <c r="K24" s="707"/>
      <c r="L24" s="707"/>
      <c r="M24" s="707"/>
      <c r="N24" s="707"/>
      <c r="O24" s="707"/>
      <c r="P24" s="321"/>
      <c r="Q24" s="321"/>
      <c r="R24" s="319"/>
      <c r="S24" s="321"/>
      <c r="T24" s="321"/>
      <c r="U24"/>
      <c r="V24"/>
      <c r="W24"/>
      <c r="X24"/>
      <c r="Y24"/>
      <c r="Z24"/>
      <c r="AA24"/>
      <c r="AB24"/>
      <c r="AC24"/>
      <c r="AD24"/>
      <c r="AE24"/>
      <c r="AF24"/>
      <c r="AG24"/>
      <c r="AH24" s="319"/>
    </row>
    <row r="25" spans="1:34" s="296" customFormat="1">
      <c r="A25" s="683"/>
      <c r="B25" s="770"/>
      <c r="C25" s="684"/>
      <c r="D25" s="685"/>
      <c r="E25" s="321"/>
      <c r="F25" s="752"/>
      <c r="G25"/>
      <c r="H25" s="707"/>
      <c r="I25" s="707"/>
      <c r="J25" s="707"/>
      <c r="K25" s="707"/>
      <c r="L25" s="707"/>
      <c r="M25" s="707"/>
      <c r="N25" s="707"/>
      <c r="O25" s="707"/>
      <c r="P25" s="707"/>
      <c r="Q25" s="707"/>
      <c r="R25" s="707"/>
      <c r="S25" s="321"/>
      <c r="T25" s="707"/>
      <c r="U25" s="982"/>
      <c r="V25" s="982"/>
      <c r="W25" s="982"/>
      <c r="X25" s="982"/>
      <c r="Y25"/>
      <c r="Z25"/>
      <c r="AA25"/>
      <c r="AB25"/>
      <c r="AC25"/>
      <c r="AD25"/>
      <c r="AE25"/>
      <c r="AF25"/>
      <c r="AG25"/>
      <c r="AH25" s="319"/>
    </row>
    <row r="26" spans="1:34" ht="13.8" thickBot="1">
      <c r="A26" s="686"/>
      <c r="B26" s="771"/>
      <c r="C26" s="687"/>
      <c r="D26" s="688"/>
      <c r="E26" s="688"/>
      <c r="F26" s="753">
        <f>SUM(F9:F24)</f>
        <v>0</v>
      </c>
      <c r="G26"/>
      <c r="H26" s="707"/>
      <c r="I26" s="707"/>
      <c r="J26" s="707"/>
      <c r="K26" s="707"/>
      <c r="L26" s="707"/>
      <c r="M26" s="707"/>
      <c r="N26" s="707"/>
      <c r="O26" s="707"/>
      <c r="P26" s="707"/>
      <c r="Q26" s="707"/>
      <c r="R26" s="707"/>
      <c r="S26" s="707"/>
      <c r="T26" s="707"/>
      <c r="U26" s="982"/>
      <c r="V26" s="982"/>
      <c r="W26" s="982"/>
      <c r="X26" s="982"/>
    </row>
    <row r="27" spans="1:34">
      <c r="A27" s="707"/>
      <c r="B27" s="766"/>
      <c r="C27" s="707"/>
      <c r="D27" s="707"/>
      <c r="E27" s="707"/>
      <c r="F27" s="754"/>
      <c r="G27"/>
      <c r="H27" s="707"/>
      <c r="U27" s="982"/>
      <c r="V27" s="982"/>
      <c r="W27" s="982"/>
      <c r="X27" s="982"/>
    </row>
  </sheetData>
  <mergeCells count="45">
    <mergeCell ref="U4:V4"/>
    <mergeCell ref="W4:X4"/>
    <mergeCell ref="U5:V5"/>
    <mergeCell ref="W5:X5"/>
    <mergeCell ref="U6:V6"/>
    <mergeCell ref="W6:X6"/>
    <mergeCell ref="W1:X1"/>
    <mergeCell ref="A2:F2"/>
    <mergeCell ref="U2:V2"/>
    <mergeCell ref="W2:X2"/>
    <mergeCell ref="A3:F3"/>
    <mergeCell ref="U3:V3"/>
    <mergeCell ref="W3:X3"/>
    <mergeCell ref="A1:F1"/>
    <mergeCell ref="U1:V1"/>
    <mergeCell ref="U7:V7"/>
    <mergeCell ref="W7:X7"/>
    <mergeCell ref="U8:V8"/>
    <mergeCell ref="W8:X8"/>
    <mergeCell ref="U20:V20"/>
    <mergeCell ref="W20:X20"/>
    <mergeCell ref="U9:V9"/>
    <mergeCell ref="W9:X9"/>
    <mergeCell ref="U10:V10"/>
    <mergeCell ref="W10:X10"/>
    <mergeCell ref="U15:V15"/>
    <mergeCell ref="W15:X15"/>
    <mergeCell ref="U21:V21"/>
    <mergeCell ref="W21:X21"/>
    <mergeCell ref="U22:V22"/>
    <mergeCell ref="W22:X22"/>
    <mergeCell ref="U16:V16"/>
    <mergeCell ref="W16:X16"/>
    <mergeCell ref="U17:V17"/>
    <mergeCell ref="W17:X17"/>
    <mergeCell ref="U19:V19"/>
    <mergeCell ref="W19:X19"/>
    <mergeCell ref="U27:V27"/>
    <mergeCell ref="W27:X27"/>
    <mergeCell ref="U23:V23"/>
    <mergeCell ref="W23:X23"/>
    <mergeCell ref="U25:V25"/>
    <mergeCell ref="W25:X25"/>
    <mergeCell ref="U26:V26"/>
    <mergeCell ref="W26:X26"/>
  </mergeCells>
  <phoneticPr fontId="14" type="noConversion"/>
  <pageMargins left="0.7" right="0.7" top="0.75" bottom="0.75" header="0.3" footer="0.3"/>
  <pageSetup scale="65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>
    <pageSetUpPr autoPageBreaks="0" fitToPage="1"/>
  </sheetPr>
  <dimension ref="A1:J20"/>
  <sheetViews>
    <sheetView workbookViewId="0">
      <pane ySplit="9" topLeftCell="A10" activePane="bottomLeft" state="frozen"/>
      <selection pane="bottomLeft" activeCell="A17" sqref="A17:XFD24"/>
    </sheetView>
  </sheetViews>
  <sheetFormatPr defaultColWidth="9.44140625" defaultRowHeight="13.2"/>
  <cols>
    <col min="1" max="1" width="12.44140625" style="375" customWidth="1"/>
    <col min="2" max="2" width="2.44140625" style="375" customWidth="1"/>
    <col min="3" max="3" width="41" style="375" customWidth="1"/>
    <col min="4" max="4" width="2.44140625" style="375" customWidth="1"/>
    <col min="5" max="5" width="30.44140625" style="723" customWidth="1"/>
    <col min="6" max="6" width="9.44140625" style="375"/>
    <col min="7" max="7" width="46" style="375" customWidth="1"/>
    <col min="8" max="16384" width="9.44140625" style="375"/>
  </cols>
  <sheetData>
    <row r="1" spans="1:10" s="353" customFormat="1" ht="17.399999999999999">
      <c r="A1" s="913" t="str">
        <f>'Review Comments'!B11</f>
        <v>GREENFIELD GATEWAY</v>
      </c>
      <c r="B1" s="914"/>
      <c r="C1" s="914"/>
      <c r="D1" s="914"/>
      <c r="E1" s="915"/>
    </row>
    <row r="2" spans="1:10" s="353" customFormat="1" ht="17.399999999999999">
      <c r="A2" s="916" t="s">
        <v>382</v>
      </c>
      <c r="B2" s="917"/>
      <c r="C2" s="917"/>
      <c r="D2" s="917"/>
      <c r="E2" s="918"/>
    </row>
    <row r="3" spans="1:10" s="353" customFormat="1" ht="18" thickBot="1">
      <c r="A3" s="919" t="str">
        <f>'Review Comments'!B13</f>
        <v>FOR THE MONTH ENDED 07/31/2026</v>
      </c>
      <c r="B3" s="920"/>
      <c r="C3" s="920"/>
      <c r="D3" s="920"/>
      <c r="E3" s="921"/>
    </row>
    <row r="4" spans="1:10" s="353" customFormat="1">
      <c r="E4" s="719"/>
    </row>
    <row r="5" spans="1:10" s="353" customFormat="1">
      <c r="E5" s="719"/>
    </row>
    <row r="6" spans="1:10" s="353" customFormat="1">
      <c r="E6" s="719"/>
    </row>
    <row r="7" spans="1:10" s="353" customFormat="1" ht="13.8" thickBot="1">
      <c r="E7" s="719"/>
    </row>
    <row r="8" spans="1:10" s="353" customFormat="1">
      <c r="A8" s="354"/>
      <c r="B8" s="355"/>
      <c r="C8" s="355"/>
      <c r="D8" s="355"/>
      <c r="E8" s="720"/>
    </row>
    <row r="9" spans="1:10" s="353" customFormat="1" ht="27" thickBot="1">
      <c r="A9" s="357" t="s">
        <v>309</v>
      </c>
      <c r="B9" s="358"/>
      <c r="C9" s="358" t="s">
        <v>10</v>
      </c>
      <c r="D9" s="358"/>
      <c r="E9" s="721" t="s">
        <v>105</v>
      </c>
      <c r="F9" s="360"/>
      <c r="G9" s="360"/>
      <c r="H9" s="360"/>
      <c r="I9" s="360"/>
      <c r="J9" s="360"/>
    </row>
    <row r="10" spans="1:10" s="353" customFormat="1">
      <c r="A10" s="361"/>
      <c r="E10" s="722"/>
    </row>
    <row r="11" spans="1:10" s="353" customFormat="1">
      <c r="A11" s="634"/>
      <c r="B11" s="392"/>
      <c r="C11" s="485"/>
      <c r="D11" s="363"/>
      <c r="E11" s="755"/>
    </row>
    <row r="12" spans="1:10" s="353" customFormat="1">
      <c r="A12" s="558"/>
      <c r="B12" s="559"/>
      <c r="C12" s="515"/>
      <c r="D12" s="559"/>
      <c r="E12" s="756"/>
    </row>
    <row r="13" spans="1:10" s="353" customFormat="1">
      <c r="A13" s="558"/>
      <c r="B13" s="559"/>
      <c r="C13" s="515"/>
      <c r="D13" s="559"/>
      <c r="E13" s="756"/>
    </row>
    <row r="14" spans="1:10" s="353" customFormat="1">
      <c r="A14" s="367"/>
      <c r="B14" s="363"/>
      <c r="C14" s="363"/>
      <c r="D14" s="363"/>
      <c r="E14" s="511"/>
    </row>
    <row r="15" spans="1:10" s="373" customFormat="1" ht="13.8" thickBot="1">
      <c r="A15" s="369"/>
      <c r="B15" s="370"/>
      <c r="C15" s="370" t="s">
        <v>312</v>
      </c>
      <c r="D15" s="370"/>
      <c r="E15" s="743">
        <f>SUM(E11:E14)</f>
        <v>0</v>
      </c>
    </row>
    <row r="16" spans="1:10" s="353" customFormat="1">
      <c r="A16" s="363"/>
      <c r="B16" s="363"/>
      <c r="C16" s="363"/>
      <c r="D16" s="363"/>
      <c r="E16" s="724"/>
    </row>
    <row r="17" spans="3:3">
      <c r="C17" s="353"/>
    </row>
    <row r="18" spans="3:3">
      <c r="C18" s="353"/>
    </row>
    <row r="19" spans="3:3">
      <c r="C19" s="353"/>
    </row>
    <row r="20" spans="3:3">
      <c r="C20" s="353"/>
    </row>
  </sheetData>
  <mergeCells count="3">
    <mergeCell ref="A1:E1"/>
    <mergeCell ref="A2:E2"/>
    <mergeCell ref="A3:E3"/>
  </mergeCells>
  <printOptions horizontalCentered="1"/>
  <pageMargins left="0.75" right="0.75" top="1" bottom="1" header="0.5" footer="0.5"/>
  <pageSetup orientation="portrait" r:id="rId1"/>
  <headerFooter alignWithMargins="0">
    <oddFooter>&amp;R&amp;F
&amp;D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7040-B579-450B-9578-B41F6C84470D}">
  <sheetPr codeName="Sheet50">
    <pageSetUpPr autoPageBreaks="0" fitToPage="1"/>
  </sheetPr>
  <dimension ref="A1:J19"/>
  <sheetViews>
    <sheetView workbookViewId="0">
      <pane ySplit="6" topLeftCell="A7" activePane="bottomLeft" state="frozen"/>
      <selection pane="bottomLeft" activeCell="A15" sqref="A15:XFD21"/>
    </sheetView>
  </sheetViews>
  <sheetFormatPr defaultColWidth="9.44140625" defaultRowHeight="13.2"/>
  <cols>
    <col min="1" max="1" width="12.44140625" style="375" customWidth="1"/>
    <col min="2" max="2" width="2.44140625" style="375" customWidth="1"/>
    <col min="3" max="3" width="47.44140625" style="375" customWidth="1"/>
    <col min="4" max="4" width="2.44140625" style="375" customWidth="1"/>
    <col min="5" max="5" width="30.44140625" style="723" customWidth="1"/>
    <col min="6" max="16384" width="9.44140625" style="375"/>
  </cols>
  <sheetData>
    <row r="1" spans="1:10" s="353" customFormat="1" ht="17.399999999999999">
      <c r="A1" s="913" t="str">
        <f>'Review Comments'!B11</f>
        <v>GREENFIELD GATEWAY</v>
      </c>
      <c r="B1" s="914"/>
      <c r="C1" s="914"/>
      <c r="D1" s="914"/>
      <c r="E1" s="915"/>
    </row>
    <row r="2" spans="1:10" s="353" customFormat="1" ht="15.6">
      <c r="A2" s="992" t="s">
        <v>383</v>
      </c>
      <c r="B2" s="993"/>
      <c r="C2" s="993"/>
      <c r="D2" s="993"/>
      <c r="E2" s="994"/>
    </row>
    <row r="3" spans="1:10" s="353" customFormat="1" ht="16.2" thickBot="1">
      <c r="A3" s="995" t="str">
        <f>'Review Comments'!B13</f>
        <v>FOR THE MONTH ENDED 07/31/2026</v>
      </c>
      <c r="B3" s="996"/>
      <c r="C3" s="996"/>
      <c r="D3" s="996"/>
      <c r="E3" s="997"/>
    </row>
    <row r="4" spans="1:10" s="353" customFormat="1" ht="13.8" thickBot="1">
      <c r="E4" s="719"/>
    </row>
    <row r="5" spans="1:10" s="353" customFormat="1">
      <c r="A5" s="354"/>
      <c r="B5" s="355"/>
      <c r="C5" s="355"/>
      <c r="D5" s="355"/>
      <c r="E5" s="720"/>
    </row>
    <row r="6" spans="1:10" s="353" customFormat="1" ht="27" thickBot="1">
      <c r="A6" s="357" t="s">
        <v>309</v>
      </c>
      <c r="B6" s="358"/>
      <c r="C6" s="358" t="s">
        <v>10</v>
      </c>
      <c r="D6" s="358"/>
      <c r="E6" s="721" t="s">
        <v>105</v>
      </c>
      <c r="F6" s="360"/>
      <c r="G6" s="360"/>
      <c r="H6" s="360"/>
      <c r="I6" s="360"/>
      <c r="J6" s="360"/>
    </row>
    <row r="7" spans="1:10" s="353" customFormat="1">
      <c r="A7" s="361"/>
      <c r="E7" s="722"/>
    </row>
    <row r="8" spans="1:10" s="353" customFormat="1">
      <c r="A8" s="430"/>
      <c r="B8" s="392"/>
      <c r="C8" s="485"/>
      <c r="D8" s="363"/>
      <c r="E8" s="511"/>
    </row>
    <row r="9" spans="1:10" s="353" customFormat="1">
      <c r="A9" s="673"/>
      <c r="B9" s="674"/>
      <c r="C9" s="675"/>
      <c r="D9" s="676"/>
      <c r="E9" s="757"/>
    </row>
    <row r="10" spans="1:10" s="353" customFormat="1">
      <c r="A10" s="673"/>
      <c r="B10" s="674"/>
      <c r="C10" s="675"/>
      <c r="D10" s="676"/>
      <c r="E10" s="757"/>
    </row>
    <row r="11" spans="1:10" s="353" customFormat="1">
      <c r="A11" s="395"/>
      <c r="B11" s="363"/>
      <c r="C11" s="396"/>
      <c r="D11" s="363"/>
      <c r="E11" s="511"/>
    </row>
    <row r="12" spans="1:10" s="353" customFormat="1">
      <c r="A12" s="367"/>
      <c r="B12" s="363"/>
      <c r="C12" s="363"/>
      <c r="D12" s="363"/>
      <c r="E12" s="511"/>
    </row>
    <row r="13" spans="1:10" s="373" customFormat="1" ht="13.8" thickBot="1">
      <c r="A13" s="369"/>
      <c r="B13" s="370"/>
      <c r="C13" s="370" t="s">
        <v>312</v>
      </c>
      <c r="D13" s="370"/>
      <c r="E13" s="510">
        <f>SUM(E8:E12)</f>
        <v>0</v>
      </c>
    </row>
    <row r="14" spans="1:10" s="353" customFormat="1">
      <c r="A14" s="363"/>
      <c r="B14" s="363"/>
      <c r="C14" s="363"/>
      <c r="D14" s="363"/>
      <c r="E14" s="724"/>
    </row>
    <row r="15" spans="1:10">
      <c r="C15" s="353"/>
    </row>
    <row r="16" spans="1:10">
      <c r="C16" s="353"/>
    </row>
    <row r="17" spans="3:3">
      <c r="C17" s="353"/>
    </row>
    <row r="18" spans="3:3">
      <c r="C18" s="353"/>
    </row>
    <row r="19" spans="3:3">
      <c r="C19" s="353"/>
    </row>
  </sheetData>
  <mergeCells count="3">
    <mergeCell ref="A1:E1"/>
    <mergeCell ref="A2:E2"/>
    <mergeCell ref="A3:E3"/>
  </mergeCells>
  <printOptions horizontalCentered="1"/>
  <pageMargins left="0.75" right="0.75" top="1" bottom="1" header="0.5" footer="0.5"/>
  <pageSetup orientation="portrait" r:id="rId1"/>
  <headerFooter alignWithMargins="0">
    <oddFooter>&amp;R&amp;F
&amp;D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1"/>
  <dimension ref="A1:O43"/>
  <sheetViews>
    <sheetView workbookViewId="0">
      <pane ySplit="9" topLeftCell="A19" activePane="bottomLeft" state="frozen"/>
      <selection pane="bottomLeft" activeCell="E33" sqref="E33"/>
    </sheetView>
  </sheetViews>
  <sheetFormatPr defaultRowHeight="13.2"/>
  <cols>
    <col min="1" max="1" width="12.44140625" customWidth="1"/>
    <col min="2" max="2" width="2.44140625" customWidth="1"/>
    <col min="3" max="3" width="35.44140625" customWidth="1"/>
    <col min="4" max="4" width="2.44140625" hidden="1" customWidth="1"/>
    <col min="5" max="5" width="20.44140625" style="740" customWidth="1"/>
    <col min="6" max="6" width="24.44140625" customWidth="1"/>
    <col min="7" max="7" width="11.44140625" bestFit="1" customWidth="1"/>
    <col min="11" max="11" width="15.44140625" bestFit="1" customWidth="1"/>
    <col min="12" max="12" width="12.109375" bestFit="1" customWidth="1"/>
    <col min="13" max="13" width="21.44140625" customWidth="1"/>
    <col min="15" max="15" width="15.44140625" bestFit="1" customWidth="1"/>
    <col min="16" max="16" width="13.88671875" bestFit="1" customWidth="1"/>
    <col min="18" max="19" width="11.109375" bestFit="1" customWidth="1"/>
  </cols>
  <sheetData>
    <row r="1" spans="1:11" s="296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5"/>
    </row>
    <row r="2" spans="1:11" s="296" customFormat="1" ht="17.399999999999999">
      <c r="A2" s="931" t="s">
        <v>384</v>
      </c>
      <c r="B2" s="932"/>
      <c r="C2" s="932"/>
      <c r="D2" s="932"/>
      <c r="E2" s="932"/>
      <c r="F2" s="933"/>
    </row>
    <row r="3" spans="1:11" s="296" customFormat="1" ht="18" thickBot="1">
      <c r="A3" s="934" t="str">
        <f>'Review Comments'!B13</f>
        <v>FOR THE MONTH ENDED 07/31/2026</v>
      </c>
      <c r="B3" s="935"/>
      <c r="C3" s="935"/>
      <c r="D3" s="935"/>
      <c r="E3" s="935"/>
      <c r="F3" s="936"/>
    </row>
    <row r="4" spans="1:11" s="296" customFormat="1">
      <c r="E4" s="719"/>
    </row>
    <row r="5" spans="1:11" s="296" customFormat="1">
      <c r="E5" s="719"/>
    </row>
    <row r="6" spans="1:11" s="296" customFormat="1">
      <c r="E6" s="719"/>
    </row>
    <row r="7" spans="1:11" s="296" customFormat="1" ht="13.8" thickBot="1">
      <c r="E7" s="719"/>
    </row>
    <row r="8" spans="1:11" s="296" customFormat="1">
      <c r="A8" s="385"/>
      <c r="B8" s="386"/>
      <c r="C8" s="386"/>
      <c r="D8" s="386"/>
      <c r="E8" s="736"/>
      <c r="F8" s="387"/>
    </row>
    <row r="9" spans="1:11" s="296" customFormat="1" ht="27" thickBot="1">
      <c r="A9" s="388" t="s">
        <v>309</v>
      </c>
      <c r="B9" s="389"/>
      <c r="C9" s="389" t="s">
        <v>10</v>
      </c>
      <c r="D9" s="389"/>
      <c r="E9" s="737" t="s">
        <v>11</v>
      </c>
      <c r="F9" s="390" t="s">
        <v>348</v>
      </c>
      <c r="G9" s="297"/>
      <c r="H9" s="297"/>
      <c r="I9" s="297"/>
      <c r="J9" s="297"/>
      <c r="K9" s="297"/>
    </row>
    <row r="10" spans="1:11" s="296" customFormat="1">
      <c r="A10" s="300"/>
      <c r="E10" s="719"/>
      <c r="F10" s="477"/>
    </row>
    <row r="11" spans="1:11" s="296" customFormat="1">
      <c r="A11" s="694">
        <v>45808</v>
      </c>
      <c r="B11" s="695"/>
      <c r="C11" s="364" t="s">
        <v>631</v>
      </c>
      <c r="D11" s="530"/>
      <c r="E11" s="787">
        <v>-9772721.7200000007</v>
      </c>
      <c r="F11" s="488"/>
    </row>
    <row r="12" spans="1:11" s="296" customFormat="1">
      <c r="A12" s="533">
        <v>45808</v>
      </c>
      <c r="B12" s="393"/>
      <c r="C12" s="530" t="s">
        <v>637</v>
      </c>
      <c r="D12" s="393"/>
      <c r="E12" s="787">
        <v>1139.55</v>
      </c>
      <c r="F12" s="488"/>
    </row>
    <row r="13" spans="1:11" s="296" customFormat="1">
      <c r="A13" s="533">
        <v>45809</v>
      </c>
      <c r="B13" s="393"/>
      <c r="C13" s="530" t="s">
        <v>638</v>
      </c>
      <c r="D13" s="393"/>
      <c r="E13" s="787">
        <v>18466.12</v>
      </c>
      <c r="F13" s="477"/>
    </row>
    <row r="14" spans="1:11" s="296" customFormat="1">
      <c r="A14" s="533">
        <v>45839</v>
      </c>
      <c r="B14" s="393"/>
      <c r="C14" s="530" t="s">
        <v>638</v>
      </c>
      <c r="D14" s="393"/>
      <c r="E14" s="787">
        <v>19601.939999999999</v>
      </c>
      <c r="F14" s="477"/>
    </row>
    <row r="15" spans="1:11" s="296" customFormat="1">
      <c r="A15" s="533">
        <v>45873</v>
      </c>
      <c r="B15" s="393"/>
      <c r="C15" s="530" t="s">
        <v>638</v>
      </c>
      <c r="D15" s="393"/>
      <c r="E15" s="787">
        <v>18595.939999999999</v>
      </c>
      <c r="F15" s="477"/>
    </row>
    <row r="16" spans="1:11" s="296" customFormat="1">
      <c r="A16" s="533">
        <v>45901</v>
      </c>
      <c r="B16" s="393"/>
      <c r="C16" s="530" t="s">
        <v>638</v>
      </c>
      <c r="D16" s="393"/>
      <c r="E16" s="787">
        <v>18659.349999999999</v>
      </c>
      <c r="F16" s="477"/>
    </row>
    <row r="17" spans="1:15" s="296" customFormat="1">
      <c r="A17" s="533">
        <v>45933</v>
      </c>
      <c r="B17" s="393"/>
      <c r="C17" s="530" t="s">
        <v>638</v>
      </c>
      <c r="D17" s="393"/>
      <c r="E17" s="787">
        <v>19789.57</v>
      </c>
      <c r="F17" s="477"/>
    </row>
    <row r="18" spans="1:15" s="296" customFormat="1">
      <c r="A18" s="533">
        <v>45964</v>
      </c>
      <c r="B18" s="393"/>
      <c r="C18" s="530" t="s">
        <v>638</v>
      </c>
      <c r="D18" s="393"/>
      <c r="E18" s="787">
        <v>18790.46</v>
      </c>
      <c r="F18" s="477"/>
    </row>
    <row r="19" spans="1:15" s="296" customFormat="1">
      <c r="A19" s="533">
        <v>45994</v>
      </c>
      <c r="B19" s="393"/>
      <c r="C19" s="530" t="s">
        <v>638</v>
      </c>
      <c r="D19" s="393"/>
      <c r="E19" s="787">
        <v>19916.88</v>
      </c>
      <c r="F19" s="477"/>
    </row>
    <row r="20" spans="1:15" s="296" customFormat="1">
      <c r="A20" s="533">
        <v>46027</v>
      </c>
      <c r="B20" s="393"/>
      <c r="C20" s="530" t="s">
        <v>638</v>
      </c>
      <c r="D20" s="393"/>
      <c r="E20" s="787">
        <v>18922.45</v>
      </c>
      <c r="F20" s="477"/>
    </row>
    <row r="21" spans="1:15" s="296" customFormat="1">
      <c r="A21" s="533">
        <v>46056</v>
      </c>
      <c r="B21" s="393"/>
      <c r="C21" s="530" t="s">
        <v>638</v>
      </c>
      <c r="D21" s="393"/>
      <c r="E21" s="787">
        <v>18986.98</v>
      </c>
      <c r="F21" s="477"/>
    </row>
    <row r="22" spans="1:15" s="296" customFormat="1">
      <c r="A22" s="533">
        <v>46084</v>
      </c>
      <c r="B22" s="393"/>
      <c r="C22" s="530" t="s">
        <v>638</v>
      </c>
      <c r="D22" s="393"/>
      <c r="E22" s="787">
        <v>22219.67</v>
      </c>
      <c r="F22" s="477"/>
    </row>
    <row r="23" spans="1:15" s="296" customFormat="1">
      <c r="A23" s="533">
        <v>46115</v>
      </c>
      <c r="B23" s="393"/>
      <c r="C23" s="530" t="s">
        <v>638</v>
      </c>
      <c r="D23" s="393"/>
      <c r="E23" s="787">
        <v>19127.490000000002</v>
      </c>
      <c r="F23" s="477"/>
    </row>
    <row r="24" spans="1:15" s="296" customFormat="1">
      <c r="A24" s="533">
        <v>46146</v>
      </c>
      <c r="B24" s="393"/>
      <c r="C24" s="530" t="s">
        <v>638</v>
      </c>
      <c r="D24" s="393"/>
      <c r="E24" s="787">
        <v>20244.150000000001</v>
      </c>
      <c r="F24" s="477"/>
    </row>
    <row r="25" spans="1:15" s="296" customFormat="1">
      <c r="A25" s="533">
        <v>46176</v>
      </c>
      <c r="B25" s="393"/>
      <c r="C25" s="530" t="s">
        <v>638</v>
      </c>
      <c r="D25" s="393"/>
      <c r="E25" s="787">
        <v>19261.75</v>
      </c>
      <c r="F25" s="477"/>
    </row>
    <row r="26" spans="1:15" s="296" customFormat="1">
      <c r="A26" s="533">
        <v>46209</v>
      </c>
      <c r="B26" s="393"/>
      <c r="C26" s="530" t="s">
        <v>638</v>
      </c>
      <c r="D26" s="393"/>
      <c r="E26" s="787">
        <v>20374.52</v>
      </c>
      <c r="F26" s="477"/>
    </row>
    <row r="27" spans="1:15" s="296" customFormat="1">
      <c r="A27" s="490"/>
      <c r="B27" s="393"/>
      <c r="C27" s="393"/>
      <c r="D27" s="393"/>
      <c r="E27" s="724"/>
      <c r="F27" s="491"/>
    </row>
    <row r="28" spans="1:15" s="304" customFormat="1" ht="13.8" thickBot="1">
      <c r="A28" s="492"/>
      <c r="B28" s="312"/>
      <c r="C28" s="312" t="s">
        <v>351</v>
      </c>
      <c r="D28" s="312"/>
      <c r="E28" s="739">
        <f>SUM(E11:E27)</f>
        <v>-9498624.9000000004</v>
      </c>
      <c r="F28" s="493"/>
      <c r="O28" s="633"/>
    </row>
    <row r="31" spans="1:15">
      <c r="A31" s="967"/>
      <c r="B31" s="969"/>
      <c r="C31" s="712" t="s">
        <v>750</v>
      </c>
      <c r="D31" s="10"/>
      <c r="E31" s="809" cm="1">
        <f t="array" ref="E31">IFERROR(INDEX(TB!G:G,MATCH(C31,TB!A:A,0),0),0)</f>
        <v>-9498624.9000000004</v>
      </c>
      <c r="F31" s="965"/>
    </row>
    <row r="32" spans="1:15">
      <c r="A32" s="970"/>
      <c r="B32" s="972"/>
      <c r="C32" s="712" t="s">
        <v>797</v>
      </c>
      <c r="D32" s="10"/>
      <c r="E32" s="809">
        <f>E28-E31</f>
        <v>0</v>
      </c>
      <c r="F32" s="966"/>
    </row>
    <row r="33" spans="11:15">
      <c r="O33" s="786"/>
    </row>
    <row r="34" spans="11:15">
      <c r="O34" s="786"/>
    </row>
    <row r="35" spans="11:15">
      <c r="O35" s="786"/>
    </row>
    <row r="36" spans="11:15">
      <c r="O36" s="786"/>
    </row>
    <row r="37" spans="11:15">
      <c r="O37" s="786"/>
    </row>
    <row r="38" spans="11:15">
      <c r="O38" s="786"/>
    </row>
    <row r="39" spans="11:15">
      <c r="O39" s="786"/>
    </row>
    <row r="40" spans="11:15">
      <c r="O40" s="291"/>
    </row>
    <row r="42" spans="11:15">
      <c r="K42" s="198"/>
      <c r="L42" s="198"/>
      <c r="M42" s="198"/>
    </row>
    <row r="43" spans="11:15">
      <c r="K43" s="198"/>
      <c r="L43" s="198"/>
      <c r="M43" s="198"/>
    </row>
  </sheetData>
  <mergeCells count="5">
    <mergeCell ref="A1:F1"/>
    <mergeCell ref="A2:F2"/>
    <mergeCell ref="A3:F3"/>
    <mergeCell ref="A31:B32"/>
    <mergeCell ref="F31:F32"/>
  </mergeCells>
  <pageMargins left="0.7" right="0.7" top="0.75" bottom="0.75" header="0.3" footer="0.3"/>
  <pageSetup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2"/>
  <dimension ref="A1:K29"/>
  <sheetViews>
    <sheetView workbookViewId="0">
      <selection activeCell="E13" sqref="E13"/>
    </sheetView>
  </sheetViews>
  <sheetFormatPr defaultRowHeight="13.2"/>
  <cols>
    <col min="1" max="1" width="12.44140625" customWidth="1"/>
    <col min="2" max="2" width="2.44140625" customWidth="1"/>
    <col min="3" max="3" width="35.44140625" customWidth="1"/>
    <col min="4" max="4" width="2.44140625" hidden="1" customWidth="1"/>
    <col min="5" max="5" width="20.44140625" customWidth="1"/>
    <col min="6" max="6" width="31.44140625" customWidth="1"/>
  </cols>
  <sheetData>
    <row r="1" spans="1:11" s="296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5"/>
    </row>
    <row r="2" spans="1:11" s="296" customFormat="1" ht="17.399999999999999">
      <c r="A2" s="931" t="s">
        <v>386</v>
      </c>
      <c r="B2" s="932"/>
      <c r="C2" s="932"/>
      <c r="D2" s="932"/>
      <c r="E2" s="932"/>
      <c r="F2" s="933"/>
    </row>
    <row r="3" spans="1:11" s="296" customFormat="1" ht="18" thickBot="1">
      <c r="A3" s="943" t="str">
        <f>'Review Comments'!B13</f>
        <v>FOR THE MONTH ENDED 07/31/2026</v>
      </c>
      <c r="B3" s="935"/>
      <c r="C3" s="935"/>
      <c r="D3" s="935"/>
      <c r="E3" s="935"/>
      <c r="F3" s="936"/>
    </row>
    <row r="4" spans="1:11" s="296" customFormat="1"/>
    <row r="5" spans="1:11" s="296" customFormat="1"/>
    <row r="6" spans="1:11" s="296" customFormat="1"/>
    <row r="7" spans="1:11" s="296" customFormat="1" ht="13.8" thickBot="1"/>
    <row r="8" spans="1:11" s="296" customFormat="1">
      <c r="A8" s="385"/>
      <c r="B8" s="386"/>
      <c r="C8" s="386"/>
      <c r="D8" s="386"/>
      <c r="E8" s="386"/>
      <c r="F8" s="387"/>
    </row>
    <row r="9" spans="1:11" s="296" customFormat="1" ht="27" thickBot="1">
      <c r="A9" s="388" t="s">
        <v>309</v>
      </c>
      <c r="B9" s="389"/>
      <c r="C9" s="389" t="s">
        <v>10</v>
      </c>
      <c r="D9" s="389"/>
      <c r="E9" s="389" t="s">
        <v>11</v>
      </c>
      <c r="F9" s="390" t="s">
        <v>348</v>
      </c>
      <c r="G9" s="297"/>
      <c r="H9" s="297"/>
      <c r="I9" s="297"/>
      <c r="J9" s="297"/>
      <c r="K9" s="297"/>
    </row>
    <row r="10" spans="1:11" s="296" customFormat="1">
      <c r="A10" s="300"/>
      <c r="F10" s="477"/>
    </row>
    <row r="11" spans="1:11" s="296" customFormat="1">
      <c r="A11" s="399">
        <v>43676</v>
      </c>
      <c r="B11" s="393"/>
      <c r="C11" s="393" t="s">
        <v>387</v>
      </c>
      <c r="D11" s="393"/>
      <c r="E11" s="483">
        <v>70000</v>
      </c>
      <c r="F11" s="488" t="s">
        <v>388</v>
      </c>
    </row>
    <row r="12" spans="1:11" s="296" customFormat="1">
      <c r="A12" s="533">
        <v>25700</v>
      </c>
      <c r="B12" s="530"/>
      <c r="C12" s="530"/>
      <c r="D12" s="530"/>
      <c r="E12" s="536">
        <v>-70000</v>
      </c>
      <c r="F12" s="537"/>
    </row>
    <row r="13" spans="1:11" s="296" customFormat="1">
      <c r="A13" s="399"/>
      <c r="B13" s="393"/>
      <c r="C13" s="393"/>
      <c r="D13" s="393"/>
      <c r="E13" s="489"/>
      <c r="F13" s="477"/>
    </row>
    <row r="14" spans="1:11" s="296" customFormat="1">
      <c r="A14" s="490"/>
      <c r="B14" s="393"/>
      <c r="C14" s="393"/>
      <c r="D14" s="393"/>
      <c r="E14" s="483"/>
      <c r="F14" s="491"/>
    </row>
    <row r="15" spans="1:11" s="304" customFormat="1" ht="13.8" thickBot="1">
      <c r="A15" s="492"/>
      <c r="B15" s="312"/>
      <c r="C15" s="312" t="s">
        <v>351</v>
      </c>
      <c r="D15" s="312"/>
      <c r="E15" s="484">
        <f>SUM(E11:E14)</f>
        <v>0</v>
      </c>
      <c r="F15" s="493"/>
    </row>
    <row r="16" spans="1:11" s="296" customFormat="1">
      <c r="E16" s="299"/>
    </row>
    <row r="17" spans="2:3" s="296" customFormat="1">
      <c r="B17" s="305"/>
      <c r="C17" s="298"/>
    </row>
    <row r="18" spans="2:3" s="296" customFormat="1">
      <c r="C18" s="298"/>
    </row>
    <row r="19" spans="2:3" s="296" customFormat="1"/>
    <row r="20" spans="2:3">
      <c r="B20" s="306"/>
      <c r="C20" s="296"/>
    </row>
    <row r="21" spans="2:3">
      <c r="C21" s="296"/>
    </row>
    <row r="22" spans="2:3">
      <c r="C22" s="296"/>
    </row>
    <row r="23" spans="2:3">
      <c r="C23" s="296"/>
    </row>
    <row r="24" spans="2:3">
      <c r="C24" s="296"/>
    </row>
    <row r="25" spans="2:3">
      <c r="C25" s="296"/>
    </row>
    <row r="26" spans="2:3">
      <c r="C26" s="296"/>
    </row>
    <row r="27" spans="2:3">
      <c r="C27" s="296"/>
    </row>
    <row r="28" spans="2:3">
      <c r="C28" s="296"/>
    </row>
    <row r="29" spans="2:3">
      <c r="C29" s="296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3"/>
  <dimension ref="A1:J24"/>
  <sheetViews>
    <sheetView workbookViewId="0">
      <selection activeCell="E21" sqref="E21"/>
    </sheetView>
  </sheetViews>
  <sheetFormatPr defaultRowHeight="13.2"/>
  <cols>
    <col min="1" max="1" width="12.44140625" customWidth="1"/>
    <col min="2" max="2" width="2.44140625" customWidth="1"/>
    <col min="3" max="3" width="44.44140625" customWidth="1"/>
    <col min="4" max="4" width="2.44140625" customWidth="1"/>
    <col min="5" max="5" width="20.44140625" style="292" customWidth="1"/>
  </cols>
  <sheetData>
    <row r="1" spans="1:10" s="296" customFormat="1" ht="17.399999999999999">
      <c r="A1" s="913" t="str">
        <f>'Review Comments'!B11</f>
        <v>GREENFIELD GATEWAY</v>
      </c>
      <c r="B1" s="914"/>
      <c r="C1" s="914"/>
      <c r="D1" s="914"/>
      <c r="E1" s="915"/>
    </row>
    <row r="2" spans="1:10" s="296" customFormat="1" ht="17.399999999999999">
      <c r="A2" s="931" t="s">
        <v>389</v>
      </c>
      <c r="B2" s="932"/>
      <c r="C2" s="932"/>
      <c r="D2" s="932"/>
      <c r="E2" s="933"/>
    </row>
    <row r="3" spans="1:10" s="296" customFormat="1" ht="18" thickBot="1">
      <c r="A3" s="973" t="str">
        <f>'Review Comments'!B13</f>
        <v>FOR THE MONTH ENDED 07/31/2026</v>
      </c>
      <c r="B3" s="974"/>
      <c r="C3" s="974"/>
      <c r="D3" s="974"/>
      <c r="E3" s="975"/>
    </row>
    <row r="4" spans="1:10" s="296" customFormat="1">
      <c r="E4" s="377"/>
    </row>
    <row r="5" spans="1:10" s="296" customFormat="1">
      <c r="E5" s="377"/>
    </row>
    <row r="6" spans="1:10" s="296" customFormat="1">
      <c r="E6" s="377"/>
    </row>
    <row r="7" spans="1:10" s="296" customFormat="1" ht="13.8" thickBot="1">
      <c r="E7" s="377"/>
    </row>
    <row r="8" spans="1:10" s="296" customFormat="1">
      <c r="A8" s="308"/>
      <c r="B8" s="309"/>
      <c r="C8" s="309"/>
      <c r="D8" s="309"/>
      <c r="E8" s="378"/>
    </row>
    <row r="9" spans="1:10" s="296" customFormat="1" ht="13.8" thickBot="1">
      <c r="A9" s="310" t="s">
        <v>390</v>
      </c>
      <c r="B9" s="311"/>
      <c r="C9" s="311" t="s">
        <v>10</v>
      </c>
      <c r="D9" s="311"/>
      <c r="E9" s="379" t="s">
        <v>11</v>
      </c>
      <c r="F9" s="297"/>
      <c r="G9" s="297"/>
      <c r="H9" s="297"/>
      <c r="I9" s="297"/>
      <c r="J9" s="297"/>
    </row>
    <row r="10" spans="1:10" s="296" customFormat="1">
      <c r="A10" s="300"/>
      <c r="E10" s="380"/>
    </row>
    <row r="11" spans="1:10" s="296" customFormat="1">
      <c r="A11" s="399">
        <v>43228</v>
      </c>
      <c r="C11" s="393" t="s">
        <v>391</v>
      </c>
      <c r="E11" s="400"/>
    </row>
    <row r="12" spans="1:10" s="296" customFormat="1">
      <c r="A12" s="399">
        <v>43228</v>
      </c>
      <c r="C12" s="393" t="s">
        <v>391</v>
      </c>
      <c r="E12" s="400"/>
    </row>
    <row r="13" spans="1:10" s="296" customFormat="1" ht="15" customHeight="1">
      <c r="A13" s="399">
        <v>43228</v>
      </c>
      <c r="C13" s="435" t="s">
        <v>392</v>
      </c>
      <c r="E13" s="400"/>
    </row>
    <row r="14" spans="1:10" s="296" customFormat="1">
      <c r="A14" s="300"/>
      <c r="C14" s="298"/>
      <c r="E14" s="380"/>
    </row>
    <row r="15" spans="1:10" s="304" customFormat="1" ht="13.8" thickBot="1">
      <c r="A15" s="302"/>
      <c r="B15" s="303"/>
      <c r="C15" s="312" t="s">
        <v>312</v>
      </c>
      <c r="D15" s="303"/>
      <c r="E15" s="381">
        <f>SUM(E11:E14)</f>
        <v>0</v>
      </c>
    </row>
    <row r="16" spans="1:10" s="296" customFormat="1">
      <c r="E16" s="377"/>
    </row>
    <row r="17" spans="2:5" s="296" customFormat="1">
      <c r="B17" s="305"/>
      <c r="C17" s="298"/>
      <c r="E17" s="377"/>
    </row>
    <row r="18" spans="2:5" s="296" customFormat="1">
      <c r="C18" s="298"/>
      <c r="E18" s="377"/>
    </row>
    <row r="19" spans="2:5" s="296" customFormat="1">
      <c r="E19" s="377"/>
    </row>
    <row r="20" spans="2:5">
      <c r="B20" s="306"/>
      <c r="C20" s="296"/>
    </row>
    <row r="21" spans="2:5">
      <c r="C21" s="296"/>
    </row>
    <row r="22" spans="2:5">
      <c r="C22" s="296"/>
    </row>
    <row r="23" spans="2:5">
      <c r="C23" s="296"/>
    </row>
    <row r="24" spans="2:5">
      <c r="C24" s="296"/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54"/>
  <dimension ref="A1:J10"/>
  <sheetViews>
    <sheetView zoomScaleNormal="100" workbookViewId="0">
      <pane ySplit="6" topLeftCell="A7" activePane="bottomLeft" state="frozen"/>
      <selection pane="bottomLeft" activeCell="A11" sqref="A11:XFD18"/>
    </sheetView>
  </sheetViews>
  <sheetFormatPr defaultColWidth="9.44140625" defaultRowHeight="13.2"/>
  <cols>
    <col min="1" max="1" width="12.44140625" style="375" customWidth="1"/>
    <col min="2" max="2" width="2.44140625" style="375" customWidth="1"/>
    <col min="3" max="3" width="41" style="375" customWidth="1"/>
    <col min="4" max="4" width="2.44140625" style="375" customWidth="1"/>
    <col min="5" max="5" width="19.44140625" style="723" customWidth="1"/>
    <col min="6" max="6" width="14.44140625" style="375" customWidth="1"/>
    <col min="7" max="7" width="13.44140625" style="375" customWidth="1"/>
    <col min="8" max="8" width="10.44140625" style="375" bestFit="1" customWidth="1"/>
    <col min="9" max="16384" width="9.44140625" style="375"/>
  </cols>
  <sheetData>
    <row r="1" spans="1:10" s="353" customFormat="1" ht="17.399999999999999">
      <c r="A1" s="913" t="str">
        <f>'Review Comments'!B11</f>
        <v>GREENFIELD GATEWAY</v>
      </c>
      <c r="B1" s="914"/>
      <c r="C1" s="914"/>
      <c r="D1" s="914"/>
      <c r="E1" s="915"/>
    </row>
    <row r="2" spans="1:10" s="353" customFormat="1" ht="17.399999999999999">
      <c r="A2" s="916" t="s">
        <v>393</v>
      </c>
      <c r="B2" s="917"/>
      <c r="C2" s="917"/>
      <c r="D2" s="917"/>
      <c r="E2" s="918"/>
    </row>
    <row r="3" spans="1:10" s="353" customFormat="1" ht="18" thickBot="1">
      <c r="A3" s="919" t="str">
        <f>'Review Comments'!B13</f>
        <v>FOR THE MONTH ENDED 07/31/2026</v>
      </c>
      <c r="B3" s="920"/>
      <c r="C3" s="920"/>
      <c r="D3" s="920"/>
      <c r="E3" s="921"/>
    </row>
    <row r="4" spans="1:10" s="353" customFormat="1" ht="13.8" thickBot="1">
      <c r="E4" s="719"/>
    </row>
    <row r="5" spans="1:10" s="353" customFormat="1">
      <c r="A5" s="354"/>
      <c r="B5" s="355"/>
      <c r="C5" s="355"/>
      <c r="D5" s="355"/>
      <c r="E5" s="720"/>
    </row>
    <row r="6" spans="1:10" s="353" customFormat="1" ht="27" thickBot="1">
      <c r="A6" s="357" t="s">
        <v>309</v>
      </c>
      <c r="B6" s="358"/>
      <c r="C6" s="358" t="s">
        <v>10</v>
      </c>
      <c r="D6" s="358"/>
      <c r="E6" s="721" t="s">
        <v>105</v>
      </c>
      <c r="F6" s="360"/>
      <c r="G6" s="360"/>
      <c r="H6" s="360"/>
      <c r="I6" s="360"/>
      <c r="J6" s="360"/>
    </row>
    <row r="7" spans="1:10" s="353" customFormat="1">
      <c r="A7" s="361"/>
      <c r="E7" s="722"/>
    </row>
    <row r="8" spans="1:10" s="353" customFormat="1">
      <c r="A8" s="700"/>
      <c r="B8" s="363"/>
      <c r="C8" s="523"/>
      <c r="D8" s="363"/>
      <c r="E8" s="511"/>
      <c r="G8" s="564"/>
    </row>
    <row r="9" spans="1:10" s="373" customFormat="1" ht="13.8" thickBot="1">
      <c r="A9" s="369"/>
      <c r="B9" s="370"/>
      <c r="C9" s="370" t="s">
        <v>312</v>
      </c>
      <c r="D9" s="370"/>
      <c r="E9" s="510">
        <f>SUM(E8:E8)</f>
        <v>0</v>
      </c>
      <c r="F9" s="602"/>
      <c r="G9" s="377"/>
    </row>
    <row r="10" spans="1:10" s="373" customFormat="1">
      <c r="A10" s="363"/>
      <c r="B10" s="363"/>
      <c r="C10" s="363"/>
      <c r="D10" s="363"/>
      <c r="E10" s="566"/>
      <c r="F10" s="609"/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86B5-C8B4-41E1-AAD8-1E1D4846E69F}">
  <sheetPr codeName="Sheet55"/>
  <dimension ref="A1:J14"/>
  <sheetViews>
    <sheetView zoomScaleNormal="100" workbookViewId="0">
      <pane ySplit="9" topLeftCell="A10" activePane="bottomLeft" state="frozen"/>
      <selection pane="bottomLeft" activeCell="H30" sqref="H30"/>
    </sheetView>
  </sheetViews>
  <sheetFormatPr defaultColWidth="9.44140625" defaultRowHeight="13.2"/>
  <cols>
    <col min="1" max="1" width="12.44140625" style="375" customWidth="1"/>
    <col min="2" max="2" width="2.44140625" style="375" customWidth="1"/>
    <col min="3" max="3" width="41" style="375" customWidth="1"/>
    <col min="4" max="4" width="2.44140625" style="375" customWidth="1"/>
    <col min="5" max="5" width="19.44140625" style="375" customWidth="1"/>
    <col min="6" max="6" width="14.44140625" style="375" customWidth="1"/>
    <col min="7" max="7" width="13.44140625" style="375" customWidth="1"/>
    <col min="8" max="8" width="10.44140625" style="375" bestFit="1" customWidth="1"/>
    <col min="9" max="16384" width="9.44140625" style="375"/>
  </cols>
  <sheetData>
    <row r="1" spans="1:10" s="353" customFormat="1" ht="17.399999999999999">
      <c r="A1" s="913" t="str">
        <f>'Review Comments'!B11</f>
        <v>GREENFIELD GATEWAY</v>
      </c>
      <c r="B1" s="914"/>
      <c r="C1" s="914"/>
      <c r="D1" s="914"/>
      <c r="E1" s="915"/>
    </row>
    <row r="2" spans="1:10" s="353" customFormat="1" ht="17.399999999999999">
      <c r="A2" s="916" t="s">
        <v>394</v>
      </c>
      <c r="B2" s="917"/>
      <c r="C2" s="917"/>
      <c r="D2" s="917"/>
      <c r="E2" s="918"/>
    </row>
    <row r="3" spans="1:10" s="353" customFormat="1" ht="18" thickBot="1">
      <c r="A3" s="919" t="str">
        <f>'Review Comments'!B13</f>
        <v>FOR THE MONTH ENDED 07/31/2026</v>
      </c>
      <c r="B3" s="920"/>
      <c r="C3" s="920"/>
      <c r="D3" s="920"/>
      <c r="E3" s="921"/>
    </row>
    <row r="4" spans="1:10" s="353" customFormat="1"/>
    <row r="5" spans="1:10" s="353" customFormat="1"/>
    <row r="6" spans="1:10" s="353" customFormat="1"/>
    <row r="7" spans="1:10" s="353" customFormat="1" ht="13.8" thickBot="1"/>
    <row r="8" spans="1:10" s="353" customFormat="1">
      <c r="A8" s="354"/>
      <c r="B8" s="355"/>
      <c r="C8" s="355"/>
      <c r="D8" s="355"/>
      <c r="E8" s="356"/>
    </row>
    <row r="9" spans="1:10" s="353" customFormat="1" ht="27" thickBot="1">
      <c r="A9" s="357" t="s">
        <v>309</v>
      </c>
      <c r="B9" s="358"/>
      <c r="C9" s="358" t="s">
        <v>10</v>
      </c>
      <c r="D9" s="358"/>
      <c r="E9" s="359" t="s">
        <v>105</v>
      </c>
      <c r="F9" s="360"/>
      <c r="G9" s="360"/>
      <c r="H9" s="360"/>
      <c r="I9" s="360"/>
      <c r="J9" s="360"/>
    </row>
    <row r="10" spans="1:10" s="353" customFormat="1">
      <c r="A10" s="361"/>
      <c r="E10" s="362"/>
    </row>
    <row r="11" spans="1:10" s="353" customFormat="1">
      <c r="A11" s="706"/>
      <c r="B11" s="363"/>
      <c r="C11" s="364"/>
      <c r="D11" s="363"/>
      <c r="E11" s="380"/>
      <c r="G11" s="564"/>
    </row>
    <row r="12" spans="1:10" s="353" customFormat="1">
      <c r="A12" s="700"/>
      <c r="B12" s="363"/>
      <c r="C12" s="523"/>
      <c r="D12" s="363"/>
      <c r="E12" s="366"/>
      <c r="G12" s="564"/>
    </row>
    <row r="13" spans="1:10" s="373" customFormat="1" ht="13.8" thickBot="1">
      <c r="A13" s="369"/>
      <c r="B13" s="370"/>
      <c r="C13" s="370" t="s">
        <v>312</v>
      </c>
      <c r="D13" s="370"/>
      <c r="E13" s="510">
        <f>SUM(E11:E12)</f>
        <v>0</v>
      </c>
      <c r="F13" s="602"/>
      <c r="G13" s="377"/>
    </row>
    <row r="14" spans="1:10" s="373" customFormat="1">
      <c r="A14" s="363"/>
      <c r="B14" s="363"/>
      <c r="C14" s="363"/>
      <c r="D14" s="363"/>
      <c r="E14" s="566"/>
      <c r="F14" s="609"/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56">
    <pageSetUpPr autoPageBreaks="0" fitToPage="1"/>
  </sheetPr>
  <dimension ref="A1:K19"/>
  <sheetViews>
    <sheetView workbookViewId="0">
      <pane ySplit="9" topLeftCell="A10" activePane="bottomLeft" state="frozen"/>
      <selection pane="bottomLeft" activeCell="A11" sqref="A10:I11"/>
    </sheetView>
  </sheetViews>
  <sheetFormatPr defaultColWidth="9.44140625" defaultRowHeight="13.2"/>
  <cols>
    <col min="1" max="1" width="12.44140625" style="375" customWidth="1"/>
    <col min="2" max="2" width="2.44140625" style="375" customWidth="1"/>
    <col min="3" max="3" width="41" style="375" customWidth="1"/>
    <col min="4" max="4" width="2.44140625" style="375" customWidth="1"/>
    <col min="5" max="5" width="16.44140625" style="375" customWidth="1"/>
    <col min="6" max="6" width="25.44140625" style="723" customWidth="1"/>
    <col min="7" max="7" width="9.44140625" style="375"/>
    <col min="8" max="8" width="20.44140625" style="375" customWidth="1"/>
    <col min="9" max="9" width="12.44140625" style="375" bestFit="1" customWidth="1"/>
    <col min="10" max="16384" width="9.44140625" style="375"/>
  </cols>
  <sheetData>
    <row r="1" spans="1:11" s="353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5"/>
    </row>
    <row r="2" spans="1:11" s="353" customFormat="1" ht="17.399999999999999">
      <c r="A2" s="916" t="s">
        <v>395</v>
      </c>
      <c r="B2" s="917"/>
      <c r="C2" s="917"/>
      <c r="D2" s="917"/>
      <c r="E2" s="917"/>
      <c r="F2" s="918"/>
    </row>
    <row r="3" spans="1:11" s="353" customFormat="1" ht="18" thickBot="1">
      <c r="A3" s="919" t="str">
        <f>'Review Comments'!B13</f>
        <v>FOR THE MONTH ENDED 07/31/2026</v>
      </c>
      <c r="B3" s="920"/>
      <c r="C3" s="920"/>
      <c r="D3" s="920"/>
      <c r="E3" s="920"/>
      <c r="F3" s="921"/>
    </row>
    <row r="4" spans="1:11" s="353" customFormat="1">
      <c r="F4" s="719"/>
    </row>
    <row r="5" spans="1:11" s="353" customFormat="1">
      <c r="F5" s="719"/>
    </row>
    <row r="6" spans="1:11" s="353" customFormat="1">
      <c r="F6" s="719"/>
    </row>
    <row r="7" spans="1:11" s="353" customFormat="1" ht="13.8" thickBot="1">
      <c r="F7" s="719"/>
    </row>
    <row r="8" spans="1:11" s="353" customFormat="1">
      <c r="A8" s="354"/>
      <c r="B8" s="355"/>
      <c r="C8" s="355"/>
      <c r="D8" s="355"/>
      <c r="E8" s="355"/>
      <c r="F8" s="720"/>
    </row>
    <row r="9" spans="1:11" s="353" customFormat="1" ht="27" thickBot="1">
      <c r="A9" s="357" t="s">
        <v>309</v>
      </c>
      <c r="B9" s="358"/>
      <c r="C9" s="358" t="s">
        <v>10</v>
      </c>
      <c r="D9" s="358"/>
      <c r="E9" s="358" t="s">
        <v>11</v>
      </c>
      <c r="F9" s="721" t="s">
        <v>105</v>
      </c>
      <c r="G9" s="360"/>
      <c r="H9" s="360"/>
      <c r="I9" s="360"/>
      <c r="J9" s="360"/>
      <c r="K9" s="360"/>
    </row>
    <row r="10" spans="1:11" s="353" customFormat="1">
      <c r="A10" s="361"/>
      <c r="F10" s="722"/>
    </row>
    <row r="11" spans="1:11" s="353" customFormat="1">
      <c r="A11" s="430"/>
      <c r="B11" s="392"/>
      <c r="C11" s="485"/>
      <c r="D11" s="363"/>
      <c r="E11" s="368"/>
      <c r="F11" s="511"/>
    </row>
    <row r="12" spans="1:11" s="353" customFormat="1">
      <c r="A12" s="525"/>
      <c r="B12" s="526"/>
      <c r="C12" s="485"/>
      <c r="D12" s="526"/>
      <c r="E12" s="527"/>
      <c r="F12" s="528"/>
      <c r="G12" s="373"/>
      <c r="H12" s="529"/>
      <c r="I12" s="622"/>
    </row>
    <row r="13" spans="1:11" s="353" customFormat="1" ht="17.399999999999999" customHeight="1">
      <c r="A13" s="525"/>
      <c r="B13" s="363"/>
      <c r="C13" s="485"/>
      <c r="D13" s="363"/>
      <c r="E13" s="527"/>
      <c r="F13" s="528"/>
    </row>
    <row r="14" spans="1:11" s="353" customFormat="1">
      <c r="A14" s="367"/>
      <c r="B14" s="363"/>
      <c r="C14" s="363"/>
      <c r="D14" s="363"/>
      <c r="E14" s="368"/>
      <c r="F14" s="511"/>
    </row>
    <row r="15" spans="1:11" s="373" customFormat="1" ht="13.8" thickBot="1">
      <c r="A15" s="369"/>
      <c r="B15" s="370"/>
      <c r="C15" s="370" t="s">
        <v>312</v>
      </c>
      <c r="D15" s="370"/>
      <c r="E15" s="371"/>
      <c r="F15" s="556">
        <f>SUM(F11:F14)</f>
        <v>0</v>
      </c>
    </row>
    <row r="16" spans="1:11" s="353" customFormat="1">
      <c r="A16" s="363"/>
      <c r="B16" s="363"/>
      <c r="C16" s="363"/>
      <c r="D16" s="363"/>
      <c r="E16" s="368"/>
      <c r="F16" s="724"/>
    </row>
    <row r="17" spans="3:3">
      <c r="C17" s="353"/>
    </row>
    <row r="18" spans="3:3">
      <c r="C18" s="353"/>
    </row>
    <row r="19" spans="3:3">
      <c r="C19" s="353"/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68" orientation="portrait" r:id="rId1"/>
  <headerFooter alignWithMargins="0">
    <oddFooter>&amp;R&amp;F
&amp;D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7"/>
  <dimension ref="A1:J28"/>
  <sheetViews>
    <sheetView zoomScale="96" zoomScaleNormal="96" workbookViewId="0">
      <pane ySplit="6" topLeftCell="A7" activePane="bottomLeft" state="frozen"/>
      <selection pane="bottomLeft" activeCell="E23" sqref="E23"/>
    </sheetView>
  </sheetViews>
  <sheetFormatPr defaultRowHeight="13.2"/>
  <cols>
    <col min="1" max="1" width="13.44140625" customWidth="1"/>
    <col min="2" max="2" width="2.44140625" customWidth="1"/>
    <col min="3" max="3" width="13.44140625" hidden="1" customWidth="1"/>
    <col min="4" max="4" width="45.44140625" customWidth="1"/>
    <col min="5" max="5" width="22" style="740" customWidth="1"/>
    <col min="6" max="6" width="12.44140625" customWidth="1"/>
    <col min="7" max="7" width="12.44140625" bestFit="1" customWidth="1"/>
  </cols>
  <sheetData>
    <row r="1" spans="1:10" s="296" customFormat="1" ht="17.399999999999999">
      <c r="A1" s="913" t="str">
        <f>'Review Comments'!B11</f>
        <v>GREENFIELD GATEWAY</v>
      </c>
      <c r="B1" s="914"/>
      <c r="C1" s="914"/>
      <c r="D1" s="914"/>
      <c r="E1" s="915"/>
    </row>
    <row r="2" spans="1:10" s="296" customFormat="1" ht="17.399999999999999">
      <c r="A2" s="931" t="s">
        <v>396</v>
      </c>
      <c r="B2" s="932"/>
      <c r="C2" s="932"/>
      <c r="D2" s="932"/>
      <c r="E2" s="933"/>
    </row>
    <row r="3" spans="1:10" s="296" customFormat="1" ht="18" thickBot="1">
      <c r="A3" s="973" t="str">
        <f>'Review Comments'!B13</f>
        <v>FOR THE MONTH ENDED 07/31/2026</v>
      </c>
      <c r="B3" s="974"/>
      <c r="C3" s="974"/>
      <c r="D3" s="974"/>
      <c r="E3" s="975"/>
    </row>
    <row r="4" spans="1:10" s="296" customFormat="1" ht="13.8" thickBot="1">
      <c r="E4" s="719"/>
    </row>
    <row r="5" spans="1:10" s="296" customFormat="1" ht="1.5" customHeight="1">
      <c r="A5" s="308"/>
      <c r="B5" s="309"/>
      <c r="C5" s="309"/>
      <c r="D5" s="309"/>
      <c r="E5" s="758"/>
    </row>
    <row r="6" spans="1:10" s="296" customFormat="1" ht="39.9" customHeight="1" thickBot="1">
      <c r="A6" s="310" t="s">
        <v>390</v>
      </c>
      <c r="B6" s="311"/>
      <c r="C6" s="311" t="s">
        <v>361</v>
      </c>
      <c r="D6" s="311" t="s">
        <v>10</v>
      </c>
      <c r="E6" s="759" t="s">
        <v>397</v>
      </c>
      <c r="F6" s="297"/>
      <c r="G6" s="297"/>
      <c r="H6" s="297"/>
      <c r="I6" s="297"/>
      <c r="J6" s="297"/>
    </row>
    <row r="7" spans="1:10" s="296" customFormat="1">
      <c r="A7" s="692">
        <v>45808</v>
      </c>
      <c r="D7" s="319" t="s">
        <v>631</v>
      </c>
      <c r="E7" s="780">
        <v>1470677.38</v>
      </c>
    </row>
    <row r="8" spans="1:10" s="296" customFormat="1">
      <c r="A8" s="692">
        <v>45946</v>
      </c>
      <c r="D8" s="319" t="s">
        <v>893</v>
      </c>
      <c r="E8" s="780">
        <v>50000</v>
      </c>
    </row>
    <row r="9" spans="1:10" s="393" customFormat="1" ht="15" customHeight="1">
      <c r="A9" s="557">
        <v>45978</v>
      </c>
      <c r="B9" s="313"/>
      <c r="C9" s="314"/>
      <c r="D9" s="319" t="s">
        <v>893</v>
      </c>
      <c r="E9" s="780">
        <v>50000</v>
      </c>
    </row>
    <row r="10" spans="1:10" s="393" customFormat="1" ht="15" customHeight="1">
      <c r="A10" s="557">
        <v>46008</v>
      </c>
      <c r="B10" s="313"/>
      <c r="C10" s="314"/>
      <c r="D10" s="319" t="s">
        <v>893</v>
      </c>
      <c r="E10" s="780">
        <v>75000</v>
      </c>
    </row>
    <row r="11" spans="1:10" s="393" customFormat="1" ht="15" customHeight="1">
      <c r="A11" s="557">
        <v>46038</v>
      </c>
      <c r="B11" s="313"/>
      <c r="C11" s="314"/>
      <c r="D11" s="319" t="s">
        <v>893</v>
      </c>
      <c r="E11" s="780">
        <v>50000</v>
      </c>
    </row>
    <row r="12" spans="1:10" s="393" customFormat="1" ht="15" customHeight="1">
      <c r="A12" s="557">
        <v>46071</v>
      </c>
      <c r="B12" s="313"/>
      <c r="C12" s="314"/>
      <c r="D12" s="319" t="s">
        <v>893</v>
      </c>
      <c r="E12" s="780">
        <v>50000</v>
      </c>
    </row>
    <row r="13" spans="1:10" s="393" customFormat="1" ht="15" customHeight="1">
      <c r="A13" s="557">
        <v>46098</v>
      </c>
      <c r="B13" s="313"/>
      <c r="C13" s="314"/>
      <c r="D13" s="319" t="s">
        <v>893</v>
      </c>
      <c r="E13" s="780">
        <v>50000</v>
      </c>
    </row>
    <row r="14" spans="1:10" s="393" customFormat="1" ht="15" customHeight="1">
      <c r="A14" s="557">
        <v>46128</v>
      </c>
      <c r="B14" s="313"/>
      <c r="C14" s="314"/>
      <c r="D14" s="319" t="s">
        <v>893</v>
      </c>
      <c r="E14" s="780">
        <v>50000</v>
      </c>
    </row>
    <row r="15" spans="1:10" s="393" customFormat="1" ht="15" customHeight="1">
      <c r="A15" s="557">
        <v>46160</v>
      </c>
      <c r="B15" s="313"/>
      <c r="C15" s="314"/>
      <c r="D15" s="319" t="s">
        <v>893</v>
      </c>
      <c r="E15" s="780">
        <v>50000</v>
      </c>
    </row>
    <row r="16" spans="1:10" s="393" customFormat="1" ht="15" customHeight="1">
      <c r="A16" s="557">
        <v>46190</v>
      </c>
      <c r="B16" s="313"/>
      <c r="C16" s="314"/>
      <c r="D16" s="319" t="s">
        <v>893</v>
      </c>
      <c r="E16" s="780">
        <v>40000</v>
      </c>
    </row>
    <row r="17" spans="1:7" s="393" customFormat="1" ht="15" customHeight="1">
      <c r="A17" s="557">
        <v>46219</v>
      </c>
      <c r="B17" s="313"/>
      <c r="C17" s="314"/>
      <c r="D17" s="319" t="s">
        <v>893</v>
      </c>
      <c r="E17" s="780">
        <v>15000</v>
      </c>
    </row>
    <row r="18" spans="1:7" s="296" customFormat="1">
      <c r="A18" s="391"/>
      <c r="D18" s="393"/>
      <c r="E18" s="760"/>
    </row>
    <row r="19" spans="1:7" s="304" customFormat="1" ht="13.8" thickBot="1">
      <c r="A19" s="302"/>
      <c r="B19" s="303"/>
      <c r="C19" s="303"/>
      <c r="D19" s="312" t="s">
        <v>312</v>
      </c>
      <c r="E19" s="510">
        <f>SUM(E7:E17)</f>
        <v>1950677.38</v>
      </c>
      <c r="F19" s="597"/>
      <c r="G19" s="598"/>
    </row>
    <row r="20" spans="1:7" s="304" customFormat="1">
      <c r="D20" s="693"/>
      <c r="E20" s="689"/>
      <c r="F20" s="597"/>
    </row>
    <row r="21" spans="1:7" s="296" customFormat="1">
      <c r="D21" s="612"/>
      <c r="E21" s="732"/>
      <c r="G21" s="598"/>
    </row>
    <row r="22" spans="1:7" s="296" customFormat="1">
      <c r="A22" s="959"/>
      <c r="B22" s="960"/>
      <c r="C22" s="762"/>
      <c r="D22" s="761" t="s">
        <v>398</v>
      </c>
      <c r="E22" s="809" cm="1">
        <f t="array" ref="E22">IFERROR(INDEX(TB!G:G,MATCH(D22,TB!A:A,0),0),0)</f>
        <v>1950677.38</v>
      </c>
    </row>
    <row r="23" spans="1:7" s="296" customFormat="1">
      <c r="A23" s="961"/>
      <c r="B23" s="962"/>
      <c r="C23" s="741"/>
      <c r="D23" s="712" t="s">
        <v>314</v>
      </c>
      <c r="E23" s="852">
        <f>E19-E22</f>
        <v>0</v>
      </c>
    </row>
    <row r="24" spans="1:7">
      <c r="B24" s="306"/>
      <c r="C24" s="306"/>
      <c r="D24" s="296"/>
      <c r="E24" s="719"/>
    </row>
    <row r="25" spans="1:7">
      <c r="D25" s="296"/>
    </row>
    <row r="26" spans="1:7">
      <c r="D26" s="296"/>
    </row>
    <row r="27" spans="1:7">
      <c r="D27" s="296"/>
    </row>
    <row r="28" spans="1:7">
      <c r="D28" s="296"/>
    </row>
  </sheetData>
  <mergeCells count="4">
    <mergeCell ref="A1:E1"/>
    <mergeCell ref="A2:E2"/>
    <mergeCell ref="A3:E3"/>
    <mergeCell ref="A22:B23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N47"/>
  <sheetViews>
    <sheetView showGridLines="0" zoomScaleNormal="100" workbookViewId="0">
      <selection activeCell="R16" sqref="R16"/>
    </sheetView>
  </sheetViews>
  <sheetFormatPr defaultRowHeight="13.2"/>
  <cols>
    <col min="1" max="1" width="16.44140625" customWidth="1"/>
    <col min="2" max="3" width="19.44140625" customWidth="1"/>
    <col min="4" max="5" width="18.44140625" customWidth="1"/>
    <col min="6" max="7" width="17.44140625" customWidth="1"/>
    <col min="8" max="8" width="17.44140625" hidden="1" customWidth="1"/>
    <col min="9" max="9" width="15.44140625" hidden="1" customWidth="1"/>
    <col min="10" max="10" width="7.44140625" hidden="1" customWidth="1"/>
    <col min="11" max="12" width="9.44140625" hidden="1" customWidth="1"/>
    <col min="13" max="13" width="17" hidden="1" customWidth="1"/>
    <col min="14" max="14" width="18.44140625" hidden="1" customWidth="1"/>
    <col min="15" max="15" width="12.44140625" customWidth="1"/>
  </cols>
  <sheetData>
    <row r="1" spans="1:14" s="296" customFormat="1" ht="17.399999999999999">
      <c r="A1" s="913" t="str">
        <f>'Review Comments'!B11</f>
        <v>GREENFIELD GATEWAY</v>
      </c>
      <c r="B1" s="914"/>
      <c r="C1" s="914"/>
      <c r="D1" s="914"/>
      <c r="E1" s="914"/>
      <c r="F1" s="914"/>
      <c r="G1" s="915"/>
    </row>
    <row r="2" spans="1:14" s="296" customFormat="1" ht="17.399999999999999">
      <c r="A2" s="931" t="s">
        <v>399</v>
      </c>
      <c r="B2" s="932"/>
      <c r="C2" s="932"/>
      <c r="D2" s="932"/>
      <c r="E2" s="932"/>
      <c r="F2" s="932"/>
      <c r="G2" s="933"/>
    </row>
    <row r="3" spans="1:14" s="296" customFormat="1" ht="18" thickBot="1">
      <c r="A3" s="973" t="str">
        <f>'Review Comments'!B13</f>
        <v>FOR THE MONTH ENDED 07/31/2026</v>
      </c>
      <c r="B3" s="974"/>
      <c r="C3" s="974"/>
      <c r="D3" s="974"/>
      <c r="E3" s="974"/>
      <c r="F3" s="974"/>
      <c r="G3" s="975"/>
    </row>
    <row r="4" spans="1:14" ht="18.899999999999999" customHeight="1"/>
    <row r="5" spans="1:14" ht="13.8" thickBot="1"/>
    <row r="6" spans="1:14" ht="44.4" customHeight="1" thickBot="1">
      <c r="A6" s="315" t="s">
        <v>400</v>
      </c>
      <c r="B6" s="316" t="s">
        <v>401</v>
      </c>
      <c r="C6" s="316" t="s">
        <v>402</v>
      </c>
      <c r="D6" s="316" t="s">
        <v>403</v>
      </c>
      <c r="E6" s="316" t="s">
        <v>404</v>
      </c>
      <c r="F6" s="316" t="s">
        <v>405</v>
      </c>
      <c r="G6" s="318" t="s">
        <v>406</v>
      </c>
      <c r="H6" s="316" t="s">
        <v>407</v>
      </c>
      <c r="I6" s="317" t="s">
        <v>408</v>
      </c>
      <c r="J6" s="15" t="s">
        <v>222</v>
      </c>
      <c r="K6" s="15" t="s">
        <v>223</v>
      </c>
      <c r="L6" s="14"/>
      <c r="M6" s="15" t="s">
        <v>409</v>
      </c>
      <c r="N6" s="15" t="s">
        <v>113</v>
      </c>
    </row>
    <row r="7" spans="1:14" ht="16.5" customHeight="1">
      <c r="A7" s="323"/>
      <c r="B7" s="544"/>
      <c r="C7" s="544"/>
      <c r="D7" s="544"/>
      <c r="E7" s="545"/>
      <c r="F7" s="545"/>
      <c r="G7" s="545"/>
      <c r="H7" s="545">
        <f>B7</f>
        <v>0</v>
      </c>
      <c r="I7" s="546">
        <f>C7</f>
        <v>0</v>
      </c>
      <c r="J7" s="547"/>
      <c r="K7" s="547"/>
      <c r="L7" s="547"/>
      <c r="M7" s="548"/>
      <c r="N7" s="547"/>
    </row>
    <row r="8" spans="1:14" ht="16.5" customHeight="1">
      <c r="A8" s="549">
        <v>42035</v>
      </c>
      <c r="B8" s="548"/>
      <c r="C8" s="548"/>
      <c r="D8" s="548"/>
      <c r="E8" s="383"/>
      <c r="F8" s="383"/>
      <c r="G8" s="383"/>
      <c r="H8" s="383">
        <f t="shared" ref="H8:I11" si="0">H7+B8</f>
        <v>0</v>
      </c>
      <c r="I8" s="550">
        <f t="shared" si="0"/>
        <v>0</v>
      </c>
      <c r="J8" s="547"/>
      <c r="K8" s="547"/>
      <c r="L8" s="547"/>
      <c r="M8" s="550">
        <f>I8*3</f>
        <v>0</v>
      </c>
      <c r="N8" s="550">
        <f>SUM(M8)</f>
        <v>0</v>
      </c>
    </row>
    <row r="9" spans="1:14" ht="16.5" customHeight="1">
      <c r="A9" s="549">
        <v>42063</v>
      </c>
      <c r="B9" s="548"/>
      <c r="C9" s="548"/>
      <c r="D9" s="548"/>
      <c r="E9" s="383"/>
      <c r="F9" s="383"/>
      <c r="G9" s="383"/>
      <c r="H9" s="383">
        <f t="shared" si="0"/>
        <v>0</v>
      </c>
      <c r="I9" s="550">
        <f t="shared" si="0"/>
        <v>0</v>
      </c>
      <c r="J9" s="547"/>
      <c r="K9" s="547"/>
      <c r="L9" s="547"/>
      <c r="M9" s="547"/>
      <c r="N9" s="547"/>
    </row>
    <row r="10" spans="1:14" ht="16.5" customHeight="1">
      <c r="A10" s="549">
        <v>42094</v>
      </c>
      <c r="B10" s="548"/>
      <c r="C10" s="548"/>
      <c r="D10" s="548"/>
      <c r="E10" s="383"/>
      <c r="F10" s="383"/>
      <c r="G10" s="383"/>
      <c r="H10" s="383">
        <f t="shared" si="0"/>
        <v>0</v>
      </c>
      <c r="I10" s="550">
        <f t="shared" si="0"/>
        <v>0</v>
      </c>
      <c r="J10" s="547"/>
      <c r="K10" s="547"/>
      <c r="L10" s="547"/>
      <c r="M10" s="547"/>
      <c r="N10" s="547"/>
    </row>
    <row r="11" spans="1:14" ht="16.5" customHeight="1">
      <c r="A11" s="549">
        <v>42124</v>
      </c>
      <c r="B11" s="548"/>
      <c r="C11" s="548"/>
      <c r="D11" s="548"/>
      <c r="E11" s="383"/>
      <c r="F11" s="383"/>
      <c r="G11" s="383"/>
      <c r="H11" s="551">
        <f t="shared" si="0"/>
        <v>0</v>
      </c>
      <c r="I11" s="552">
        <f t="shared" si="0"/>
        <v>0</v>
      </c>
      <c r="J11" s="547"/>
      <c r="K11" s="547"/>
      <c r="L11" s="547"/>
      <c r="M11" s="547"/>
      <c r="N11" s="547"/>
    </row>
    <row r="12" spans="1:14" ht="16.5" customHeight="1">
      <c r="A12" s="549">
        <v>42155</v>
      </c>
      <c r="B12" s="548"/>
      <c r="C12" s="548"/>
      <c r="D12" s="548"/>
      <c r="E12" s="383"/>
      <c r="F12" s="383"/>
      <c r="G12" s="383"/>
      <c r="H12" s="383"/>
      <c r="I12" s="550"/>
      <c r="J12" s="547"/>
      <c r="K12" s="547"/>
      <c r="L12" s="547"/>
      <c r="M12" s="547"/>
      <c r="N12" s="547"/>
    </row>
    <row r="13" spans="1:14" ht="16.5" customHeight="1">
      <c r="A13" s="549">
        <v>42185</v>
      </c>
      <c r="B13" s="548"/>
      <c r="C13" s="548"/>
      <c r="D13" s="548"/>
      <c r="E13" s="383"/>
      <c r="F13" s="383"/>
      <c r="G13" s="383">
        <v>16895</v>
      </c>
      <c r="H13" s="383"/>
      <c r="I13" s="550"/>
      <c r="J13" s="547"/>
      <c r="K13" s="547"/>
      <c r="L13" s="547"/>
      <c r="M13" s="547"/>
      <c r="N13" s="547"/>
    </row>
    <row r="14" spans="1:14" ht="16.5" customHeight="1">
      <c r="A14" s="549">
        <v>42216</v>
      </c>
      <c r="B14" s="548">
        <v>2626.85</v>
      </c>
      <c r="C14" s="548">
        <v>1204.1199999999999</v>
      </c>
      <c r="D14" s="548">
        <v>973.92</v>
      </c>
      <c r="E14" s="383">
        <f>SUM(B14:D14)</f>
        <v>4804.8899999999994</v>
      </c>
      <c r="F14" s="383"/>
      <c r="G14" s="383">
        <f>-E14</f>
        <v>-4804.8899999999994</v>
      </c>
      <c r="H14" s="383"/>
      <c r="I14" s="550"/>
      <c r="J14" s="547"/>
      <c r="K14" s="547"/>
      <c r="L14" s="547"/>
      <c r="M14" s="547"/>
      <c r="N14" s="547"/>
    </row>
    <row r="15" spans="1:14" ht="16.5" customHeight="1">
      <c r="A15" s="549">
        <v>42247</v>
      </c>
      <c r="B15" s="553"/>
      <c r="C15" s="548"/>
      <c r="D15" s="548"/>
      <c r="E15" s="383"/>
      <c r="F15" s="383"/>
      <c r="G15" s="383"/>
      <c r="H15" s="383"/>
      <c r="I15" s="550"/>
      <c r="J15" s="547"/>
      <c r="K15" s="547"/>
      <c r="L15" s="547"/>
      <c r="M15" s="547"/>
      <c r="N15" s="547"/>
    </row>
    <row r="16" spans="1:14" ht="16.5" customHeight="1">
      <c r="A16" s="549">
        <v>42277</v>
      </c>
      <c r="B16" s="553"/>
      <c r="C16" s="548"/>
      <c r="D16" s="548"/>
      <c r="E16" s="383"/>
      <c r="F16" s="383"/>
      <c r="G16" s="383"/>
      <c r="H16" s="383"/>
      <c r="I16" s="550"/>
      <c r="J16" s="547"/>
      <c r="K16" s="547"/>
      <c r="L16" s="547"/>
      <c r="M16" s="547"/>
      <c r="N16" s="547"/>
    </row>
    <row r="17" spans="1:14" ht="16.5" customHeight="1">
      <c r="A17" s="549">
        <v>42308</v>
      </c>
      <c r="B17" s="553"/>
      <c r="C17" s="548"/>
      <c r="D17" s="548"/>
      <c r="E17" s="383"/>
      <c r="F17" s="383"/>
      <c r="G17" s="383"/>
      <c r="H17" s="383"/>
      <c r="I17" s="550"/>
      <c r="J17" s="547"/>
      <c r="K17" s="547"/>
      <c r="L17" s="547"/>
      <c r="M17" s="554"/>
      <c r="N17" s="554"/>
    </row>
    <row r="18" spans="1:14" ht="16.5" customHeight="1">
      <c r="A18" s="549">
        <v>42338</v>
      </c>
      <c r="B18" s="553"/>
      <c r="C18" s="548"/>
      <c r="D18" s="548"/>
      <c r="E18" s="383"/>
      <c r="F18" s="383"/>
      <c r="G18" s="383"/>
      <c r="H18" s="383"/>
      <c r="I18" s="550"/>
      <c r="J18" s="547"/>
      <c r="K18" s="547"/>
      <c r="L18" s="547"/>
      <c r="M18" s="554"/>
      <c r="N18" s="554"/>
    </row>
    <row r="19" spans="1:14" ht="16.5" customHeight="1">
      <c r="A19" s="549">
        <v>42369</v>
      </c>
      <c r="B19" s="553"/>
      <c r="C19" s="548"/>
      <c r="D19" s="548"/>
      <c r="E19" s="383"/>
      <c r="F19" s="383"/>
      <c r="G19" s="383"/>
      <c r="H19" s="383"/>
      <c r="I19" s="550"/>
      <c r="J19" s="547"/>
      <c r="K19" s="547"/>
      <c r="L19" s="547"/>
      <c r="M19" s="554"/>
      <c r="N19" s="554"/>
    </row>
    <row r="20" spans="1:14" ht="16.5" customHeight="1">
      <c r="A20" s="320"/>
      <c r="B20" s="553"/>
      <c r="C20" s="548"/>
      <c r="D20" s="548"/>
      <c r="E20" s="383"/>
      <c r="F20" s="383"/>
      <c r="G20" s="383"/>
      <c r="H20" s="383"/>
      <c r="I20" s="550"/>
      <c r="J20" s="547"/>
      <c r="K20" s="547"/>
      <c r="L20" s="547"/>
      <c r="M20" s="554"/>
      <c r="N20" s="554"/>
    </row>
    <row r="21" spans="1:14" ht="16.5" customHeight="1">
      <c r="A21" s="320"/>
      <c r="B21" s="553"/>
      <c r="C21" s="548"/>
      <c r="D21" s="548"/>
      <c r="E21" s="383"/>
      <c r="F21" s="383"/>
      <c r="G21" s="383"/>
      <c r="H21" s="383"/>
      <c r="I21" s="550"/>
      <c r="J21" s="547"/>
      <c r="K21" s="547"/>
      <c r="L21" s="547"/>
      <c r="M21" s="554"/>
      <c r="N21" s="554"/>
    </row>
    <row r="22" spans="1:14" ht="16.5" customHeight="1">
      <c r="A22" s="320"/>
      <c r="B22" s="553"/>
      <c r="C22" s="548"/>
      <c r="D22" s="548"/>
      <c r="E22" s="383"/>
      <c r="F22" s="383"/>
      <c r="G22" s="383"/>
      <c r="H22" s="383"/>
      <c r="I22" s="550"/>
      <c r="J22" s="547"/>
      <c r="K22" s="547"/>
      <c r="L22" s="547"/>
      <c r="M22" s="554"/>
      <c r="N22" s="554"/>
    </row>
    <row r="23" spans="1:14" ht="16.5" customHeight="1">
      <c r="A23" s="322"/>
      <c r="B23" s="553"/>
      <c r="C23" s="548"/>
      <c r="D23" s="548"/>
      <c r="E23" s="383"/>
      <c r="F23" s="383"/>
      <c r="G23" s="383"/>
      <c r="H23" s="383"/>
      <c r="I23" s="550"/>
      <c r="J23" s="547"/>
      <c r="K23" s="547"/>
      <c r="L23" s="547"/>
      <c r="M23" s="554"/>
      <c r="N23" s="554"/>
    </row>
    <row r="24" spans="1:14" ht="16.5" customHeight="1">
      <c r="A24" s="320"/>
      <c r="B24" s="553"/>
      <c r="C24" s="548"/>
      <c r="D24" s="548"/>
      <c r="E24" s="383"/>
      <c r="F24" s="383"/>
      <c r="G24" s="383"/>
      <c r="H24" s="383"/>
      <c r="I24" s="550"/>
      <c r="J24" s="547"/>
      <c r="K24" s="547"/>
      <c r="L24" s="547"/>
      <c r="M24" s="554"/>
      <c r="N24" s="554"/>
    </row>
    <row r="25" spans="1:14" ht="16.5" customHeight="1" thickBot="1">
      <c r="A25" s="320"/>
      <c r="B25" s="553"/>
      <c r="C25" s="548"/>
      <c r="D25" s="548"/>
      <c r="E25" s="383"/>
      <c r="F25" s="383"/>
      <c r="G25" s="383"/>
      <c r="H25" s="383"/>
      <c r="I25" s="550"/>
      <c r="J25" s="547"/>
      <c r="K25" s="547"/>
      <c r="L25" s="547"/>
      <c r="M25" s="554"/>
      <c r="N25" s="554"/>
    </row>
    <row r="26" spans="1:14" ht="16.5" customHeight="1" thickBot="1">
      <c r="A26" s="39"/>
      <c r="B26" s="267">
        <f>SUM(B7:B25)</f>
        <v>2626.85</v>
      </c>
      <c r="C26" s="267">
        <f>SUM(C7:C25)</f>
        <v>1204.1199999999999</v>
      </c>
      <c r="D26" s="267">
        <f>SUM(D7:D25)</f>
        <v>973.92</v>
      </c>
      <c r="E26" s="267">
        <f>SUM(E7:E25)</f>
        <v>4804.8899999999994</v>
      </c>
      <c r="F26" s="267">
        <f>SUM(F7:F25)</f>
        <v>0</v>
      </c>
      <c r="G26" s="267">
        <f>SUM(G9:G24)</f>
        <v>12090.11</v>
      </c>
      <c r="H26" s="267">
        <f>H11</f>
        <v>0</v>
      </c>
      <c r="I26" s="267">
        <f>I11</f>
        <v>0</v>
      </c>
      <c r="J26" s="267">
        <f>SUM(J7:J25)</f>
        <v>0</v>
      </c>
      <c r="K26" s="267">
        <f>SUM(K7:K25)</f>
        <v>0</v>
      </c>
      <c r="L26" s="267">
        <f>SUM(L7:L25)</f>
        <v>0</v>
      </c>
      <c r="M26" s="267">
        <f>SUM(M7:M25)</f>
        <v>0</v>
      </c>
      <c r="N26" s="267">
        <f>SUM(N7:N25)</f>
        <v>0</v>
      </c>
    </row>
    <row r="27" spans="1:14" ht="13.8" thickTop="1">
      <c r="I27" s="291"/>
    </row>
    <row r="28" spans="1:14">
      <c r="A28" s="908"/>
      <c r="B28" s="908"/>
      <c r="C28" s="908"/>
      <c r="D28" s="908"/>
      <c r="E28" s="908"/>
      <c r="F28" s="908"/>
      <c r="G28" s="908"/>
      <c r="H28" s="908"/>
      <c r="I28" s="908"/>
    </row>
    <row r="29" spans="1:14">
      <c r="A29" s="319" t="s">
        <v>410</v>
      </c>
    </row>
    <row r="30" spans="1:14">
      <c r="A30" s="319" t="s">
        <v>411</v>
      </c>
      <c r="C30">
        <v>26353.26</v>
      </c>
      <c r="D30">
        <f>C30/311</f>
        <v>84.737170418006428</v>
      </c>
      <c r="E30">
        <f>D30*31</f>
        <v>2626.8522829581993</v>
      </c>
      <c r="M30" s="275"/>
    </row>
    <row r="31" spans="1:14">
      <c r="A31" s="319" t="s">
        <v>412</v>
      </c>
      <c r="C31">
        <v>12080.09</v>
      </c>
      <c r="D31">
        <f>C31/311</f>
        <v>38.842733118971061</v>
      </c>
      <c r="E31">
        <f>D31*31</f>
        <v>1204.124726688103</v>
      </c>
    </row>
    <row r="32" spans="1:14">
      <c r="A32" s="319" t="s">
        <v>413</v>
      </c>
      <c r="C32">
        <v>9770.65</v>
      </c>
      <c r="D32">
        <f>C32/311</f>
        <v>31.416881028938906</v>
      </c>
      <c r="E32">
        <f>D32*31</f>
        <v>973.92331189710615</v>
      </c>
    </row>
    <row r="33" spans="1:5">
      <c r="C33">
        <f>SUM(C30:C32)</f>
        <v>48204</v>
      </c>
      <c r="D33">
        <f>C33/311</f>
        <v>154.99678456591639</v>
      </c>
      <c r="E33">
        <f>D33*31</f>
        <v>4804.9003215434077</v>
      </c>
    </row>
    <row r="36" spans="1:5">
      <c r="A36" s="319">
        <v>5</v>
      </c>
    </row>
    <row r="37" spans="1:5">
      <c r="A37">
        <v>31</v>
      </c>
    </row>
    <row r="38" spans="1:5">
      <c r="A38">
        <v>30</v>
      </c>
    </row>
    <row r="39" spans="1:5">
      <c r="A39">
        <v>31</v>
      </c>
    </row>
    <row r="40" spans="1:5">
      <c r="A40">
        <v>30</v>
      </c>
    </row>
    <row r="41" spans="1:5">
      <c r="A41">
        <v>31</v>
      </c>
    </row>
    <row r="42" spans="1:5">
      <c r="A42">
        <v>31</v>
      </c>
    </row>
    <row r="43" spans="1:5">
      <c r="A43">
        <v>30</v>
      </c>
      <c r="D43" s="200">
        <v>42369</v>
      </c>
      <c r="E43" s="200">
        <v>42060</v>
      </c>
    </row>
    <row r="44" spans="1:5">
      <c r="A44">
        <v>31</v>
      </c>
      <c r="E44" s="384">
        <f>+D43-E43</f>
        <v>309</v>
      </c>
    </row>
    <row r="45" spans="1:5">
      <c r="A45">
        <v>30</v>
      </c>
    </row>
    <row r="46" spans="1:5">
      <c r="A46">
        <v>31</v>
      </c>
    </row>
    <row r="47" spans="1:5">
      <c r="A47">
        <f>SUM(A36:A46)</f>
        <v>311</v>
      </c>
    </row>
  </sheetData>
  <mergeCells count="4">
    <mergeCell ref="A28:I28"/>
    <mergeCell ref="A1:G1"/>
    <mergeCell ref="A2:G2"/>
    <mergeCell ref="A3:G3"/>
  </mergeCells>
  <phoneticPr fontId="28" type="noConversion"/>
  <printOptions horizontalCentered="1"/>
  <pageMargins left="0.75" right="0.27" top="0.75" bottom="0.5" header="0.5" footer="0.5"/>
  <pageSetup scale="83" orientation="landscape" horizontalDpi="4294967292" verticalDpi="4294967292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L31"/>
  <sheetViews>
    <sheetView topLeftCell="A4" workbookViewId="0">
      <selection activeCell="B5" sqref="B5:D10"/>
    </sheetView>
  </sheetViews>
  <sheetFormatPr defaultRowHeight="13.2"/>
  <cols>
    <col min="1" max="1" width="4.44140625" customWidth="1"/>
    <col min="2" max="2" width="17" customWidth="1"/>
    <col min="3" max="5" width="13.44140625" customWidth="1"/>
    <col min="6" max="6" width="15.44140625" bestFit="1" customWidth="1"/>
    <col min="7" max="7" width="16" customWidth="1"/>
    <col min="8" max="8" width="14.44140625" hidden="1" customWidth="1"/>
    <col min="9" max="9" width="15.44140625" customWidth="1"/>
    <col min="10" max="10" width="11.44140625" bestFit="1" customWidth="1"/>
    <col min="12" max="12" width="11.44140625" bestFit="1" customWidth="1"/>
  </cols>
  <sheetData>
    <row r="1" spans="1:12" ht="17.399999999999999">
      <c r="A1" s="998" t="str">
        <f>'Review Comments'!B11</f>
        <v>GREENFIELD GATEWAY</v>
      </c>
      <c r="B1" s="999"/>
      <c r="C1" s="999"/>
      <c r="D1" s="999"/>
      <c r="E1" s="999"/>
      <c r="F1" s="999"/>
      <c r="G1" s="999"/>
      <c r="H1" s="1000"/>
    </row>
    <row r="2" spans="1:12" ht="17.399999999999999">
      <c r="A2" s="931" t="s">
        <v>414</v>
      </c>
      <c r="B2" s="932"/>
      <c r="C2" s="932"/>
      <c r="D2" s="932"/>
      <c r="E2" s="932"/>
      <c r="F2" s="932"/>
      <c r="G2" s="932"/>
      <c r="H2" s="933"/>
    </row>
    <row r="3" spans="1:12" ht="18" thickBot="1">
      <c r="A3" s="1001" t="s">
        <v>347</v>
      </c>
      <c r="B3" s="1002"/>
      <c r="C3" s="1002"/>
      <c r="D3" s="1002"/>
      <c r="E3" s="1002"/>
      <c r="F3" s="1002"/>
      <c r="G3" s="1002"/>
      <c r="H3" s="1003"/>
    </row>
    <row r="4" spans="1:12" ht="17.399999999999999">
      <c r="B4" s="401"/>
      <c r="C4" s="397"/>
      <c r="D4" s="402"/>
      <c r="E4" s="402"/>
      <c r="F4" s="402"/>
      <c r="G4" s="296"/>
      <c r="H4" s="296"/>
    </row>
    <row r="5" spans="1:12">
      <c r="B5" s="705" t="s">
        <v>415</v>
      </c>
      <c r="C5" s="403"/>
      <c r="D5" s="404"/>
      <c r="E5" s="404"/>
      <c r="F5" s="705"/>
      <c r="G5" s="403"/>
      <c r="H5" s="404"/>
    </row>
    <row r="6" spans="1:12" ht="15" customHeight="1">
      <c r="B6" s="5"/>
      <c r="C6" s="406" t="s">
        <v>416</v>
      </c>
      <c r="D6" s="407" t="s">
        <v>417</v>
      </c>
      <c r="E6" s="403"/>
      <c r="F6" s="405"/>
      <c r="G6" s="319"/>
      <c r="H6" s="403"/>
      <c r="K6" s="405"/>
      <c r="L6" s="319"/>
    </row>
    <row r="7" spans="1:12">
      <c r="B7" s="487" t="s">
        <v>418</v>
      </c>
      <c r="C7" s="408">
        <f>17208.93+942.92</f>
        <v>18151.849999999999</v>
      </c>
      <c r="D7" s="409">
        <f>C7/12</f>
        <v>1512.6541666666665</v>
      </c>
      <c r="E7" s="409"/>
      <c r="F7" s="409"/>
      <c r="H7" s="409"/>
      <c r="K7" s="409"/>
    </row>
    <row r="8" spans="1:12">
      <c r="B8" s="487" t="s">
        <v>419</v>
      </c>
      <c r="C8" s="408">
        <v>4305.53</v>
      </c>
      <c r="D8" s="409">
        <f>C8/12</f>
        <v>358.79416666666663</v>
      </c>
      <c r="E8" s="409"/>
      <c r="F8" s="409"/>
      <c r="H8" s="409"/>
      <c r="K8" s="409"/>
    </row>
    <row r="9" spans="1:12">
      <c r="B9" s="487" t="s">
        <v>420</v>
      </c>
      <c r="C9" s="408">
        <v>3646.94</v>
      </c>
      <c r="D9" s="409">
        <f>C9/12</f>
        <v>303.91166666666669</v>
      </c>
      <c r="E9" s="409"/>
      <c r="F9" s="409"/>
      <c r="H9" s="409"/>
      <c r="K9" s="409"/>
    </row>
    <row r="10" spans="1:12" ht="13.8" thickBot="1">
      <c r="B10" s="5" t="s">
        <v>62</v>
      </c>
      <c r="C10" s="411">
        <f>SUM(C7:C9)</f>
        <v>26104.319999999996</v>
      </c>
      <c r="D10" s="411">
        <f>SUM(D7:D9)</f>
        <v>2175.3599999999997</v>
      </c>
      <c r="E10" s="403"/>
      <c r="F10" s="5"/>
      <c r="G10" s="403"/>
      <c r="H10" s="403"/>
    </row>
    <row r="11" spans="1:12" ht="13.8" thickTop="1">
      <c r="B11" s="296"/>
      <c r="C11" s="397"/>
      <c r="D11" s="402"/>
      <c r="E11" s="402"/>
      <c r="F11" s="402"/>
      <c r="G11" s="296"/>
      <c r="H11" s="296"/>
    </row>
    <row r="12" spans="1:12">
      <c r="B12" s="296"/>
      <c r="C12" s="397"/>
      <c r="D12" s="402"/>
      <c r="E12" s="402"/>
      <c r="F12" s="402"/>
      <c r="G12" s="296"/>
      <c r="H12" s="296"/>
    </row>
    <row r="13" spans="1:12" ht="39.6">
      <c r="A13" s="412"/>
      <c r="B13" s="413"/>
      <c r="C13" s="414" t="s">
        <v>421</v>
      </c>
      <c r="D13" s="415" t="s">
        <v>422</v>
      </c>
      <c r="E13" s="415" t="s">
        <v>423</v>
      </c>
      <c r="F13" s="415" t="s">
        <v>424</v>
      </c>
      <c r="G13" s="413" t="s">
        <v>425</v>
      </c>
      <c r="H13" s="416" t="s">
        <v>426</v>
      </c>
      <c r="I13" s="416" t="s">
        <v>427</v>
      </c>
    </row>
    <row r="14" spans="1:12">
      <c r="A14" s="417"/>
      <c r="B14" s="418" t="s">
        <v>428</v>
      </c>
      <c r="C14" s="418">
        <v>60111</v>
      </c>
      <c r="D14" s="418">
        <v>60112</v>
      </c>
      <c r="E14" s="418">
        <v>60131</v>
      </c>
      <c r="F14" s="418">
        <v>60145</v>
      </c>
      <c r="G14" s="419"/>
      <c r="H14" s="420">
        <v>20500</v>
      </c>
      <c r="I14" s="420">
        <v>13110</v>
      </c>
    </row>
    <row r="15" spans="1:12">
      <c r="B15" s="397"/>
      <c r="C15" s="397"/>
      <c r="D15" s="404"/>
      <c r="E15" s="404"/>
      <c r="F15" s="404"/>
      <c r="G15" s="296"/>
      <c r="H15" s="296"/>
    </row>
    <row r="16" spans="1:12">
      <c r="B16" s="397"/>
      <c r="C16" s="397"/>
      <c r="D16" s="404"/>
      <c r="E16" s="404"/>
      <c r="F16" s="404"/>
      <c r="G16" s="296"/>
      <c r="H16" s="296"/>
      <c r="I16" s="292"/>
    </row>
    <row r="17" spans="2:12">
      <c r="B17" s="421">
        <v>42736</v>
      </c>
      <c r="C17" s="422">
        <f>D7</f>
        <v>1512.6541666666665</v>
      </c>
      <c r="D17" s="422">
        <f>D8</f>
        <v>358.79416666666663</v>
      </c>
      <c r="E17" s="422">
        <f>D9</f>
        <v>303.91166666666669</v>
      </c>
      <c r="F17" s="422"/>
      <c r="G17" s="377">
        <f t="shared" ref="G17:G26" si="0">SUM(C17:F17)</f>
        <v>2175.3599999999997</v>
      </c>
      <c r="H17" s="424"/>
    </row>
    <row r="18" spans="2:12" ht="13.65" customHeight="1">
      <c r="B18" s="421">
        <f>+B17+31</f>
        <v>42767</v>
      </c>
      <c r="C18" s="422"/>
      <c r="D18" s="422"/>
      <c r="E18" s="422"/>
      <c r="F18" s="422"/>
      <c r="G18" s="377">
        <f t="shared" si="0"/>
        <v>0</v>
      </c>
      <c r="H18" s="424"/>
      <c r="I18" s="292"/>
    </row>
    <row r="19" spans="2:12">
      <c r="B19" s="421">
        <f t="shared" ref="B19:B28" si="1">+B18+31</f>
        <v>42798</v>
      </c>
      <c r="C19" s="422"/>
      <c r="D19" s="422"/>
      <c r="E19" s="422"/>
      <c r="F19" s="422"/>
      <c r="G19" s="377">
        <f t="shared" si="0"/>
        <v>0</v>
      </c>
      <c r="H19" s="424"/>
      <c r="I19" s="292"/>
    </row>
    <row r="20" spans="2:12">
      <c r="B20" s="421">
        <f t="shared" si="1"/>
        <v>42829</v>
      </c>
      <c r="C20" s="422"/>
      <c r="D20" s="422"/>
      <c r="E20" s="422"/>
      <c r="F20" s="422"/>
      <c r="G20" s="377">
        <f t="shared" si="0"/>
        <v>0</v>
      </c>
      <c r="H20" s="424"/>
      <c r="I20" s="292"/>
    </row>
    <row r="21" spans="2:12" s="319" customFormat="1">
      <c r="B21" s="421">
        <f t="shared" si="1"/>
        <v>42860</v>
      </c>
      <c r="C21" s="422"/>
      <c r="D21" s="422"/>
      <c r="E21" s="422"/>
      <c r="F21" s="422"/>
      <c r="G21" s="377">
        <f t="shared" si="0"/>
        <v>0</v>
      </c>
      <c r="H21" s="424"/>
      <c r="I21" s="292"/>
    </row>
    <row r="22" spans="2:12">
      <c r="B22" s="421">
        <f t="shared" si="1"/>
        <v>42891</v>
      </c>
      <c r="C22" s="422"/>
      <c r="D22" s="422"/>
      <c r="E22" s="422"/>
      <c r="F22" s="422"/>
      <c r="G22" s="377">
        <f t="shared" si="0"/>
        <v>0</v>
      </c>
      <c r="H22" s="424"/>
      <c r="I22" s="382"/>
    </row>
    <row r="23" spans="2:12">
      <c r="B23" s="421">
        <f>+B22+31-2</f>
        <v>42920</v>
      </c>
      <c r="C23" s="422"/>
      <c r="D23" s="422"/>
      <c r="E23" s="422"/>
      <c r="F23" s="422"/>
      <c r="G23" s="377">
        <f t="shared" si="0"/>
        <v>0</v>
      </c>
      <c r="H23" s="424"/>
      <c r="I23" s="382"/>
    </row>
    <row r="24" spans="2:12">
      <c r="B24" s="421">
        <f t="shared" si="1"/>
        <v>42951</v>
      </c>
      <c r="C24" s="422"/>
      <c r="D24" s="422"/>
      <c r="E24" s="422"/>
      <c r="F24" s="422"/>
      <c r="G24" s="377">
        <f t="shared" si="0"/>
        <v>0</v>
      </c>
      <c r="H24" s="424"/>
      <c r="I24" s="382"/>
    </row>
    <row r="25" spans="2:12">
      <c r="B25" s="421">
        <f t="shared" si="1"/>
        <v>42982</v>
      </c>
      <c r="C25" s="422"/>
      <c r="D25" s="422"/>
      <c r="E25" s="422"/>
      <c r="F25" s="422"/>
      <c r="G25" s="377">
        <f t="shared" si="0"/>
        <v>0</v>
      </c>
      <c r="H25" s="424"/>
      <c r="I25" s="382"/>
    </row>
    <row r="26" spans="2:12">
      <c r="B26" s="421">
        <f t="shared" si="1"/>
        <v>43013</v>
      </c>
      <c r="C26" s="422"/>
      <c r="D26" s="422"/>
      <c r="E26" s="422"/>
      <c r="F26" s="422"/>
      <c r="G26" s="377">
        <f t="shared" si="0"/>
        <v>0</v>
      </c>
      <c r="H26" s="424"/>
      <c r="I26" s="382"/>
    </row>
    <row r="27" spans="2:12">
      <c r="B27" s="421">
        <f t="shared" si="1"/>
        <v>43044</v>
      </c>
      <c r="C27" s="422"/>
      <c r="D27" s="422"/>
      <c r="E27" s="422"/>
      <c r="F27" s="422"/>
      <c r="G27" s="377"/>
      <c r="H27" s="424"/>
      <c r="I27" s="382"/>
    </row>
    <row r="28" spans="2:12" s="319" customFormat="1" ht="13.65" customHeight="1">
      <c r="B28" s="421">
        <f t="shared" si="1"/>
        <v>43075</v>
      </c>
      <c r="C28" s="422"/>
      <c r="D28" s="422"/>
      <c r="E28" s="422"/>
      <c r="F28" s="422"/>
      <c r="G28" s="377"/>
      <c r="H28" s="424"/>
      <c r="I28" s="382"/>
    </row>
    <row r="29" spans="2:12" ht="13.65" customHeight="1">
      <c r="B29" s="421"/>
      <c r="C29" s="422"/>
      <c r="D29" s="377"/>
      <c r="E29" s="377"/>
      <c r="F29" s="377"/>
      <c r="G29" s="377"/>
      <c r="H29" s="426"/>
    </row>
    <row r="30" spans="2:12" ht="13.8" thickBot="1">
      <c r="B30" s="427" t="s">
        <v>429</v>
      </c>
      <c r="C30" s="428">
        <f>SUM(C17:C29)</f>
        <v>1512.6541666666665</v>
      </c>
      <c r="D30" s="428">
        <f>SUM(D17:D29)</f>
        <v>358.79416666666663</v>
      </c>
      <c r="E30" s="428">
        <f>SUM(E17:E29)</f>
        <v>303.91166666666669</v>
      </c>
      <c r="F30" s="428"/>
      <c r="G30" s="428">
        <f>SUM(G17:G29)</f>
        <v>2175.3599999999997</v>
      </c>
      <c r="H30" s="428">
        <f>SUM(H17:H22)</f>
        <v>0</v>
      </c>
      <c r="I30" s="428">
        <f>SUM(I16:I29)</f>
        <v>0</v>
      </c>
      <c r="J30" s="292"/>
      <c r="L30" s="292"/>
    </row>
    <row r="31" spans="2:12" ht="13.8" thickTop="1">
      <c r="B31" s="421"/>
      <c r="C31" s="429"/>
      <c r="D31" s="429"/>
      <c r="E31" s="429"/>
      <c r="F31" s="429"/>
      <c r="G31" s="429"/>
      <c r="H31" s="699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3:B12"/>
  <sheetViews>
    <sheetView workbookViewId="0">
      <selection activeCell="A16" sqref="A16"/>
    </sheetView>
  </sheetViews>
  <sheetFormatPr defaultRowHeight="13.2"/>
  <cols>
    <col min="1" max="1" width="15.44140625" bestFit="1" customWidth="1"/>
    <col min="2" max="2" width="13.44140625" customWidth="1"/>
  </cols>
  <sheetData>
    <row r="3" spans="1:2">
      <c r="A3" t="s">
        <v>430</v>
      </c>
      <c r="B3" s="351">
        <v>173537.29</v>
      </c>
    </row>
    <row r="4" spans="1:2">
      <c r="B4" s="350"/>
    </row>
    <row r="5" spans="1:2">
      <c r="A5" t="s">
        <v>431</v>
      </c>
      <c r="B5" s="351">
        <v>-51119.199999999997</v>
      </c>
    </row>
    <row r="6" spans="1:2">
      <c r="A6" s="2"/>
      <c r="B6" s="2"/>
    </row>
    <row r="8" spans="1:2" ht="13.8" thickBot="1">
      <c r="B8" s="352">
        <f>SUM(B3:B5)</f>
        <v>122418.09000000001</v>
      </c>
    </row>
    <row r="9" spans="1:2" ht="13.8" thickTop="1"/>
    <row r="11" spans="1:2" ht="13.8" thickBot="1">
      <c r="A11" t="s">
        <v>432</v>
      </c>
      <c r="B11" s="352">
        <v>122418.09</v>
      </c>
    </row>
    <row r="12" spans="1:2" ht="13.8" thickTop="1"/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H3"/>
  <sheetViews>
    <sheetView workbookViewId="0">
      <selection activeCell="C18" sqref="C18"/>
    </sheetView>
  </sheetViews>
  <sheetFormatPr defaultRowHeight="13.2"/>
  <cols>
    <col min="2" max="2" width="13.44140625" bestFit="1" customWidth="1"/>
    <col min="3" max="4" width="11.44140625" bestFit="1" customWidth="1"/>
    <col min="5" max="5" width="9.44140625" bestFit="1" customWidth="1"/>
  </cols>
  <sheetData>
    <row r="1" spans="1:8" s="293" customFormat="1" ht="13.8" thickBot="1">
      <c r="A1" s="294" t="s">
        <v>433</v>
      </c>
      <c r="B1" s="295" t="s">
        <v>270</v>
      </c>
      <c r="C1" s="295" t="s">
        <v>434</v>
      </c>
      <c r="D1" s="295" t="s">
        <v>435</v>
      </c>
      <c r="E1" s="295" t="s">
        <v>385</v>
      </c>
      <c r="F1" s="295"/>
      <c r="G1" s="295" t="s">
        <v>436</v>
      </c>
      <c r="H1" s="295"/>
    </row>
    <row r="3" spans="1:8">
      <c r="A3" s="705">
        <v>40100</v>
      </c>
      <c r="B3" t="s">
        <v>437</v>
      </c>
      <c r="C3" s="292">
        <v>105632.61</v>
      </c>
      <c r="D3" s="292">
        <v>107484</v>
      </c>
      <c r="E3" s="292">
        <f>C3-D3</f>
        <v>-1851.3899999999994</v>
      </c>
      <c r="G3" t="s">
        <v>438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"/>
  <sheetViews>
    <sheetView workbookViewId="0"/>
  </sheetViews>
  <sheetFormatPr defaultRowHeight="13.2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>
    <pageSetUpPr fitToPage="1"/>
  </sheetPr>
  <dimension ref="A1:K41"/>
  <sheetViews>
    <sheetView workbookViewId="0">
      <selection activeCell="L15" sqref="L15"/>
    </sheetView>
  </sheetViews>
  <sheetFormatPr defaultRowHeight="13.2"/>
  <cols>
    <col min="1" max="1" width="4.44140625" customWidth="1"/>
    <col min="2" max="2" width="17" customWidth="1"/>
    <col min="3" max="3" width="16.44140625" customWidth="1"/>
    <col min="4" max="4" width="15.44140625" customWidth="1"/>
    <col min="5" max="5" width="16.44140625" customWidth="1"/>
    <col min="6" max="6" width="14.44140625" customWidth="1"/>
    <col min="7" max="7" width="13.44140625" customWidth="1"/>
    <col min="8" max="8" width="16.44140625" customWidth="1"/>
  </cols>
  <sheetData>
    <row r="1" spans="1:8" ht="17.399999999999999">
      <c r="A1" s="998" t="str">
        <f>'Review Comments'!B11</f>
        <v>GREENFIELD GATEWAY</v>
      </c>
      <c r="B1" s="999"/>
      <c r="C1" s="999"/>
      <c r="D1" s="999"/>
      <c r="E1" s="999"/>
      <c r="F1" s="999"/>
      <c r="G1" s="999"/>
      <c r="H1" s="1000"/>
    </row>
    <row r="2" spans="1:8" ht="17.399999999999999">
      <c r="A2" s="931" t="s">
        <v>439</v>
      </c>
      <c r="B2" s="932"/>
      <c r="C2" s="932"/>
      <c r="D2" s="932"/>
      <c r="E2" s="932"/>
      <c r="F2" s="932"/>
      <c r="G2" s="932"/>
      <c r="H2" s="933"/>
    </row>
    <row r="3" spans="1:8" ht="18" thickBot="1">
      <c r="A3" s="1001" t="s">
        <v>347</v>
      </c>
      <c r="B3" s="1002"/>
      <c r="C3" s="1002"/>
      <c r="D3" s="1002"/>
      <c r="E3" s="1002"/>
      <c r="F3" s="1002"/>
      <c r="G3" s="1002"/>
      <c r="H3" s="1003"/>
    </row>
    <row r="4" spans="1:8" ht="17.399999999999999">
      <c r="B4" s="401"/>
      <c r="C4" s="397"/>
      <c r="D4" s="397"/>
      <c r="E4" s="402"/>
      <c r="F4" s="296"/>
      <c r="G4" s="296"/>
      <c r="H4" s="296"/>
    </row>
    <row r="5" spans="1:8">
      <c r="B5" s="705"/>
      <c r="C5" s="403"/>
      <c r="D5" s="403"/>
      <c r="E5" s="404"/>
      <c r="F5" s="296"/>
      <c r="G5" s="296"/>
      <c r="H5" s="296"/>
    </row>
    <row r="6" spans="1:8" ht="15" customHeight="1">
      <c r="B6" s="5"/>
      <c r="C6" s="494"/>
      <c r="D6" s="405"/>
      <c r="E6" s="403"/>
      <c r="F6" s="403"/>
      <c r="G6" s="296"/>
      <c r="H6" s="296"/>
    </row>
    <row r="7" spans="1:8">
      <c r="B7" s="705"/>
      <c r="C7" s="408"/>
      <c r="D7" s="408"/>
      <c r="E7" s="409"/>
      <c r="F7" s="409"/>
      <c r="G7" s="409"/>
      <c r="H7" s="296"/>
    </row>
    <row r="8" spans="1:8">
      <c r="B8" s="705"/>
      <c r="C8" s="495"/>
      <c r="D8" s="495"/>
      <c r="E8" s="409"/>
      <c r="F8" s="409"/>
      <c r="G8" s="409"/>
      <c r="H8" s="410"/>
    </row>
    <row r="9" spans="1:8">
      <c r="B9" s="5"/>
      <c r="C9" s="403"/>
      <c r="D9" s="403"/>
      <c r="E9" s="403"/>
      <c r="F9" s="403"/>
      <c r="G9" s="296"/>
      <c r="H9" s="296"/>
    </row>
    <row r="10" spans="1:8">
      <c r="B10" s="296"/>
      <c r="C10" s="397"/>
      <c r="D10" s="397"/>
      <c r="E10" s="402"/>
      <c r="F10" s="296"/>
      <c r="G10" s="296"/>
      <c r="H10" s="296"/>
    </row>
    <row r="11" spans="1:8">
      <c r="B11" s="296"/>
      <c r="C11" s="397"/>
      <c r="D11" s="397"/>
      <c r="E11" s="402"/>
      <c r="F11" s="296"/>
      <c r="G11" s="296"/>
      <c r="H11" s="296"/>
    </row>
    <row r="12" spans="1:8" ht="26.4">
      <c r="A12" s="412"/>
      <c r="B12" s="413" t="s">
        <v>428</v>
      </c>
      <c r="C12" s="496" t="s">
        <v>440</v>
      </c>
      <c r="D12" s="496" t="s">
        <v>440</v>
      </c>
      <c r="E12" s="497" t="s">
        <v>441</v>
      </c>
      <c r="F12" s="497" t="s">
        <v>425</v>
      </c>
      <c r="G12" s="497" t="s">
        <v>442</v>
      </c>
      <c r="H12" s="498" t="s">
        <v>443</v>
      </c>
    </row>
    <row r="13" spans="1:8">
      <c r="A13" s="417"/>
      <c r="B13" s="499"/>
      <c r="C13" s="499">
        <v>54000</v>
      </c>
      <c r="D13" s="499" t="s">
        <v>444</v>
      </c>
      <c r="E13" s="500">
        <v>54000</v>
      </c>
      <c r="F13" s="500">
        <v>54000</v>
      </c>
      <c r="G13" s="500">
        <v>13120</v>
      </c>
      <c r="H13" s="501">
        <v>20200</v>
      </c>
    </row>
    <row r="14" spans="1:8">
      <c r="B14" s="397"/>
      <c r="C14" s="397"/>
      <c r="D14" s="397"/>
      <c r="E14" s="404"/>
      <c r="F14" s="296"/>
      <c r="G14" s="296"/>
      <c r="H14" s="296"/>
    </row>
    <row r="15" spans="1:8">
      <c r="B15" s="421">
        <v>42736</v>
      </c>
      <c r="C15" s="422"/>
      <c r="D15" s="422"/>
      <c r="E15" s="422"/>
      <c r="F15" s="377">
        <f>C15</f>
        <v>0</v>
      </c>
      <c r="G15" s="423"/>
      <c r="H15" s="424">
        <f>-F15</f>
        <v>0</v>
      </c>
    </row>
    <row r="16" spans="1:8" ht="13.65" customHeight="1">
      <c r="B16" s="421">
        <f t="shared" ref="B16:B26" si="0">+B15+31</f>
        <v>42767</v>
      </c>
      <c r="C16" s="422"/>
      <c r="D16" s="422"/>
      <c r="E16" s="422"/>
      <c r="F16" s="377"/>
      <c r="G16" s="423"/>
      <c r="H16" s="424"/>
    </row>
    <row r="17" spans="2:11">
      <c r="B17" s="421">
        <f t="shared" si="0"/>
        <v>42798</v>
      </c>
      <c r="C17" s="422"/>
      <c r="D17" s="422"/>
      <c r="E17" s="422"/>
      <c r="F17" s="377"/>
      <c r="G17" s="423"/>
      <c r="H17" s="424"/>
    </row>
    <row r="18" spans="2:11">
      <c r="B18" s="421">
        <f t="shared" si="0"/>
        <v>42829</v>
      </c>
      <c r="C18" s="422"/>
      <c r="D18" s="422"/>
      <c r="E18" s="422"/>
      <c r="F18" s="377"/>
      <c r="G18" s="423"/>
      <c r="H18" s="424"/>
    </row>
    <row r="19" spans="2:11" s="319" customFormat="1">
      <c r="B19" s="421">
        <f t="shared" si="0"/>
        <v>42860</v>
      </c>
      <c r="C19" s="422"/>
      <c r="D19" s="422"/>
      <c r="E19" s="422"/>
      <c r="F19" s="377"/>
      <c r="G19" s="423"/>
      <c r="H19" s="424"/>
    </row>
    <row r="20" spans="2:11">
      <c r="B20" s="421">
        <f>+B19+31</f>
        <v>42891</v>
      </c>
      <c r="C20" s="422"/>
      <c r="D20" s="422"/>
      <c r="E20" s="422"/>
      <c r="F20" s="377"/>
      <c r="G20" s="423"/>
      <c r="H20" s="424"/>
    </row>
    <row r="21" spans="2:11">
      <c r="B21" s="421">
        <f t="shared" si="0"/>
        <v>42922</v>
      </c>
      <c r="C21" s="422"/>
      <c r="D21" s="422"/>
      <c r="E21" s="422"/>
      <c r="F21" s="377"/>
      <c r="G21" s="425"/>
      <c r="H21" s="424"/>
    </row>
    <row r="22" spans="2:11">
      <c r="B22" s="421">
        <f t="shared" si="0"/>
        <v>42953</v>
      </c>
      <c r="C22" s="422"/>
      <c r="D22" s="422"/>
      <c r="E22" s="422"/>
      <c r="F22" s="377"/>
      <c r="G22" s="425"/>
      <c r="H22" s="424"/>
    </row>
    <row r="23" spans="2:11">
      <c r="B23" s="421">
        <f t="shared" si="0"/>
        <v>42984</v>
      </c>
      <c r="C23" s="422"/>
      <c r="D23" s="422"/>
      <c r="E23" s="422"/>
      <c r="F23" s="377"/>
      <c r="G23" s="425"/>
      <c r="H23" s="424"/>
    </row>
    <row r="24" spans="2:11">
      <c r="B24" s="421">
        <f>+B23+31</f>
        <v>43015</v>
      </c>
      <c r="C24" s="422"/>
      <c r="D24" s="422"/>
      <c r="E24" s="422"/>
      <c r="F24" s="377"/>
      <c r="G24" s="425"/>
      <c r="H24" s="424"/>
    </row>
    <row r="25" spans="2:11">
      <c r="B25" s="421">
        <f t="shared" si="0"/>
        <v>43046</v>
      </c>
      <c r="C25" s="422"/>
      <c r="D25" s="422"/>
      <c r="E25" s="422"/>
      <c r="F25" s="377"/>
      <c r="G25" s="425"/>
      <c r="H25" s="424"/>
    </row>
    <row r="26" spans="2:11" s="319" customFormat="1" ht="13.65" customHeight="1">
      <c r="B26" s="421">
        <f t="shared" si="0"/>
        <v>43077</v>
      </c>
      <c r="C26" s="422"/>
      <c r="D26" s="422"/>
      <c r="E26" s="422"/>
      <c r="F26" s="377"/>
      <c r="G26" s="425"/>
      <c r="H26" s="424"/>
    </row>
    <row r="27" spans="2:11" ht="13.65" customHeight="1">
      <c r="B27" s="421"/>
      <c r="C27" s="422"/>
      <c r="D27" s="422"/>
      <c r="E27" s="377"/>
      <c r="F27" s="377"/>
      <c r="G27" s="410"/>
      <c r="H27" s="426"/>
    </row>
    <row r="28" spans="2:11" ht="13.65" customHeight="1">
      <c r="B28" s="421"/>
      <c r="C28" s="422"/>
      <c r="D28" s="422"/>
      <c r="E28" s="377"/>
      <c r="F28" s="377"/>
      <c r="G28" s="410"/>
      <c r="H28" s="426"/>
      <c r="K28" t="s">
        <v>22</v>
      </c>
    </row>
    <row r="29" spans="2:11" ht="13.8" thickBot="1">
      <c r="B29" s="427" t="s">
        <v>429</v>
      </c>
      <c r="C29" s="428">
        <f>SUM(C15:C28)-0.03</f>
        <v>-0.03</v>
      </c>
      <c r="D29" s="428">
        <f>D18</f>
        <v>0</v>
      </c>
      <c r="E29" s="428">
        <f>E15</f>
        <v>0</v>
      </c>
      <c r="F29" s="428">
        <f>SUM(F15:F28)-0.03</f>
        <v>-0.03</v>
      </c>
      <c r="G29" s="428">
        <f>G20</f>
        <v>0</v>
      </c>
      <c r="H29" s="428">
        <f>H15</f>
        <v>0</v>
      </c>
    </row>
    <row r="30" spans="2:11" ht="13.8" thickTop="1">
      <c r="B30" s="421"/>
      <c r="C30" s="429"/>
      <c r="D30" s="429"/>
      <c r="E30" s="429"/>
      <c r="F30" s="429"/>
      <c r="G30" s="699"/>
      <c r="H30" s="699"/>
    </row>
    <row r="31" spans="2:11" ht="13.65" customHeight="1" thickBot="1">
      <c r="B31" s="421"/>
      <c r="C31" s="422"/>
      <c r="D31" s="422"/>
      <c r="E31" s="377"/>
      <c r="F31" s="377"/>
      <c r="G31" s="410"/>
      <c r="H31" s="426"/>
    </row>
    <row r="32" spans="2:11" ht="13.8" thickBot="1">
      <c r="B32" s="502" t="s">
        <v>445</v>
      </c>
      <c r="C32" s="503" t="s">
        <v>446</v>
      </c>
      <c r="D32" s="504" t="s">
        <v>447</v>
      </c>
      <c r="E32" s="505"/>
      <c r="F32" s="382"/>
      <c r="G32" s="382"/>
      <c r="H32" s="382"/>
    </row>
    <row r="33" spans="2:5">
      <c r="B33" s="506" t="s">
        <v>448</v>
      </c>
      <c r="C33" s="292"/>
      <c r="D33" s="507">
        <f>C33/12</f>
        <v>0</v>
      </c>
      <c r="E33" s="292"/>
    </row>
    <row r="34" spans="2:5">
      <c r="B34" s="506" t="s">
        <v>449</v>
      </c>
      <c r="C34" s="292"/>
      <c r="D34" s="507">
        <f>C34/12</f>
        <v>0</v>
      </c>
      <c r="E34" s="292"/>
    </row>
    <row r="35" spans="2:5">
      <c r="B35" s="506" t="s">
        <v>450</v>
      </c>
      <c r="C35" s="292"/>
      <c r="D35" s="507">
        <f>C35/12</f>
        <v>0</v>
      </c>
      <c r="E35" s="292"/>
    </row>
    <row r="36" spans="2:5">
      <c r="B36" s="506" t="s">
        <v>451</v>
      </c>
      <c r="C36" s="292"/>
      <c r="D36" s="507">
        <f>C36/12</f>
        <v>0</v>
      </c>
      <c r="E36" s="292"/>
    </row>
    <row r="37" spans="2:5">
      <c r="C37" s="292"/>
      <c r="D37" s="292"/>
    </row>
    <row r="38" spans="2:5" ht="13.8" thickBot="1">
      <c r="B38" s="508" t="s">
        <v>62</v>
      </c>
      <c r="C38" s="509">
        <f>SUM(C33:C37)</f>
        <v>0</v>
      </c>
      <c r="D38" s="509">
        <f>SUM(D32:D36)</f>
        <v>0</v>
      </c>
      <c r="E38" s="428">
        <f>C38/12</f>
        <v>0</v>
      </c>
    </row>
    <row r="39" spans="2:5" ht="13.8" thickTop="1"/>
    <row r="41" spans="2:5">
      <c r="C41" s="291">
        <f>C38/2</f>
        <v>0</v>
      </c>
    </row>
  </sheetData>
  <mergeCells count="3">
    <mergeCell ref="A1:H1"/>
    <mergeCell ref="A2:H2"/>
    <mergeCell ref="A3:H3"/>
  </mergeCells>
  <pageMargins left="0.7" right="0.7" top="0.75" bottom="0.75" header="0.3" footer="0.3"/>
  <pageSetup scale="65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64"/>
  <dimension ref="A1:J19"/>
  <sheetViews>
    <sheetView workbookViewId="0">
      <pane ySplit="9" topLeftCell="A10" activePane="bottomLeft" state="frozen"/>
      <selection pane="bottomLeft" activeCell="E19" sqref="E19"/>
    </sheetView>
  </sheetViews>
  <sheetFormatPr defaultRowHeight="13.2"/>
  <cols>
    <col min="1" max="1" width="12.44140625" customWidth="1"/>
    <col min="2" max="2" width="2.44140625" customWidth="1"/>
    <col min="3" max="3" width="13.44140625" hidden="1" customWidth="1"/>
    <col min="4" max="4" width="63.44140625" bestFit="1" customWidth="1"/>
    <col min="5" max="5" width="22" style="740" customWidth="1"/>
  </cols>
  <sheetData>
    <row r="1" spans="1:10" s="296" customFormat="1" ht="17.399999999999999">
      <c r="A1" s="913" t="str">
        <f>'Review Comments'!B11</f>
        <v>GREENFIELD GATEWAY</v>
      </c>
      <c r="B1" s="914"/>
      <c r="C1" s="914"/>
      <c r="D1" s="914"/>
      <c r="E1" s="915"/>
    </row>
    <row r="2" spans="1:10" s="296" customFormat="1" ht="17.399999999999999">
      <c r="A2" s="931" t="s">
        <v>452</v>
      </c>
      <c r="B2" s="932"/>
      <c r="C2" s="932"/>
      <c r="D2" s="932"/>
      <c r="E2" s="933"/>
    </row>
    <row r="3" spans="1:10" s="296" customFormat="1" ht="18" thickBot="1">
      <c r="A3" s="973" t="str">
        <f>'Review Comments'!B13</f>
        <v>FOR THE MONTH ENDED 07/31/2026</v>
      </c>
      <c r="B3" s="974"/>
      <c r="C3" s="974"/>
      <c r="D3" s="974"/>
      <c r="E3" s="975"/>
    </row>
    <row r="4" spans="1:10" s="296" customFormat="1">
      <c r="E4" s="719"/>
    </row>
    <row r="5" spans="1:10" s="296" customFormat="1">
      <c r="E5" s="719"/>
    </row>
    <row r="6" spans="1:10" s="296" customFormat="1">
      <c r="E6" s="719"/>
    </row>
    <row r="7" spans="1:10" s="296" customFormat="1" ht="13.8" thickBot="1">
      <c r="E7" s="719"/>
    </row>
    <row r="8" spans="1:10" s="296" customFormat="1" ht="1.5" customHeight="1">
      <c r="A8" s="308"/>
      <c r="B8" s="309"/>
      <c r="C8" s="309"/>
      <c r="D8" s="309"/>
      <c r="E8" s="758"/>
    </row>
    <row r="9" spans="1:10" s="296" customFormat="1" ht="39.9" customHeight="1" thickBot="1">
      <c r="A9" s="310" t="s">
        <v>390</v>
      </c>
      <c r="B9" s="311"/>
      <c r="C9" s="311" t="s">
        <v>361</v>
      </c>
      <c r="D9" s="311" t="s">
        <v>10</v>
      </c>
      <c r="E9" s="759" t="s">
        <v>397</v>
      </c>
      <c r="F9" s="297"/>
      <c r="G9" s="297"/>
      <c r="H9" s="297"/>
      <c r="I9" s="297"/>
      <c r="J9" s="297"/>
    </row>
    <row r="10" spans="1:10" s="296" customFormat="1">
      <c r="A10" s="300"/>
      <c r="E10" s="722"/>
    </row>
    <row r="11" spans="1:10" s="296" customFormat="1">
      <c r="A11" s="694">
        <v>45808</v>
      </c>
      <c r="B11" s="695"/>
      <c r="C11" s="696" t="s">
        <v>310</v>
      </c>
      <c r="D11" s="319" t="s">
        <v>631</v>
      </c>
      <c r="E11" s="532">
        <v>-140153.04</v>
      </c>
    </row>
    <row r="12" spans="1:10" s="296" customFormat="1">
      <c r="A12" s="694">
        <v>45819</v>
      </c>
      <c r="B12" s="695"/>
      <c r="C12" s="696"/>
      <c r="D12" s="696" t="s">
        <v>849</v>
      </c>
      <c r="E12" s="532">
        <v>-25000</v>
      </c>
    </row>
    <row r="13" spans="1:10" s="296" customFormat="1" ht="15" customHeight="1">
      <c r="A13" s="557">
        <v>45916</v>
      </c>
      <c r="B13" s="313"/>
      <c r="C13" s="314"/>
      <c r="D13" s="696" t="s">
        <v>849</v>
      </c>
      <c r="E13" s="780">
        <v>200000</v>
      </c>
    </row>
    <row r="14" spans="1:10" s="296" customFormat="1" ht="15" customHeight="1">
      <c r="A14" s="557">
        <v>45961</v>
      </c>
      <c r="B14" s="313"/>
      <c r="C14" s="314"/>
      <c r="D14" s="696" t="s">
        <v>900</v>
      </c>
      <c r="E14" s="780">
        <v>-3483</v>
      </c>
    </row>
    <row r="15" spans="1:10" s="296" customFormat="1">
      <c r="A15" s="301"/>
      <c r="E15" s="722"/>
    </row>
    <row r="16" spans="1:10" s="304" customFormat="1" ht="13.8" thickBot="1">
      <c r="A16" s="302"/>
      <c r="B16" s="303"/>
      <c r="C16" s="303"/>
      <c r="D16" s="312" t="s">
        <v>312</v>
      </c>
      <c r="E16" s="510">
        <f>SUM(E11:E15)</f>
        <v>31363.959999999992</v>
      </c>
    </row>
    <row r="17" spans="1:5" s="296" customFormat="1">
      <c r="E17" s="719"/>
    </row>
    <row r="18" spans="1:5">
      <c r="A18" s="967"/>
      <c r="B18" s="969"/>
      <c r="C18" s="10"/>
      <c r="D18" s="712" t="s">
        <v>755</v>
      </c>
      <c r="E18" s="809" cm="1">
        <f t="array" ref="E18">IFERROR(INDEX(TB!G:G,MATCH(D18,TB!A:A,0),0),0)</f>
        <v>31363.96</v>
      </c>
    </row>
    <row r="19" spans="1:5">
      <c r="A19" s="970"/>
      <c r="B19" s="972"/>
      <c r="C19" s="10"/>
      <c r="D19" s="712" t="s">
        <v>797</v>
      </c>
      <c r="E19" s="809">
        <f>E16-E18</f>
        <v>0</v>
      </c>
    </row>
  </sheetData>
  <mergeCells count="4">
    <mergeCell ref="A1:E1"/>
    <mergeCell ref="A2:E2"/>
    <mergeCell ref="A3:E3"/>
    <mergeCell ref="A18:B19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6">
    <pageSetUpPr fitToPage="1"/>
  </sheetPr>
  <dimension ref="A1:H17"/>
  <sheetViews>
    <sheetView zoomScaleNormal="100" workbookViewId="0">
      <pane ySplit="8" topLeftCell="A9" activePane="bottomLeft" state="frozen"/>
      <selection pane="bottomLeft" activeCell="D12" sqref="D12:D14"/>
    </sheetView>
  </sheetViews>
  <sheetFormatPr defaultRowHeight="13.2"/>
  <cols>
    <col min="1" max="1" width="33.88671875" customWidth="1"/>
    <col min="2" max="2" width="17" customWidth="1"/>
    <col min="3" max="3" width="18.44140625" customWidth="1"/>
    <col min="4" max="4" width="20.44140625" customWidth="1"/>
    <col min="5" max="5" width="15.44140625" customWidth="1"/>
    <col min="6" max="7" width="17.44140625" customWidth="1"/>
    <col min="8" max="8" width="17" customWidth="1"/>
    <col min="9" max="9" width="16.44140625" customWidth="1"/>
    <col min="10" max="10" width="17.109375" customWidth="1"/>
    <col min="11" max="11" width="18.44140625" customWidth="1"/>
    <col min="12" max="12" width="16" customWidth="1"/>
    <col min="13" max="13" width="16.44140625" bestFit="1" customWidth="1"/>
    <col min="14" max="14" width="17.44140625" bestFit="1" customWidth="1"/>
    <col min="15" max="15" width="10.44140625" bestFit="1" customWidth="1"/>
    <col min="16" max="16" width="12.44140625" bestFit="1" customWidth="1"/>
    <col min="17" max="18" width="11.44140625" bestFit="1" customWidth="1"/>
    <col min="20" max="20" width="29.44140625" customWidth="1"/>
    <col min="21" max="21" width="16.44140625" customWidth="1"/>
    <col min="22" max="22" width="11.44140625" customWidth="1"/>
    <col min="23" max="23" width="10.44140625" customWidth="1"/>
    <col min="24" max="24" width="11.44140625" customWidth="1"/>
    <col min="25" max="25" width="11.88671875" customWidth="1"/>
    <col min="26" max="26" width="12.109375" customWidth="1"/>
    <col min="27" max="27" width="11.44140625" bestFit="1" customWidth="1"/>
  </cols>
  <sheetData>
    <row r="1" spans="1:8" ht="17.399999999999999">
      <c r="A1" s="998" t="str">
        <f>'Review Comments'!B11</f>
        <v>GREENFIELD GATEWAY</v>
      </c>
      <c r="B1" s="999"/>
      <c r="C1" s="999"/>
      <c r="D1" s="999"/>
      <c r="E1" s="999"/>
    </row>
    <row r="2" spans="1:8" ht="17.399999999999999">
      <c r="A2" s="931" t="s">
        <v>439</v>
      </c>
      <c r="B2" s="932"/>
      <c r="C2" s="932"/>
      <c r="D2" s="932"/>
      <c r="E2" s="932"/>
    </row>
    <row r="3" spans="1:8" ht="18" thickBot="1">
      <c r="A3" s="1004" t="str">
        <f>'Review Comments'!B13</f>
        <v>FOR THE MONTH ENDED 07/31/2026</v>
      </c>
      <c r="B3" s="1005"/>
      <c r="C3" s="1005"/>
      <c r="D3" s="1005"/>
      <c r="E3" s="1005"/>
    </row>
    <row r="4" spans="1:8" ht="17.399999999999999">
      <c r="B4" s="401"/>
      <c r="C4" s="397"/>
      <c r="D4" s="402"/>
      <c r="E4" s="296"/>
    </row>
    <row r="5" spans="1:8">
      <c r="B5" s="705"/>
      <c r="C5" s="403"/>
      <c r="D5" s="404"/>
      <c r="E5" s="296"/>
    </row>
    <row r="6" spans="1:8">
      <c r="B6" s="296"/>
      <c r="C6" s="397"/>
      <c r="D6" s="402"/>
      <c r="E6" s="296"/>
    </row>
    <row r="7" spans="1:8" ht="18" customHeight="1">
      <c r="A7" s="412"/>
      <c r="B7" s="413" t="s">
        <v>428</v>
      </c>
      <c r="C7" s="496" t="s">
        <v>440</v>
      </c>
      <c r="D7" s="497" t="s">
        <v>425</v>
      </c>
      <c r="E7" s="497" t="s">
        <v>440</v>
      </c>
    </row>
    <row r="8" spans="1:8">
      <c r="A8" s="417"/>
      <c r="B8" s="499"/>
      <c r="C8" s="499" t="s">
        <v>460</v>
      </c>
      <c r="D8" s="499" t="s">
        <v>460</v>
      </c>
      <c r="E8" s="500" t="s">
        <v>444</v>
      </c>
    </row>
    <row r="9" spans="1:8">
      <c r="B9" s="397"/>
      <c r="C9" s="397"/>
      <c r="D9" s="296"/>
    </row>
    <row r="10" spans="1:8">
      <c r="B10" s="421">
        <v>46048</v>
      </c>
      <c r="C10" s="763">
        <v>0</v>
      </c>
      <c r="D10" s="719">
        <v>0</v>
      </c>
      <c r="E10" s="740">
        <v>0</v>
      </c>
      <c r="F10" s="291"/>
    </row>
    <row r="11" spans="1:8" ht="13.65" customHeight="1">
      <c r="B11" s="421"/>
      <c r="C11" s="763"/>
      <c r="D11" s="719"/>
      <c r="E11" s="740"/>
      <c r="F11" s="291"/>
    </row>
    <row r="12" spans="1:8">
      <c r="B12" s="421"/>
      <c r="C12" s="763"/>
      <c r="D12" s="719"/>
      <c r="E12" s="740"/>
      <c r="F12" s="292"/>
      <c r="G12" s="292"/>
    </row>
    <row r="13" spans="1:8">
      <c r="B13" s="421"/>
      <c r="C13" s="719"/>
      <c r="D13" s="719"/>
      <c r="E13" s="740"/>
      <c r="F13" s="292"/>
      <c r="G13" s="292"/>
    </row>
    <row r="14" spans="1:8" ht="13.65" customHeight="1">
      <c r="B14" s="421"/>
      <c r="C14" s="763"/>
      <c r="D14" s="719"/>
      <c r="E14" s="719"/>
      <c r="H14" t="s">
        <v>22</v>
      </c>
    </row>
    <row r="15" spans="1:8">
      <c r="B15" s="810" t="s">
        <v>429</v>
      </c>
      <c r="C15" s="811">
        <f>SUM(C10:C14)</f>
        <v>0</v>
      </c>
      <c r="D15" s="811">
        <f>SUM(D10:D14)</f>
        <v>0</v>
      </c>
      <c r="E15" s="811"/>
      <c r="F15" s="291"/>
    </row>
    <row r="16" spans="1:8">
      <c r="A16" s="965"/>
      <c r="B16" s="812" t="s">
        <v>845</v>
      </c>
      <c r="C16" s="830" cm="1">
        <f t="array" ref="C16">IFERROR(INDEX(TB!G:G,MATCH('Tax '!C8,TB!A:A,0),0),0)</f>
        <v>71531.070000000007</v>
      </c>
      <c r="D16" s="830" cm="1">
        <f t="array" ref="D16">IFERROR(INDEX(TB!G:G,MATCH('Tax '!D8,TB!A:A,0),0),0)</f>
        <v>71531.070000000007</v>
      </c>
      <c r="E16" s="813"/>
    </row>
    <row r="17" spans="1:5">
      <c r="A17" s="966"/>
      <c r="B17" s="814" t="s">
        <v>797</v>
      </c>
      <c r="C17" s="815">
        <f>C15-C16</f>
        <v>-71531.070000000007</v>
      </c>
      <c r="D17" s="815">
        <f>D15-D16</f>
        <v>-71531.070000000007</v>
      </c>
      <c r="E17" s="10"/>
    </row>
  </sheetData>
  <mergeCells count="4">
    <mergeCell ref="A1:E1"/>
    <mergeCell ref="A2:E2"/>
    <mergeCell ref="A3:E3"/>
    <mergeCell ref="A16:A17"/>
  </mergeCells>
  <phoneticPr fontId="76" type="noConversion"/>
  <pageMargins left="0.7" right="0.7" top="0.75" bottom="0.75" header="0.3" footer="0.3"/>
  <pageSetup scale="83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5">
    <tabColor rgb="FFFF0000"/>
    <pageSetUpPr fitToPage="1"/>
  </sheetPr>
  <dimension ref="A1:U32"/>
  <sheetViews>
    <sheetView zoomScaleNormal="100" workbookViewId="0">
      <pane ySplit="14" topLeftCell="A15" activePane="bottomLeft" state="frozen"/>
      <selection pane="bottomLeft" activeCell="I17" sqref="I17"/>
    </sheetView>
  </sheetViews>
  <sheetFormatPr defaultRowHeight="13.2"/>
  <cols>
    <col min="1" max="1" width="4.44140625" customWidth="1"/>
    <col min="2" max="2" width="17" customWidth="1"/>
    <col min="3" max="4" width="16" bestFit="1" customWidth="1"/>
    <col min="5" max="5" width="11.44140625" hidden="1" customWidth="1"/>
    <col min="6" max="8" width="15.44140625" customWidth="1"/>
    <col min="9" max="9" width="10" customWidth="1"/>
    <col min="10" max="10" width="10.44140625" bestFit="1" customWidth="1"/>
    <col min="11" max="11" width="10.44140625" customWidth="1"/>
    <col min="12" max="12" width="15.44140625" customWidth="1"/>
    <col min="13" max="13" width="9.44140625" bestFit="1" customWidth="1"/>
    <col min="14" max="14" width="11.44140625" customWidth="1"/>
    <col min="20" max="20" width="9.109375" bestFit="1" customWidth="1"/>
    <col min="21" max="21" width="9.88671875" bestFit="1" customWidth="1"/>
  </cols>
  <sheetData>
    <row r="1" spans="1:16" ht="17.399999999999999">
      <c r="A1" s="998" t="str">
        <f>'Review Comments'!B11</f>
        <v>GREENFIELD GATEWAY</v>
      </c>
      <c r="B1" s="999"/>
      <c r="C1" s="999"/>
      <c r="D1" s="999"/>
      <c r="E1" s="999"/>
      <c r="F1" s="999"/>
      <c r="G1" s="999"/>
    </row>
    <row r="2" spans="1:16" ht="17.399999999999999">
      <c r="A2" s="931" t="s">
        <v>414</v>
      </c>
      <c r="B2" s="932"/>
      <c r="C2" s="932"/>
      <c r="D2" s="932"/>
      <c r="E2" s="932"/>
      <c r="F2" s="932"/>
      <c r="G2" s="932"/>
    </row>
    <row r="3" spans="1:16" ht="18" thickBot="1">
      <c r="A3" s="1004" t="str">
        <f>'Review Comments'!B13</f>
        <v>FOR THE MONTH ENDED 07/31/2026</v>
      </c>
      <c r="B3" s="1002"/>
      <c r="C3" s="1002"/>
      <c r="D3" s="1002"/>
      <c r="E3" s="1002"/>
      <c r="F3" s="1002"/>
      <c r="G3" s="1002"/>
    </row>
    <row r="4" spans="1:16" ht="17.399999999999999">
      <c r="B4" s="401"/>
      <c r="C4" s="397"/>
      <c r="D4" s="402"/>
      <c r="E4" s="402"/>
      <c r="F4" s="402"/>
      <c r="G4" s="402"/>
    </row>
    <row r="5" spans="1:16">
      <c r="B5" s="705"/>
      <c r="C5" s="403"/>
      <c r="D5" s="404"/>
      <c r="E5" s="404"/>
      <c r="F5" s="404"/>
      <c r="G5" s="404"/>
      <c r="I5" s="891"/>
      <c r="J5" s="891"/>
      <c r="K5" s="891"/>
      <c r="L5" s="891"/>
    </row>
    <row r="6" spans="1:16" ht="15" hidden="1" customHeight="1">
      <c r="B6" s="5"/>
      <c r="C6" s="406" t="s">
        <v>416</v>
      </c>
      <c r="D6" s="407" t="s">
        <v>417</v>
      </c>
      <c r="E6" s="403"/>
      <c r="F6" s="403"/>
      <c r="G6" s="403"/>
      <c r="H6" s="405" t="s">
        <v>453</v>
      </c>
      <c r="I6" s="319"/>
      <c r="J6" s="781"/>
      <c r="K6" s="781"/>
      <c r="L6" s="319"/>
    </row>
    <row r="7" spans="1:16" hidden="1">
      <c r="B7" s="560" t="s">
        <v>454</v>
      </c>
      <c r="C7" s="408">
        <v>51116.27</v>
      </c>
      <c r="D7" s="409">
        <f>(C7*0.63390428)/8.8159-0.01</f>
        <v>3675.4879446948808</v>
      </c>
      <c r="E7" s="409"/>
      <c r="F7" s="409"/>
      <c r="G7" s="409"/>
      <c r="H7" s="409" t="s">
        <v>455</v>
      </c>
      <c r="J7" s="782"/>
      <c r="K7" s="782"/>
    </row>
    <row r="8" spans="1:16" hidden="1">
      <c r="B8" s="560" t="s">
        <v>456</v>
      </c>
      <c r="C8" s="408">
        <v>51116.27</v>
      </c>
      <c r="D8" s="409">
        <f>(C8*0.21213499)/8.8159</f>
        <v>1229.9991407896302</v>
      </c>
      <c r="E8" s="409"/>
      <c r="F8" s="409"/>
      <c r="G8" s="409"/>
      <c r="H8" s="409" t="s">
        <v>455</v>
      </c>
      <c r="J8" s="782"/>
      <c r="K8" s="782"/>
    </row>
    <row r="9" spans="1:16" hidden="1">
      <c r="B9" s="560" t="s">
        <v>457</v>
      </c>
      <c r="C9" s="408">
        <v>51116.27</v>
      </c>
      <c r="D9" s="409">
        <f>(C9*0.15396073)/8.8159+0.01</f>
        <v>892.70368346704242</v>
      </c>
      <c r="E9" s="409"/>
      <c r="F9" s="409"/>
      <c r="G9" s="409"/>
      <c r="H9" s="409" t="s">
        <v>455</v>
      </c>
      <c r="J9" s="782"/>
      <c r="K9" s="782"/>
    </row>
    <row r="10" spans="1:16" ht="13.8" hidden="1" thickBot="1">
      <c r="B10" s="5" t="s">
        <v>62</v>
      </c>
      <c r="C10" s="411"/>
      <c r="D10" s="411">
        <f>SUM(D7:D9)</f>
        <v>5798.1907689515538</v>
      </c>
      <c r="E10" s="403"/>
      <c r="F10" s="403"/>
      <c r="G10" s="403"/>
    </row>
    <row r="11" spans="1:16" hidden="1">
      <c r="B11" s="296"/>
      <c r="C11" s="397"/>
      <c r="D11" s="402"/>
      <c r="E11" s="402"/>
      <c r="F11" s="402"/>
      <c r="G11" s="402"/>
    </row>
    <row r="12" spans="1:16" ht="13.8" thickBot="1">
      <c r="B12" s="296"/>
      <c r="C12" s="397"/>
      <c r="D12" s="402"/>
      <c r="E12" s="402"/>
      <c r="F12" s="402"/>
      <c r="G12" s="402"/>
    </row>
    <row r="13" spans="1:16" ht="26.4">
      <c r="A13" s="666"/>
      <c r="B13" s="667"/>
      <c r="C13" s="663" t="s">
        <v>129</v>
      </c>
      <c r="D13" s="664" t="s">
        <v>458</v>
      </c>
      <c r="E13" s="664" t="s">
        <v>459</v>
      </c>
      <c r="F13" s="664" t="s">
        <v>425</v>
      </c>
      <c r="G13" s="664"/>
      <c r="I13" s="397"/>
      <c r="J13" s="783"/>
      <c r="K13" s="297"/>
      <c r="L13" s="304"/>
    </row>
    <row r="14" spans="1:16" ht="13.8" thickBot="1">
      <c r="A14" s="668"/>
      <c r="B14" s="669" t="s">
        <v>428</v>
      </c>
      <c r="C14" s="665" t="s">
        <v>470</v>
      </c>
      <c r="D14" s="665" t="s">
        <v>471</v>
      </c>
      <c r="E14" s="665">
        <v>50140</v>
      </c>
      <c r="F14" s="665"/>
      <c r="G14" s="665"/>
      <c r="I14" s="784"/>
      <c r="J14" s="397"/>
      <c r="K14" s="397"/>
      <c r="L14" s="785"/>
    </row>
    <row r="15" spans="1:16">
      <c r="B15" s="397"/>
      <c r="C15" s="763"/>
      <c r="D15" s="763"/>
      <c r="E15" s="763"/>
      <c r="F15" s="763"/>
      <c r="G15" s="763"/>
      <c r="L15" s="296"/>
    </row>
    <row r="16" spans="1:16">
      <c r="B16" s="421"/>
      <c r="C16" s="763"/>
      <c r="D16" s="763"/>
      <c r="E16" s="763"/>
      <c r="F16" s="763"/>
      <c r="G16" s="763"/>
      <c r="I16" s="421"/>
      <c r="J16" s="561"/>
      <c r="K16" s="561"/>
      <c r="L16" s="424"/>
      <c r="M16" s="625"/>
      <c r="N16" s="627"/>
      <c r="P16" s="291"/>
    </row>
    <row r="17" spans="2:21" s="319" customFormat="1" ht="13.65" customHeight="1">
      <c r="B17" s="421"/>
      <c r="C17" s="765"/>
      <c r="D17" s="765"/>
      <c r="E17" s="765"/>
      <c r="F17" s="765"/>
      <c r="G17" s="765"/>
      <c r="I17" s="421"/>
      <c r="J17" s="561"/>
      <c r="K17" s="561"/>
      <c r="L17" s="424"/>
      <c r="M17" s="625"/>
      <c r="N17" s="626"/>
      <c r="O17"/>
      <c r="P17" s="291"/>
      <c r="Q17"/>
      <c r="T17" s="555"/>
      <c r="U17" s="555"/>
    </row>
    <row r="18" spans="2:21" s="319" customFormat="1" ht="13.65" customHeight="1">
      <c r="B18" s="421"/>
      <c r="C18" s="765"/>
      <c r="D18" s="765"/>
      <c r="E18" s="765"/>
      <c r="F18" s="765"/>
      <c r="G18" s="765"/>
      <c r="L18" s="662"/>
      <c r="M18" s="200"/>
      <c r="N18" s="627"/>
      <c r="T18" s="555"/>
      <c r="U18" s="555"/>
    </row>
    <row r="19" spans="2:21" s="319" customFormat="1" ht="13.65" customHeight="1">
      <c r="B19" s="421"/>
      <c r="C19" s="765"/>
      <c r="D19" s="765"/>
      <c r="E19" s="765"/>
      <c r="F19" s="765"/>
      <c r="G19" s="765"/>
      <c r="L19" s="424"/>
      <c r="M19" s="200"/>
      <c r="N19" s="291"/>
      <c r="T19" s="555"/>
      <c r="U19" s="555"/>
    </row>
    <row r="20" spans="2:21" s="319" customFormat="1" ht="13.65" customHeight="1">
      <c r="B20" s="421"/>
      <c r="C20" s="765"/>
      <c r="D20" s="765"/>
      <c r="E20" s="765"/>
      <c r="F20" s="765"/>
      <c r="G20" s="765"/>
      <c r="L20" s="424"/>
      <c r="M20" s="200"/>
      <c r="N20" s="291"/>
      <c r="T20" s="555"/>
      <c r="U20" s="555"/>
    </row>
    <row r="21" spans="2:21" s="319" customFormat="1" ht="13.65" customHeight="1">
      <c r="B21" s="421"/>
      <c r="C21" s="765"/>
      <c r="D21" s="765"/>
      <c r="E21" s="765"/>
      <c r="F21" s="765"/>
      <c r="G21" s="765"/>
      <c r="J21" s="670"/>
      <c r="L21" s="424"/>
      <c r="M21" s="200"/>
      <c r="N21" s="291"/>
      <c r="T21" s="555"/>
      <c r="U21" s="555"/>
    </row>
    <row r="22" spans="2:21" ht="13.65" customHeight="1">
      <c r="B22" s="421"/>
      <c r="C22" s="765"/>
      <c r="D22" s="765"/>
      <c r="E22" s="719"/>
      <c r="F22" s="765"/>
      <c r="G22" s="765"/>
      <c r="I22" s="319"/>
      <c r="J22" s="670"/>
      <c r="K22" s="319"/>
      <c r="L22" s="424"/>
      <c r="M22" s="200"/>
      <c r="N22" s="291"/>
      <c r="P22" s="291"/>
      <c r="R22" s="291"/>
      <c r="T22" s="291"/>
    </row>
    <row r="23" spans="2:21" ht="13.65" customHeight="1">
      <c r="B23" s="421"/>
      <c r="C23" s="763"/>
      <c r="D23" s="719"/>
      <c r="E23" s="719"/>
      <c r="F23" s="719"/>
      <c r="G23" s="719"/>
      <c r="I23" s="319"/>
      <c r="J23" s="670"/>
      <c r="K23" s="319"/>
      <c r="L23" s="424"/>
      <c r="M23" s="200"/>
      <c r="N23" s="291"/>
      <c r="P23" s="291"/>
      <c r="R23" s="291"/>
      <c r="T23" s="291"/>
    </row>
    <row r="24" spans="2:21" ht="13.8" thickBot="1">
      <c r="B24" s="427" t="s">
        <v>429</v>
      </c>
      <c r="C24" s="764">
        <f>SUM(C18:C22)</f>
        <v>0</v>
      </c>
      <c r="D24" s="764">
        <f>SUM(D18:D22)</f>
        <v>0</v>
      </c>
      <c r="E24" s="764">
        <f t="shared" ref="E24" si="0">SUM(E18:E22)</f>
        <v>0</v>
      </c>
      <c r="F24" s="764">
        <f>SUM(F18:F22)</f>
        <v>0</v>
      </c>
      <c r="G24" s="764"/>
      <c r="L24" s="426"/>
      <c r="N24" s="291"/>
    </row>
    <row r="25" spans="2:21" ht="13.8" thickTop="1">
      <c r="H25" s="291"/>
      <c r="N25" s="292"/>
      <c r="P25" s="200"/>
      <c r="Q25" s="627"/>
      <c r="R25" s="319"/>
    </row>
    <row r="26" spans="2:21">
      <c r="I26" s="291"/>
      <c r="P26" s="200"/>
      <c r="Q26" s="291"/>
      <c r="R26" s="319"/>
    </row>
    <row r="27" spans="2:21">
      <c r="I27" s="291"/>
      <c r="N27" s="291"/>
      <c r="P27" s="200"/>
      <c r="Q27" s="291"/>
      <c r="R27" s="319"/>
    </row>
    <row r="28" spans="2:21">
      <c r="N28" s="291"/>
      <c r="O28" s="291"/>
      <c r="P28" s="200"/>
      <c r="Q28" s="291"/>
      <c r="R28" s="319"/>
    </row>
    <row r="29" spans="2:21">
      <c r="P29" s="200"/>
      <c r="Q29" s="291"/>
    </row>
    <row r="30" spans="2:21">
      <c r="Q30" s="291"/>
    </row>
    <row r="31" spans="2:21">
      <c r="N31" s="291"/>
      <c r="O31" s="291"/>
      <c r="Q31" s="291"/>
      <c r="R31" s="291"/>
    </row>
    <row r="32" spans="2:21">
      <c r="R32" s="291"/>
    </row>
  </sheetData>
  <mergeCells count="4">
    <mergeCell ref="A1:G1"/>
    <mergeCell ref="A2:G2"/>
    <mergeCell ref="A3:G3"/>
    <mergeCell ref="I5:L5"/>
  </mergeCells>
  <pageMargins left="0.7" right="0.7" top="0.75" bottom="0.75" header="0.3" footer="0.3"/>
  <pageSetup orientation="landscape" r:id="rId1"/>
  <colBreaks count="1" manualBreakCount="1">
    <brk id="8" max="29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B0C7-3CA2-439C-8A7D-B6A941B85A01}">
  <dimension ref="A2:I29"/>
  <sheetViews>
    <sheetView topLeftCell="B1" zoomScale="115" zoomScaleNormal="115" workbookViewId="0">
      <selection activeCell="D25" sqref="D25"/>
    </sheetView>
  </sheetViews>
  <sheetFormatPr defaultColWidth="9.109375" defaultRowHeight="13.2" outlineLevelCol="1"/>
  <cols>
    <col min="1" max="1" width="47.88671875" style="793" hidden="1" customWidth="1" outlineLevel="1"/>
    <col min="2" max="2" width="30.44140625" style="793" customWidth="1" collapsed="1"/>
    <col min="3" max="3" width="12.109375" style="793" bestFit="1" customWidth="1"/>
    <col min="4" max="4" width="12.44140625" style="793" bestFit="1" customWidth="1"/>
    <col min="5" max="5" width="14" style="793" customWidth="1"/>
    <col min="6" max="6" width="42.88671875" style="793" customWidth="1"/>
    <col min="7" max="16384" width="9.109375" style="793"/>
  </cols>
  <sheetData>
    <row r="2" spans="1:8" s="792" customFormat="1">
      <c r="A2" s="788" t="s">
        <v>639</v>
      </c>
      <c r="B2" s="789" t="s">
        <v>630</v>
      </c>
      <c r="C2" s="790" t="s">
        <v>640</v>
      </c>
      <c r="D2" s="790" t="s">
        <v>641</v>
      </c>
      <c r="E2" s="790" t="s">
        <v>642</v>
      </c>
      <c r="F2" s="791" t="s">
        <v>643</v>
      </c>
    </row>
    <row r="3" spans="1:8">
      <c r="A3" s="707" t="s">
        <v>644</v>
      </c>
      <c r="B3" s="854" t="s">
        <v>645</v>
      </c>
      <c r="C3" s="848" cm="1">
        <f t="array" ref="C3">IFERROR(INDEX(IS!B:B,MATCH(A3,IS!A:A,0),0),0)</f>
        <v>98684.9</v>
      </c>
      <c r="D3" s="848" cm="1">
        <f t="array" ref="D3">IFERROR(INDEX('CM '!G:G,MATCH('CR VAR'!B3,'CM '!A:A,0),0),0)</f>
        <v>98684.9</v>
      </c>
      <c r="E3" s="848">
        <f t="shared" ref="E3:E9" si="0">D3-C3</f>
        <v>0</v>
      </c>
      <c r="F3" s="855"/>
      <c r="H3" s="794"/>
    </row>
    <row r="4" spans="1:8">
      <c r="A4" s="707" t="s">
        <v>646</v>
      </c>
      <c r="B4" s="854" t="s">
        <v>647</v>
      </c>
      <c r="C4" s="848" cm="1">
        <f t="array" ref="C4">IFERROR(INDEX(IS!B:B,MATCH(A4,IS!A:A,0),0),0)</f>
        <v>8803.92</v>
      </c>
      <c r="D4" s="848" cm="1">
        <f t="array" ref="D4">IFERROR(INDEX('CM '!G:G,MATCH('CR VAR'!B4,'CM '!A:A,0),0),0)</f>
        <v>8803.92</v>
      </c>
      <c r="E4" s="848">
        <f t="shared" si="0"/>
        <v>0</v>
      </c>
      <c r="F4" s="855"/>
    </row>
    <row r="5" spans="1:8">
      <c r="A5" s="707" t="s">
        <v>648</v>
      </c>
      <c r="B5" s="854" t="s">
        <v>649</v>
      </c>
      <c r="C5" s="848" cm="1">
        <f t="array" ref="C5">IFERROR(INDEX(IS!B:B,MATCH(A5,IS!A:A,0),0),0)</f>
        <v>2403.4899999999998</v>
      </c>
      <c r="D5" s="848" cm="1">
        <f t="array" ref="D5">IFERROR(INDEX('CM '!G:G,MATCH('CR VAR'!B5,'CM '!A:A,0),0),0)</f>
        <v>2403.4899999999998</v>
      </c>
      <c r="E5" s="848">
        <f t="shared" si="0"/>
        <v>0</v>
      </c>
      <c r="F5" s="855"/>
    </row>
    <row r="6" spans="1:8">
      <c r="A6" s="707" t="s">
        <v>650</v>
      </c>
      <c r="B6" s="854" t="s">
        <v>651</v>
      </c>
      <c r="C6" s="848" cm="1">
        <f t="array" ref="C6">IFERROR(INDEX(IS!B:B,MATCH(A6,IS!A:A,0),0),0)</f>
        <v>10866.09</v>
      </c>
      <c r="D6" s="848" cm="1">
        <f t="array" ref="D6">IFERROR(INDEX('CM '!G:G,MATCH('CR VAR'!B6,'CM '!A:A,0),0),0)</f>
        <v>10866.09</v>
      </c>
      <c r="E6" s="848">
        <f t="shared" si="0"/>
        <v>0</v>
      </c>
      <c r="F6" s="855"/>
    </row>
    <row r="7" spans="1:8" hidden="1">
      <c r="A7" s="707" t="s">
        <v>652</v>
      </c>
      <c r="B7" s="854" t="s">
        <v>676</v>
      </c>
      <c r="C7" s="848" cm="1">
        <f t="array" ref="C7">IFERROR(INDEX(IS!B:B,MATCH(A7,IS!A:A,0),0),0)</f>
        <v>0</v>
      </c>
      <c r="D7" s="848" cm="1">
        <f t="array" ref="D7">IFERROR(INDEX('CM '!G:G,MATCH('CR VAR'!B7,'CM '!A:A,0),0),0)</f>
        <v>0</v>
      </c>
      <c r="E7" s="848">
        <f t="shared" si="0"/>
        <v>0</v>
      </c>
      <c r="F7" s="855"/>
    </row>
    <row r="8" spans="1:8">
      <c r="A8" s="707" t="s">
        <v>653</v>
      </c>
      <c r="B8" s="854" t="s">
        <v>654</v>
      </c>
      <c r="C8" s="848" cm="1">
        <f t="array" ref="C8">IFERROR(INDEX(IS!B:B,MATCH(A8,IS!A:A,0),0),0)</f>
        <v>170.67</v>
      </c>
      <c r="D8" s="848" cm="1">
        <f t="array" ref="D8">IFERROR(INDEX('CM '!G:G,MATCH('CR VAR'!B8,'CM '!A:A,0),0),0)</f>
        <v>170.67</v>
      </c>
      <c r="E8" s="848">
        <f t="shared" si="0"/>
        <v>0</v>
      </c>
      <c r="F8" s="855"/>
    </row>
    <row r="9" spans="1:8">
      <c r="A9" s="707" t="s">
        <v>655</v>
      </c>
      <c r="B9" s="854" t="s">
        <v>677</v>
      </c>
      <c r="C9" s="848" cm="1">
        <f t="array" ref="C9">IFERROR(INDEX(IS!B:B,MATCH(A9,IS!A:A,0),0),0)</f>
        <v>4070.83</v>
      </c>
      <c r="D9" s="848" cm="1">
        <f t="array" ref="D9">IFERROR(INDEX('CM '!G:G,MATCH('CR VAR'!B9,'CM '!A:A,0),0),0)</f>
        <v>4070.83</v>
      </c>
      <c r="E9" s="848">
        <f t="shared" si="0"/>
        <v>0</v>
      </c>
      <c r="F9" s="855"/>
    </row>
    <row r="10" spans="1:8" hidden="1">
      <c r="A10" s="707" t="s">
        <v>656</v>
      </c>
      <c r="B10" s="854" t="s">
        <v>902</v>
      </c>
      <c r="C10" s="848" cm="1">
        <f t="array" ref="C10">IFERROR(INDEX(IS!B:B,MATCH(A10,IS!A:A,0),0),0)</f>
        <v>0</v>
      </c>
      <c r="D10" s="848" cm="1">
        <f t="array" ref="D10">IFERROR(INDEX('CM '!G:G,MATCH('CR VAR'!B10,'CM '!A:A,0),0),0)</f>
        <v>0</v>
      </c>
      <c r="E10" s="848">
        <f t="shared" ref="E10:E19" si="1">D10-C10</f>
        <v>0</v>
      </c>
      <c r="F10" s="855"/>
    </row>
    <row r="11" spans="1:8" hidden="1">
      <c r="A11" s="707" t="s">
        <v>657</v>
      </c>
      <c r="B11" s="854" t="s">
        <v>675</v>
      </c>
      <c r="C11" s="848" cm="1">
        <f t="array" ref="C11">IFERROR(INDEX(IS!B:B,MATCH(A11,IS!A:A,0),0),0)</f>
        <v>0</v>
      </c>
      <c r="D11" s="848" cm="1">
        <f t="array" ref="D11">IFERROR(INDEX('CM '!G:G,MATCH('CR VAR'!B11,'CM '!A:A,0),0),0)</f>
        <v>0</v>
      </c>
      <c r="E11" s="848">
        <f t="shared" si="1"/>
        <v>0</v>
      </c>
      <c r="F11" s="855"/>
    </row>
    <row r="12" spans="1:8" ht="12.9" hidden="1" customHeight="1">
      <c r="A12" s="707" t="s">
        <v>658</v>
      </c>
      <c r="B12" s="854" t="s">
        <v>659</v>
      </c>
      <c r="C12" s="848" cm="1">
        <f t="array" ref="C12">IFERROR(INDEX(IS!B:B,MATCH(A12,IS!A:A,0),0),0)</f>
        <v>0</v>
      </c>
      <c r="D12" s="848" cm="1">
        <f t="array" ref="D12">IFERROR(INDEX('CM '!G:G,MATCH('CR VAR'!B12,'CM '!A:A,0),0),0)</f>
        <v>0</v>
      </c>
      <c r="E12" s="848">
        <f t="shared" si="1"/>
        <v>0</v>
      </c>
      <c r="F12" s="855"/>
    </row>
    <row r="13" spans="1:8" hidden="1">
      <c r="A13" s="707" t="s">
        <v>660</v>
      </c>
      <c r="B13" s="854" t="s">
        <v>661</v>
      </c>
      <c r="C13" s="848" cm="1">
        <f t="array" ref="C13">IFERROR(INDEX(IS!B:B,MATCH(A13,IS!A:A,0),0),0)</f>
        <v>0</v>
      </c>
      <c r="D13" s="848" cm="1">
        <f t="array" ref="D13">IFERROR(INDEX('CM '!G:G,MATCH('CR VAR'!B13,'CM '!A:A,0),0),0)</f>
        <v>0</v>
      </c>
      <c r="E13" s="848">
        <f t="shared" si="1"/>
        <v>0</v>
      </c>
      <c r="F13" s="855"/>
    </row>
    <row r="14" spans="1:8">
      <c r="A14" s="707" t="s">
        <v>662</v>
      </c>
      <c r="B14" s="854" t="s">
        <v>678</v>
      </c>
      <c r="C14" s="848" cm="1">
        <f t="array" ref="C14">IFERROR(INDEX(IS!B:B,MATCH(A14,IS!A:A,0),0),0)</f>
        <v>3219.42</v>
      </c>
      <c r="D14" s="848" cm="1">
        <f t="array" ref="D14">IFERROR(INDEX('CM '!G:G,MATCH('CR VAR'!B14,'CM '!A:A,0),0),0)</f>
        <v>3219.42</v>
      </c>
      <c r="E14" s="848">
        <f>D14-C14</f>
        <v>0</v>
      </c>
      <c r="F14" s="855"/>
    </row>
    <row r="15" spans="1:8">
      <c r="A15" s="707" t="s">
        <v>894</v>
      </c>
      <c r="B15" s="854" t="s">
        <v>882</v>
      </c>
      <c r="C15" s="848" cm="1">
        <f t="array" ref="C15">IFERROR(INDEX(IS!B:B,MATCH(A15,IS!A:A,0),0),0)</f>
        <v>1530.38</v>
      </c>
      <c r="D15" s="848" cm="1">
        <f t="array" ref="D15">IFERROR(INDEX('CM '!G:G,MATCH('CR VAR'!B15,'CM '!A:A,0),0),0)</f>
        <v>1530.38</v>
      </c>
      <c r="E15" s="848">
        <f>D15-C15</f>
        <v>0</v>
      </c>
      <c r="F15" s="855"/>
    </row>
    <row r="16" spans="1:8" hidden="1">
      <c r="A16" s="707"/>
      <c r="B16" s="854" t="s">
        <v>663</v>
      </c>
      <c r="C16" s="848" cm="1">
        <f t="array" ref="C16">IFERROR(INDEX(IS!B:B,MATCH(A16,IS!A:A,0),0),0)</f>
        <v>0</v>
      </c>
      <c r="D16" s="848" cm="1">
        <f t="array" ref="D16">IFERROR(INDEX('CM '!G:G,MATCH('CR VAR'!B16,'CM '!A:A,0),0),0)</f>
        <v>0</v>
      </c>
      <c r="E16" s="848">
        <f t="shared" si="1"/>
        <v>0</v>
      </c>
      <c r="F16" s="855"/>
    </row>
    <row r="17" spans="1:9" hidden="1">
      <c r="A17" s="707" t="s">
        <v>984</v>
      </c>
      <c r="B17" s="854" t="s">
        <v>951</v>
      </c>
      <c r="C17" s="848" cm="1">
        <f t="array" ref="C17">IFERROR(INDEX(IS!B:B,MATCH(A17,IS!A:A,0),0),0)</f>
        <v>0</v>
      </c>
      <c r="D17" s="848" cm="1">
        <f t="array" ref="D17">IFERROR(INDEX('CM '!G:G,MATCH('CR VAR'!B17,'CM '!A:A,0),0),0)</f>
        <v>0</v>
      </c>
      <c r="E17" s="848"/>
      <c r="F17" s="855"/>
    </row>
    <row r="18" spans="1:9" hidden="1">
      <c r="A18" s="707"/>
      <c r="B18" s="854" t="s">
        <v>664</v>
      </c>
      <c r="C18" s="848" cm="1">
        <f t="array" ref="C18">IFERROR(INDEX(IS!B:B,MATCH(A18,IS!A:A,0),0),0)</f>
        <v>0</v>
      </c>
      <c r="D18" s="848" cm="1">
        <f t="array" ref="D18">IFERROR(INDEX('CM '!G:G,MATCH('CR VAR'!B18,'CM '!A:A,0),0),0)</f>
        <v>0</v>
      </c>
      <c r="E18" s="848">
        <f t="shared" si="1"/>
        <v>0</v>
      </c>
      <c r="F18" s="855"/>
    </row>
    <row r="19" spans="1:9">
      <c r="A19" s="707" t="s">
        <v>927</v>
      </c>
      <c r="B19" s="854" t="s">
        <v>926</v>
      </c>
      <c r="C19" s="848" cm="1">
        <f t="array" ref="C19">IFERROR(INDEX(IS!B:B,MATCH(A19,IS!A:A,0),0),0)</f>
        <v>2444.7800000000002</v>
      </c>
      <c r="D19" s="848" cm="1">
        <f t="array" ref="D19">IFERROR(INDEX('CM '!G:G,MATCH('CR VAR'!B19,'CM '!A:A,0),0),0)</f>
        <v>2444.7800000000002</v>
      </c>
      <c r="E19" s="848">
        <f t="shared" si="1"/>
        <v>0</v>
      </c>
      <c r="F19" s="855"/>
    </row>
    <row r="20" spans="1:9">
      <c r="A20" s="707"/>
      <c r="B20" s="854"/>
      <c r="C20" s="848"/>
      <c r="D20" s="848"/>
      <c r="E20" s="848"/>
      <c r="F20" s="855"/>
    </row>
    <row r="21" spans="1:9">
      <c r="A21" s="707"/>
      <c r="B21" s="854"/>
      <c r="C21" s="856"/>
      <c r="D21" s="856"/>
      <c r="E21" s="857"/>
      <c r="F21" s="855"/>
    </row>
    <row r="22" spans="1:9">
      <c r="B22" s="839"/>
      <c r="C22" s="847">
        <f>SUM(C3:C21)</f>
        <v>132194.48000000001</v>
      </c>
      <c r="D22" s="847">
        <f>SUM(D3:D21)</f>
        <v>132194.48000000001</v>
      </c>
      <c r="E22" s="847">
        <f>SUM(E3:E21)</f>
        <v>0</v>
      </c>
      <c r="F22" s="841"/>
    </row>
    <row r="23" spans="1:9">
      <c r="B23" s="842" t="s">
        <v>665</v>
      </c>
      <c r="C23" s="847">
        <f>IS!B24</f>
        <v>132194.48000000001</v>
      </c>
      <c r="D23" s="847">
        <f>'CM '!G15</f>
        <v>132194.48000000001</v>
      </c>
      <c r="E23" s="847"/>
      <c r="F23" s="840"/>
    </row>
    <row r="24" spans="1:9">
      <c r="B24" s="840"/>
      <c r="C24" s="847">
        <f>+C22-C23</f>
        <v>0</v>
      </c>
      <c r="D24" s="847">
        <f>+D22-D23</f>
        <v>0</v>
      </c>
      <c r="E24" s="847"/>
      <c r="F24" s="840"/>
    </row>
    <row r="25" spans="1:9">
      <c r="B25" s="795"/>
      <c r="C25" s="795"/>
      <c r="D25" s="795"/>
      <c r="E25" s="795"/>
      <c r="F25" s="795"/>
    </row>
    <row r="26" spans="1:9">
      <c r="B26" s="795"/>
      <c r="D26" s="795"/>
      <c r="E26" s="795"/>
      <c r="F26" s="795"/>
    </row>
    <row r="27" spans="1:9">
      <c r="I27" s="853"/>
    </row>
    <row r="28" spans="1:9">
      <c r="I28" s="853"/>
    </row>
    <row r="29" spans="1:9">
      <c r="I29" s="853"/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51EF-3E0E-499A-93F9-C290B495E040}">
  <dimension ref="A1:I103"/>
  <sheetViews>
    <sheetView workbookViewId="0">
      <selection activeCell="G17" sqref="G17"/>
    </sheetView>
  </sheetViews>
  <sheetFormatPr defaultRowHeight="13.2"/>
  <cols>
    <col min="1" max="1" width="33.88671875" customWidth="1"/>
    <col min="2" max="4" width="11.88671875" customWidth="1"/>
    <col min="5" max="5" width="7.88671875" bestFit="1" customWidth="1"/>
    <col min="6" max="7" width="11.88671875" customWidth="1"/>
    <col min="8" max="8" width="10.88671875" customWidth="1"/>
    <col min="9" max="9" width="8.6640625" bestFit="1" customWidth="1"/>
  </cols>
  <sheetData>
    <row r="1" spans="1:9" ht="14.4">
      <c r="A1" s="1017" t="s">
        <v>679</v>
      </c>
      <c r="B1" s="1018" t="s">
        <v>680</v>
      </c>
      <c r="C1" s="1016"/>
      <c r="D1" s="1016"/>
      <c r="E1" s="1016"/>
      <c r="F1" s="1016"/>
      <c r="G1" s="1016"/>
      <c r="H1" s="1017" t="s">
        <v>463</v>
      </c>
      <c r="I1" s="1017" t="s">
        <v>681</v>
      </c>
    </row>
    <row r="2" spans="1:9" ht="14.4">
      <c r="A2" s="1017" t="s">
        <v>682</v>
      </c>
      <c r="B2" s="1018" t="s">
        <v>683</v>
      </c>
      <c r="C2" s="1016"/>
      <c r="D2" s="1016"/>
      <c r="E2" s="1016"/>
      <c r="F2" s="1016"/>
      <c r="G2" s="1016"/>
      <c r="H2" s="1017" t="s">
        <v>35</v>
      </c>
      <c r="I2" s="1019">
        <v>46247.668009259301</v>
      </c>
    </row>
    <row r="3" spans="1:9" ht="14.4">
      <c r="A3" s="1017" t="s">
        <v>22</v>
      </c>
      <c r="B3" s="1018" t="s">
        <v>684</v>
      </c>
      <c r="C3" s="1016"/>
      <c r="D3" s="1016"/>
      <c r="E3" s="1016"/>
      <c r="F3" s="1016"/>
      <c r="G3" s="1016"/>
      <c r="H3" s="1017" t="s">
        <v>465</v>
      </c>
      <c r="I3" s="1020">
        <v>46247.668009259301</v>
      </c>
    </row>
    <row r="4" spans="1:9" ht="14.4">
      <c r="A4" s="1017" t="s">
        <v>22</v>
      </c>
      <c r="B4" s="1018" t="s">
        <v>685</v>
      </c>
      <c r="C4" s="1016"/>
      <c r="D4" s="1016"/>
      <c r="E4" s="1016"/>
      <c r="F4" s="1016"/>
      <c r="G4" s="1016"/>
      <c r="H4" s="1016"/>
      <c r="I4" s="1016"/>
    </row>
    <row r="5" spans="1:9" ht="14.4">
      <c r="A5" s="1017" t="s">
        <v>630</v>
      </c>
      <c r="B5" s="1016"/>
      <c r="C5" s="1016"/>
      <c r="D5" s="1016"/>
      <c r="E5" s="1016"/>
      <c r="F5" s="1016"/>
      <c r="G5" s="1016"/>
      <c r="H5" s="1016"/>
      <c r="I5" s="1016"/>
    </row>
    <row r="6" spans="1:9" ht="14.4">
      <c r="A6" s="1016"/>
      <c r="B6" s="1017" t="s">
        <v>686</v>
      </c>
      <c r="C6" s="1016"/>
      <c r="D6" s="1016"/>
      <c r="E6" s="1016"/>
      <c r="F6" s="1016"/>
      <c r="G6" s="1016"/>
      <c r="H6" s="1016"/>
      <c r="I6" s="1016"/>
    </row>
    <row r="8" spans="1:9" ht="14.4">
      <c r="A8" s="1016"/>
      <c r="B8" s="1018" t="s">
        <v>687</v>
      </c>
      <c r="C8" s="1016"/>
      <c r="D8" s="1016"/>
      <c r="E8" s="1016"/>
      <c r="F8" s="1016"/>
      <c r="G8" s="1018" t="s">
        <v>688</v>
      </c>
      <c r="H8" s="1016"/>
      <c r="I8" s="1016"/>
    </row>
    <row r="9" spans="1:9" ht="14.4">
      <c r="A9" s="1016"/>
      <c r="B9" s="1017" t="s">
        <v>434</v>
      </c>
      <c r="C9" s="1017" t="s">
        <v>435</v>
      </c>
      <c r="D9" s="1016"/>
      <c r="E9" s="1016"/>
      <c r="F9" s="1017" t="s">
        <v>434</v>
      </c>
      <c r="G9" s="1017" t="s">
        <v>435</v>
      </c>
      <c r="H9" s="1016"/>
      <c r="I9" s="1016"/>
    </row>
    <row r="10" spans="1:9" ht="14.4">
      <c r="A10" s="1017" t="s">
        <v>689</v>
      </c>
      <c r="B10" s="1021">
        <v>46234</v>
      </c>
      <c r="C10" s="1021">
        <v>46234</v>
      </c>
      <c r="D10" s="1017" t="s">
        <v>385</v>
      </c>
      <c r="E10" s="1016"/>
      <c r="F10" s="1021">
        <v>46234</v>
      </c>
      <c r="G10" s="1021">
        <v>46234</v>
      </c>
      <c r="H10" s="1017" t="s">
        <v>385</v>
      </c>
      <c r="I10" s="1016"/>
    </row>
    <row r="11" spans="1:9" ht="14.4">
      <c r="A11" s="1017" t="s">
        <v>690</v>
      </c>
      <c r="B11" s="1016"/>
      <c r="C11" s="1016"/>
      <c r="D11" s="1016"/>
      <c r="E11" s="1016"/>
      <c r="F11" s="1016"/>
      <c r="G11" s="1016"/>
      <c r="H11" s="1016"/>
      <c r="I11" s="1016"/>
    </row>
    <row r="12" spans="1:9">
      <c r="A12" s="1017" t="s">
        <v>644</v>
      </c>
      <c r="B12" s="1022">
        <v>98684.9</v>
      </c>
      <c r="C12" s="1022">
        <v>112024</v>
      </c>
      <c r="D12" s="1022">
        <v>-13339.1</v>
      </c>
      <c r="E12" s="1023">
        <v>-0.1191</v>
      </c>
      <c r="F12" s="1022">
        <v>695796.84</v>
      </c>
      <c r="G12" s="1022">
        <v>745739</v>
      </c>
      <c r="H12" s="1022">
        <v>-49942.16</v>
      </c>
      <c r="I12" s="1023">
        <v>-6.7000000000000004E-2</v>
      </c>
    </row>
    <row r="13" spans="1:9">
      <c r="A13" s="1017" t="s">
        <v>646</v>
      </c>
      <c r="B13" s="1022">
        <v>8803.92</v>
      </c>
      <c r="C13" s="1022">
        <v>10110</v>
      </c>
      <c r="D13" s="1022">
        <v>-1306.08</v>
      </c>
      <c r="E13" s="1023">
        <v>-0.12920000000000001</v>
      </c>
      <c r="F13" s="1022">
        <v>61940.57</v>
      </c>
      <c r="G13" s="1022">
        <v>68406</v>
      </c>
      <c r="H13" s="1022">
        <v>-6465.43</v>
      </c>
      <c r="I13" s="1023">
        <v>-9.4500000000000001E-2</v>
      </c>
    </row>
    <row r="14" spans="1:9">
      <c r="A14" s="1017" t="s">
        <v>894</v>
      </c>
      <c r="B14" s="1022">
        <v>1530.38</v>
      </c>
      <c r="C14" s="1022">
        <v>0</v>
      </c>
      <c r="D14" s="1022">
        <v>1530.38</v>
      </c>
      <c r="E14" s="1023">
        <v>0</v>
      </c>
      <c r="F14" s="1022">
        <v>11115.79</v>
      </c>
      <c r="G14" s="1022">
        <v>0</v>
      </c>
      <c r="H14" s="1022">
        <v>11115.79</v>
      </c>
      <c r="I14" s="1023">
        <v>0</v>
      </c>
    </row>
    <row r="15" spans="1:9">
      <c r="A15" s="1017" t="s">
        <v>927</v>
      </c>
      <c r="B15" s="1022">
        <v>2444.7800000000002</v>
      </c>
      <c r="C15" s="1022">
        <v>3338</v>
      </c>
      <c r="D15" s="1022">
        <v>-893.22</v>
      </c>
      <c r="E15" s="1023">
        <v>-0.2676</v>
      </c>
      <c r="F15" s="1022">
        <v>16867.64</v>
      </c>
      <c r="G15" s="1022">
        <v>20408</v>
      </c>
      <c r="H15" s="1022">
        <v>-3540.36</v>
      </c>
      <c r="I15" s="1023">
        <v>-0.17349999999999999</v>
      </c>
    </row>
    <row r="16" spans="1:9">
      <c r="A16" s="1017" t="s">
        <v>984</v>
      </c>
      <c r="B16" s="1022">
        <v>0</v>
      </c>
      <c r="C16" s="1022">
        <v>0</v>
      </c>
      <c r="D16" s="1022">
        <v>0</v>
      </c>
      <c r="E16" s="1023">
        <v>0</v>
      </c>
      <c r="F16" s="1022">
        <v>-7758.06</v>
      </c>
      <c r="G16" s="1022">
        <v>0</v>
      </c>
      <c r="H16" s="1022">
        <v>-7758.06</v>
      </c>
      <c r="I16" s="1023">
        <v>0</v>
      </c>
    </row>
    <row r="17" spans="1:9">
      <c r="A17" s="1017" t="s">
        <v>648</v>
      </c>
      <c r="B17" s="1022">
        <v>2403.4899999999998</v>
      </c>
      <c r="C17" s="1022">
        <v>2663</v>
      </c>
      <c r="D17" s="1022">
        <v>-259.51</v>
      </c>
      <c r="E17" s="1023">
        <v>-9.7500000000000003E-2</v>
      </c>
      <c r="F17" s="1022">
        <v>16929.57</v>
      </c>
      <c r="G17" s="1022">
        <v>17933</v>
      </c>
      <c r="H17" s="1022">
        <v>-1003.43</v>
      </c>
      <c r="I17" s="1023">
        <v>-5.6000000000000001E-2</v>
      </c>
    </row>
    <row r="18" spans="1:9">
      <c r="A18" s="1017" t="s">
        <v>650</v>
      </c>
      <c r="B18" s="1022">
        <v>10866.09</v>
      </c>
      <c r="C18" s="1022">
        <v>12041</v>
      </c>
      <c r="D18" s="1022">
        <v>-1174.9100000000001</v>
      </c>
      <c r="E18" s="1023">
        <v>-9.7600000000000006E-2</v>
      </c>
      <c r="F18" s="1022">
        <v>77265.02</v>
      </c>
      <c r="G18" s="1022">
        <v>81077</v>
      </c>
      <c r="H18" s="1022">
        <v>-3811.98</v>
      </c>
      <c r="I18" s="1023">
        <v>-4.7E-2</v>
      </c>
    </row>
    <row r="19" spans="1:9">
      <c r="A19" s="1017" t="s">
        <v>653</v>
      </c>
      <c r="B19" s="1022">
        <v>170.67</v>
      </c>
      <c r="C19" s="1022">
        <v>215</v>
      </c>
      <c r="D19" s="1022">
        <v>-44.33</v>
      </c>
      <c r="E19" s="1023">
        <v>-0.20619999999999999</v>
      </c>
      <c r="F19" s="1022">
        <v>2564.41</v>
      </c>
      <c r="G19" s="1022">
        <v>1241</v>
      </c>
      <c r="H19" s="1022">
        <v>1323.41</v>
      </c>
      <c r="I19" s="1023">
        <v>1.0664</v>
      </c>
    </row>
    <row r="20" spans="1:9">
      <c r="A20" s="1017" t="s">
        <v>655</v>
      </c>
      <c r="B20" s="1022">
        <v>4070.83</v>
      </c>
      <c r="C20" s="1022">
        <v>4586</v>
      </c>
      <c r="D20" s="1022">
        <v>-515.16999999999996</v>
      </c>
      <c r="E20" s="1023">
        <v>-0.1123</v>
      </c>
      <c r="F20" s="1022">
        <v>28518.3</v>
      </c>
      <c r="G20" s="1022">
        <v>32102</v>
      </c>
      <c r="H20" s="1022">
        <v>-3583.7</v>
      </c>
      <c r="I20" s="1023">
        <v>-0.1116</v>
      </c>
    </row>
    <row r="21" spans="1:9">
      <c r="A21" s="1017" t="s">
        <v>657</v>
      </c>
      <c r="B21" s="1022">
        <v>0</v>
      </c>
      <c r="C21" s="1022">
        <v>0</v>
      </c>
      <c r="D21" s="1022">
        <v>0</v>
      </c>
      <c r="E21" s="1023">
        <v>0</v>
      </c>
      <c r="F21" s="1022">
        <v>60</v>
      </c>
      <c r="G21" s="1022">
        <v>0</v>
      </c>
      <c r="H21" s="1022">
        <v>60</v>
      </c>
      <c r="I21" s="1023">
        <v>0</v>
      </c>
    </row>
    <row r="22" spans="1:9">
      <c r="A22" s="1017" t="s">
        <v>658</v>
      </c>
      <c r="B22" s="1022">
        <v>0</v>
      </c>
      <c r="C22" s="1022">
        <v>0</v>
      </c>
      <c r="D22" s="1022">
        <v>0</v>
      </c>
      <c r="E22" s="1023">
        <v>0</v>
      </c>
      <c r="F22" s="1022">
        <v>93000</v>
      </c>
      <c r="G22" s="1022">
        <v>0</v>
      </c>
      <c r="H22" s="1022">
        <v>93000</v>
      </c>
      <c r="I22" s="1023">
        <v>0</v>
      </c>
    </row>
    <row r="23" spans="1:9">
      <c r="A23" s="1017" t="s">
        <v>662</v>
      </c>
      <c r="B23" s="1024">
        <v>3219.42</v>
      </c>
      <c r="C23" s="1024">
        <v>3622</v>
      </c>
      <c r="D23" s="1024">
        <v>-402.58</v>
      </c>
      <c r="E23" s="1023">
        <v>-0.1111</v>
      </c>
      <c r="F23" s="1024">
        <v>24231.66</v>
      </c>
      <c r="G23" s="1024">
        <v>24164</v>
      </c>
      <c r="H23" s="1024">
        <v>67.66</v>
      </c>
      <c r="I23" s="1025">
        <v>2.8E-3</v>
      </c>
    </row>
    <row r="24" spans="1:9">
      <c r="A24" s="1017" t="s">
        <v>691</v>
      </c>
      <c r="B24" s="1022">
        <v>132194.48000000001</v>
      </c>
      <c r="C24" s="1022">
        <v>148599</v>
      </c>
      <c r="D24" s="1022">
        <v>-16404.52</v>
      </c>
      <c r="E24" s="1023">
        <v>-0.1104</v>
      </c>
      <c r="F24" s="1022">
        <v>1020531.74</v>
      </c>
      <c r="G24" s="1022">
        <v>991070</v>
      </c>
      <c r="H24" s="1022">
        <v>29461.74</v>
      </c>
      <c r="I24" s="1023">
        <v>2.9700000000000001E-2</v>
      </c>
    </row>
    <row r="25" spans="1:9" ht="14.4">
      <c r="A25" s="880"/>
      <c r="B25" s="879"/>
      <c r="C25" s="879"/>
      <c r="D25" s="879"/>
      <c r="E25" s="879"/>
      <c r="F25" s="879"/>
      <c r="G25" s="879"/>
      <c r="H25" s="879"/>
      <c r="I25" s="879"/>
    </row>
    <row r="26" spans="1:9" ht="14.4">
      <c r="A26" s="1017" t="s">
        <v>692</v>
      </c>
      <c r="B26" s="1016"/>
      <c r="C26" s="1016"/>
      <c r="D26" s="1016"/>
      <c r="E26" s="1016"/>
      <c r="F26" s="1016"/>
      <c r="G26" s="1016"/>
      <c r="H26" s="1016"/>
      <c r="I26" s="1016"/>
    </row>
    <row r="27" spans="1:9">
      <c r="A27" s="1017" t="s">
        <v>693</v>
      </c>
      <c r="B27" s="1024">
        <v>16.510000000000002</v>
      </c>
      <c r="C27" s="1024">
        <v>0</v>
      </c>
      <c r="D27" s="1024">
        <v>16.510000000000002</v>
      </c>
      <c r="E27" s="1023">
        <v>0</v>
      </c>
      <c r="F27" s="1024">
        <v>126.22</v>
      </c>
      <c r="G27" s="1024">
        <v>0</v>
      </c>
      <c r="H27" s="1024">
        <v>126.22</v>
      </c>
      <c r="I27" s="1025">
        <v>0</v>
      </c>
    </row>
    <row r="28" spans="1:9" ht="14.4">
      <c r="A28" s="1017" t="s">
        <v>694</v>
      </c>
      <c r="B28" s="1022">
        <v>16.510000000000002</v>
      </c>
      <c r="C28" s="1022">
        <v>0</v>
      </c>
      <c r="D28" s="1022">
        <v>16.510000000000002</v>
      </c>
      <c r="E28" s="1016"/>
      <c r="F28" s="1022">
        <v>126.22</v>
      </c>
      <c r="G28" s="1022">
        <v>0</v>
      </c>
      <c r="H28" s="1022">
        <v>126.22</v>
      </c>
      <c r="I28" s="1016"/>
    </row>
    <row r="29" spans="1:9" ht="14.4">
      <c r="A29" s="1016"/>
      <c r="B29" s="1026"/>
      <c r="C29" s="1026"/>
      <c r="D29" s="1026"/>
      <c r="E29" s="1016"/>
      <c r="F29" s="1026"/>
      <c r="G29" s="1026"/>
      <c r="H29" s="1026"/>
      <c r="I29" s="1026"/>
    </row>
    <row r="30" spans="1:9">
      <c r="A30" s="1017" t="s">
        <v>695</v>
      </c>
      <c r="B30" s="1022">
        <v>132210.99</v>
      </c>
      <c r="C30" s="1022">
        <v>148599</v>
      </c>
      <c r="D30" s="1022">
        <v>-16388.009999999998</v>
      </c>
      <c r="E30" s="1023">
        <v>-0.1103</v>
      </c>
      <c r="F30" s="1022">
        <v>1020657.96</v>
      </c>
      <c r="G30" s="1022">
        <v>991070</v>
      </c>
      <c r="H30" s="1022">
        <v>29587.96</v>
      </c>
      <c r="I30" s="1023">
        <v>2.9899999999999999E-2</v>
      </c>
    </row>
    <row r="31" spans="1:9" ht="14.4">
      <c r="A31" s="880"/>
      <c r="B31" s="879"/>
      <c r="C31" s="879"/>
      <c r="D31" s="879"/>
      <c r="E31" s="879"/>
      <c r="F31" s="879"/>
      <c r="G31" s="879"/>
      <c r="H31" s="879"/>
      <c r="I31" s="879"/>
    </row>
    <row r="32" spans="1:9" ht="14.4">
      <c r="A32" s="1017" t="s">
        <v>696</v>
      </c>
      <c r="B32" s="1016"/>
      <c r="C32" s="1016"/>
      <c r="D32" s="1016"/>
      <c r="E32" s="1016"/>
      <c r="F32" s="1016"/>
      <c r="G32" s="1016"/>
      <c r="H32" s="1016"/>
      <c r="I32" s="1016"/>
    </row>
    <row r="33" spans="1:9">
      <c r="A33" s="1017" t="s">
        <v>1002</v>
      </c>
      <c r="B33" s="1022">
        <v>6500</v>
      </c>
      <c r="C33" s="1022">
        <v>0</v>
      </c>
      <c r="D33" s="1022">
        <v>-6500</v>
      </c>
      <c r="E33" s="1023">
        <v>0</v>
      </c>
      <c r="F33" s="1022">
        <v>6500</v>
      </c>
      <c r="G33" s="1022">
        <v>0</v>
      </c>
      <c r="H33" s="1022">
        <v>-6500</v>
      </c>
      <c r="I33" s="1023">
        <v>0</v>
      </c>
    </row>
    <row r="34" spans="1:9">
      <c r="A34" s="1017" t="s">
        <v>940</v>
      </c>
      <c r="B34" s="1022">
        <v>0</v>
      </c>
      <c r="C34" s="1022">
        <v>0</v>
      </c>
      <c r="D34" s="1022">
        <v>0</v>
      </c>
      <c r="E34" s="1023">
        <v>0</v>
      </c>
      <c r="F34" s="1022">
        <v>3408.08</v>
      </c>
      <c r="G34" s="1022">
        <v>1500</v>
      </c>
      <c r="H34" s="1022">
        <v>-1908.08</v>
      </c>
      <c r="I34" s="1023">
        <v>-1.2721</v>
      </c>
    </row>
    <row r="35" spans="1:9">
      <c r="A35" s="1017" t="s">
        <v>697</v>
      </c>
      <c r="B35" s="1022">
        <v>2744</v>
      </c>
      <c r="C35" s="1022">
        <v>1560</v>
      </c>
      <c r="D35" s="1022">
        <v>-1184</v>
      </c>
      <c r="E35" s="1023">
        <v>-0.75900000000000001</v>
      </c>
      <c r="F35" s="1022">
        <v>18445</v>
      </c>
      <c r="G35" s="1022">
        <v>10920</v>
      </c>
      <c r="H35" s="1022">
        <v>-7525</v>
      </c>
      <c r="I35" s="1023">
        <v>-0.68910000000000005</v>
      </c>
    </row>
    <row r="36" spans="1:9">
      <c r="A36" s="1017" t="s">
        <v>856</v>
      </c>
      <c r="B36" s="1022">
        <v>0</v>
      </c>
      <c r="C36" s="1022">
        <v>0</v>
      </c>
      <c r="D36" s="1022">
        <v>0</v>
      </c>
      <c r="E36" s="1023">
        <v>0</v>
      </c>
      <c r="F36" s="1022">
        <v>150</v>
      </c>
      <c r="G36" s="1022">
        <v>600</v>
      </c>
      <c r="H36" s="1022">
        <v>450</v>
      </c>
      <c r="I36" s="1023">
        <v>0.75</v>
      </c>
    </row>
    <row r="37" spans="1:9">
      <c r="A37" s="1017" t="s">
        <v>698</v>
      </c>
      <c r="B37" s="1022">
        <v>165</v>
      </c>
      <c r="C37" s="1022">
        <v>125</v>
      </c>
      <c r="D37" s="1022">
        <v>-40</v>
      </c>
      <c r="E37" s="1023">
        <v>-0.32</v>
      </c>
      <c r="F37" s="1022">
        <v>485</v>
      </c>
      <c r="G37" s="1022">
        <v>875</v>
      </c>
      <c r="H37" s="1022">
        <v>390</v>
      </c>
      <c r="I37" s="1023">
        <v>0.44569999999999999</v>
      </c>
    </row>
    <row r="38" spans="1:9">
      <c r="A38" s="1017" t="s">
        <v>975</v>
      </c>
      <c r="B38" s="1022">
        <v>0</v>
      </c>
      <c r="C38" s="1022">
        <v>0</v>
      </c>
      <c r="D38" s="1022">
        <v>0</v>
      </c>
      <c r="E38" s="1023">
        <v>0</v>
      </c>
      <c r="F38" s="1022">
        <v>0</v>
      </c>
      <c r="G38" s="1022">
        <v>5000</v>
      </c>
      <c r="H38" s="1022">
        <v>5000</v>
      </c>
      <c r="I38" s="1023">
        <v>1</v>
      </c>
    </row>
    <row r="39" spans="1:9">
      <c r="A39" s="1017" t="s">
        <v>699</v>
      </c>
      <c r="B39" s="1022">
        <v>830</v>
      </c>
      <c r="C39" s="1022">
        <v>300</v>
      </c>
      <c r="D39" s="1022">
        <v>-530</v>
      </c>
      <c r="E39" s="1023">
        <v>-1.7666999999999999</v>
      </c>
      <c r="F39" s="1022">
        <v>1078</v>
      </c>
      <c r="G39" s="1022">
        <v>2100</v>
      </c>
      <c r="H39" s="1022">
        <v>1022</v>
      </c>
      <c r="I39" s="1023">
        <v>0.48670000000000002</v>
      </c>
    </row>
    <row r="40" spans="1:9">
      <c r="A40" s="1017" t="s">
        <v>985</v>
      </c>
      <c r="B40" s="1022">
        <v>43420.86</v>
      </c>
      <c r="C40" s="1022">
        <v>0</v>
      </c>
      <c r="D40" s="1022">
        <v>-43420.86</v>
      </c>
      <c r="E40" s="1023">
        <v>0</v>
      </c>
      <c r="F40" s="1022">
        <v>44165.74</v>
      </c>
      <c r="G40" s="1022">
        <v>0</v>
      </c>
      <c r="H40" s="1022">
        <v>-44165.74</v>
      </c>
      <c r="I40" s="1023">
        <v>0</v>
      </c>
    </row>
    <row r="41" spans="1:9">
      <c r="A41" s="1017" t="s">
        <v>700</v>
      </c>
      <c r="B41" s="1022">
        <v>1230</v>
      </c>
      <c r="C41" s="1022">
        <v>205</v>
      </c>
      <c r="D41" s="1022">
        <v>-1025</v>
      </c>
      <c r="E41" s="1023">
        <v>-5</v>
      </c>
      <c r="F41" s="1022">
        <v>1230</v>
      </c>
      <c r="G41" s="1022">
        <v>1435</v>
      </c>
      <c r="H41" s="1022">
        <v>205</v>
      </c>
      <c r="I41" s="1023">
        <v>0.1429</v>
      </c>
    </row>
    <row r="42" spans="1:9">
      <c r="A42" s="1017" t="s">
        <v>701</v>
      </c>
      <c r="B42" s="1022">
        <v>140</v>
      </c>
      <c r="C42" s="1022">
        <v>300</v>
      </c>
      <c r="D42" s="1022">
        <v>160</v>
      </c>
      <c r="E42" s="1023">
        <v>0.5333</v>
      </c>
      <c r="F42" s="1022">
        <v>1092.5</v>
      </c>
      <c r="G42" s="1022">
        <v>2100</v>
      </c>
      <c r="H42" s="1022">
        <v>1007.5</v>
      </c>
      <c r="I42" s="1023">
        <v>0.4798</v>
      </c>
    </row>
    <row r="43" spans="1:9">
      <c r="A43" s="1017" t="s">
        <v>702</v>
      </c>
      <c r="B43" s="1022">
        <v>1030</v>
      </c>
      <c r="C43" s="1022">
        <v>875</v>
      </c>
      <c r="D43" s="1022">
        <v>-155</v>
      </c>
      <c r="E43" s="1023">
        <v>-0.17710000000000001</v>
      </c>
      <c r="F43" s="1022">
        <v>6928.5</v>
      </c>
      <c r="G43" s="1022">
        <v>6125</v>
      </c>
      <c r="H43" s="1022">
        <v>-803.5</v>
      </c>
      <c r="I43" s="1023">
        <v>-0.13120000000000001</v>
      </c>
    </row>
    <row r="44" spans="1:9">
      <c r="A44" s="1017" t="s">
        <v>703</v>
      </c>
      <c r="B44" s="1022">
        <v>198</v>
      </c>
      <c r="C44" s="1022">
        <v>99</v>
      </c>
      <c r="D44" s="1022">
        <v>-99</v>
      </c>
      <c r="E44" s="1023">
        <v>-1</v>
      </c>
      <c r="F44" s="1022">
        <v>693</v>
      </c>
      <c r="G44" s="1022">
        <v>693</v>
      </c>
      <c r="H44" s="1022">
        <v>0</v>
      </c>
      <c r="I44" s="1023">
        <v>0</v>
      </c>
    </row>
    <row r="45" spans="1:9">
      <c r="A45" s="1017" t="s">
        <v>962</v>
      </c>
      <c r="B45" s="1022">
        <v>0</v>
      </c>
      <c r="C45" s="1022">
        <v>0</v>
      </c>
      <c r="D45" s="1022">
        <v>0</v>
      </c>
      <c r="E45" s="1023">
        <v>0</v>
      </c>
      <c r="F45" s="1022">
        <v>0</v>
      </c>
      <c r="G45" s="1022">
        <v>5000</v>
      </c>
      <c r="H45" s="1022">
        <v>5000</v>
      </c>
      <c r="I45" s="1023">
        <v>1</v>
      </c>
    </row>
    <row r="46" spans="1:9">
      <c r="A46" s="1017" t="s">
        <v>704</v>
      </c>
      <c r="B46" s="1022">
        <v>4000</v>
      </c>
      <c r="C46" s="1022">
        <v>4278</v>
      </c>
      <c r="D46" s="1022">
        <v>278</v>
      </c>
      <c r="E46" s="1023">
        <v>6.5000000000000002E-2</v>
      </c>
      <c r="F46" s="1022">
        <v>31253.42</v>
      </c>
      <c r="G46" s="1022">
        <v>29907</v>
      </c>
      <c r="H46" s="1022">
        <v>-1346.42</v>
      </c>
      <c r="I46" s="1023">
        <v>-4.4999999999999998E-2</v>
      </c>
    </row>
    <row r="47" spans="1:9">
      <c r="A47" s="1017" t="s">
        <v>910</v>
      </c>
      <c r="B47" s="1022">
        <v>0</v>
      </c>
      <c r="C47" s="1022">
        <v>0</v>
      </c>
      <c r="D47" s="1022">
        <v>0</v>
      </c>
      <c r="E47" s="1023">
        <v>0</v>
      </c>
      <c r="F47" s="1022">
        <v>1400</v>
      </c>
      <c r="G47" s="1022">
        <v>0</v>
      </c>
      <c r="H47" s="1022">
        <v>-1400</v>
      </c>
      <c r="I47" s="1023">
        <v>0</v>
      </c>
    </row>
    <row r="48" spans="1:9">
      <c r="A48" s="1017" t="s">
        <v>705</v>
      </c>
      <c r="B48" s="1022">
        <v>183</v>
      </c>
      <c r="C48" s="1022">
        <v>537</v>
      </c>
      <c r="D48" s="1022">
        <v>354</v>
      </c>
      <c r="E48" s="1023">
        <v>0.65920000000000001</v>
      </c>
      <c r="F48" s="1022">
        <v>1281</v>
      </c>
      <c r="G48" s="1022">
        <v>1611</v>
      </c>
      <c r="H48" s="1022">
        <v>330</v>
      </c>
      <c r="I48" s="1023">
        <v>0.20480000000000001</v>
      </c>
    </row>
    <row r="49" spans="1:9">
      <c r="A49" s="1017" t="s">
        <v>858</v>
      </c>
      <c r="B49" s="1022">
        <v>204.95</v>
      </c>
      <c r="C49" s="1022">
        <v>0</v>
      </c>
      <c r="D49" s="1022">
        <v>-204.95</v>
      </c>
      <c r="E49" s="1023">
        <v>0</v>
      </c>
      <c r="F49" s="1022">
        <v>1616.86</v>
      </c>
      <c r="G49" s="1022">
        <v>3400</v>
      </c>
      <c r="H49" s="1022">
        <v>1783.14</v>
      </c>
      <c r="I49" s="1023">
        <v>0.52449999999999997</v>
      </c>
    </row>
    <row r="50" spans="1:9">
      <c r="A50" s="1017" t="s">
        <v>857</v>
      </c>
      <c r="B50" s="1022">
        <v>590</v>
      </c>
      <c r="C50" s="1022">
        <v>590</v>
      </c>
      <c r="D50" s="1022">
        <v>0</v>
      </c>
      <c r="E50" s="1023">
        <v>0</v>
      </c>
      <c r="F50" s="1022">
        <v>4130</v>
      </c>
      <c r="G50" s="1022">
        <v>4130</v>
      </c>
      <c r="H50" s="1022">
        <v>0</v>
      </c>
      <c r="I50" s="1023">
        <v>0</v>
      </c>
    </row>
    <row r="51" spans="1:9">
      <c r="A51" s="1017" t="s">
        <v>949</v>
      </c>
      <c r="B51" s="1022">
        <v>0</v>
      </c>
      <c r="C51" s="1022">
        <v>0</v>
      </c>
      <c r="D51" s="1022">
        <v>0</v>
      </c>
      <c r="E51" s="1023">
        <v>0</v>
      </c>
      <c r="F51" s="1022">
        <v>0</v>
      </c>
      <c r="G51" s="1022">
        <v>100</v>
      </c>
      <c r="H51" s="1022">
        <v>100</v>
      </c>
      <c r="I51" s="1023">
        <v>1</v>
      </c>
    </row>
    <row r="52" spans="1:9">
      <c r="A52" s="1017" t="s">
        <v>706</v>
      </c>
      <c r="B52" s="1022">
        <v>275</v>
      </c>
      <c r="C52" s="1022">
        <v>0</v>
      </c>
      <c r="D52" s="1022">
        <v>-275</v>
      </c>
      <c r="E52" s="1023">
        <v>0</v>
      </c>
      <c r="F52" s="1022">
        <v>440</v>
      </c>
      <c r="G52" s="1022">
        <v>1000</v>
      </c>
      <c r="H52" s="1022">
        <v>560</v>
      </c>
      <c r="I52" s="1023">
        <v>0.56000000000000005</v>
      </c>
    </row>
    <row r="53" spans="1:9">
      <c r="A53" s="1017" t="s">
        <v>859</v>
      </c>
      <c r="B53" s="1022">
        <v>0</v>
      </c>
      <c r="C53" s="1022">
        <v>0</v>
      </c>
      <c r="D53" s="1022">
        <v>0</v>
      </c>
      <c r="E53" s="1023">
        <v>0</v>
      </c>
      <c r="F53" s="1022">
        <v>1084.46</v>
      </c>
      <c r="G53" s="1022">
        <v>500</v>
      </c>
      <c r="H53" s="1022">
        <v>-584.46</v>
      </c>
      <c r="I53" s="1023">
        <v>-1.1689000000000001</v>
      </c>
    </row>
    <row r="54" spans="1:9">
      <c r="A54" s="1017" t="s">
        <v>960</v>
      </c>
      <c r="B54" s="1022">
        <v>0</v>
      </c>
      <c r="C54" s="1022">
        <v>0</v>
      </c>
      <c r="D54" s="1022">
        <v>0</v>
      </c>
      <c r="E54" s="1023">
        <v>0</v>
      </c>
      <c r="F54" s="1022">
        <v>71531.070000000007</v>
      </c>
      <c r="G54" s="1022">
        <v>71531</v>
      </c>
      <c r="H54" s="1022">
        <v>-7.0000000000000007E-2</v>
      </c>
      <c r="I54" s="1023">
        <v>0</v>
      </c>
    </row>
    <row r="55" spans="1:9">
      <c r="A55" s="1017" t="s">
        <v>707</v>
      </c>
      <c r="B55" s="1022">
        <v>761.38</v>
      </c>
      <c r="C55" s="1022">
        <v>1643</v>
      </c>
      <c r="D55" s="1022">
        <v>881.62</v>
      </c>
      <c r="E55" s="1023">
        <v>0.53659999999999997</v>
      </c>
      <c r="F55" s="1022">
        <v>5188.6099999999997</v>
      </c>
      <c r="G55" s="1022">
        <v>11501</v>
      </c>
      <c r="H55" s="1022">
        <v>6312.39</v>
      </c>
      <c r="I55" s="1023">
        <v>0.54890000000000005</v>
      </c>
    </row>
    <row r="56" spans="1:9">
      <c r="A56" s="1017" t="s">
        <v>708</v>
      </c>
      <c r="B56" s="1022">
        <v>1202.81</v>
      </c>
      <c r="C56" s="1022">
        <v>1148</v>
      </c>
      <c r="D56" s="1022">
        <v>-54.81</v>
      </c>
      <c r="E56" s="1023">
        <v>-4.7699999999999999E-2</v>
      </c>
      <c r="F56" s="1022">
        <v>8243.5300000000007</v>
      </c>
      <c r="G56" s="1022">
        <v>8036</v>
      </c>
      <c r="H56" s="1022">
        <v>-207.53</v>
      </c>
      <c r="I56" s="1023">
        <v>-2.58E-2</v>
      </c>
    </row>
    <row r="57" spans="1:9">
      <c r="A57" s="1017" t="s">
        <v>867</v>
      </c>
      <c r="B57" s="1024">
        <v>2392.2399999999998</v>
      </c>
      <c r="C57" s="1024">
        <v>2791</v>
      </c>
      <c r="D57" s="1024">
        <v>398.76</v>
      </c>
      <c r="E57" s="1023">
        <v>0.1429</v>
      </c>
      <c r="F57" s="1024">
        <v>19330.849999999999</v>
      </c>
      <c r="G57" s="1024">
        <v>19537</v>
      </c>
      <c r="H57" s="1024">
        <v>206.15</v>
      </c>
      <c r="I57" s="1025">
        <v>1.06E-2</v>
      </c>
    </row>
    <row r="58" spans="1:9">
      <c r="A58" s="1017" t="s">
        <v>709</v>
      </c>
      <c r="B58" s="1022">
        <v>65867.240000000005</v>
      </c>
      <c r="C58" s="1022">
        <v>14451</v>
      </c>
      <c r="D58" s="1022">
        <v>-51416.24</v>
      </c>
      <c r="E58" s="1023">
        <v>-3.5579999999999998</v>
      </c>
      <c r="F58" s="1022">
        <v>229675.62</v>
      </c>
      <c r="G58" s="1022">
        <v>187601</v>
      </c>
      <c r="H58" s="1022">
        <v>-42074.62</v>
      </c>
      <c r="I58" s="1023">
        <v>-0.2243</v>
      </c>
    </row>
    <row r="59" spans="1:9" ht="14.4">
      <c r="A59" s="1016"/>
      <c r="B59" s="1026"/>
      <c r="C59" s="1026"/>
      <c r="D59" s="1026"/>
      <c r="E59" s="1016"/>
      <c r="F59" s="1026"/>
      <c r="G59" s="1026"/>
      <c r="H59" s="1026"/>
      <c r="I59" s="1026"/>
    </row>
    <row r="60" spans="1:9">
      <c r="A60" s="1017" t="s">
        <v>878</v>
      </c>
      <c r="B60" s="1022">
        <v>66343.75</v>
      </c>
      <c r="C60" s="1022">
        <v>134148</v>
      </c>
      <c r="D60" s="1022">
        <v>-67804.25</v>
      </c>
      <c r="E60" s="1023">
        <v>-0.50539999999999996</v>
      </c>
      <c r="F60" s="1022">
        <v>790982.34</v>
      </c>
      <c r="G60" s="1022">
        <v>803469</v>
      </c>
      <c r="H60" s="1022">
        <v>-12486.66</v>
      </c>
      <c r="I60" s="1023">
        <v>-1.55E-2</v>
      </c>
    </row>
    <row r="61" spans="1:9" ht="14.4">
      <c r="A61" s="883"/>
      <c r="B61" s="882"/>
      <c r="C61" s="882"/>
      <c r="D61" s="882"/>
      <c r="E61" s="882"/>
      <c r="F61" s="882"/>
      <c r="G61" s="882"/>
      <c r="H61" s="882"/>
      <c r="I61" s="882"/>
    </row>
    <row r="62" spans="1:9" ht="14.4">
      <c r="A62" s="1017" t="s">
        <v>710</v>
      </c>
      <c r="B62" s="1016"/>
      <c r="C62" s="1016"/>
      <c r="D62" s="1016"/>
      <c r="E62" s="1016"/>
      <c r="F62" s="1016"/>
      <c r="G62" s="1016"/>
      <c r="H62" s="1016"/>
      <c r="I62" s="1016"/>
    </row>
    <row r="63" spans="1:9">
      <c r="A63" s="1017" t="s">
        <v>911</v>
      </c>
      <c r="B63" s="1022">
        <v>985</v>
      </c>
      <c r="C63" s="1022">
        <v>0</v>
      </c>
      <c r="D63" s="1022">
        <v>-985</v>
      </c>
      <c r="E63" s="1023">
        <v>0</v>
      </c>
      <c r="F63" s="1022">
        <v>11739</v>
      </c>
      <c r="G63" s="1022">
        <v>0</v>
      </c>
      <c r="H63" s="1022">
        <v>-11739</v>
      </c>
      <c r="I63" s="1023">
        <v>0</v>
      </c>
    </row>
    <row r="64" spans="1:9">
      <c r="A64" s="1017" t="s">
        <v>901</v>
      </c>
      <c r="B64" s="1022">
        <v>120</v>
      </c>
      <c r="C64" s="1022">
        <v>0</v>
      </c>
      <c r="D64" s="1022">
        <v>-120</v>
      </c>
      <c r="E64" s="1023">
        <v>0</v>
      </c>
      <c r="F64" s="1022">
        <v>7475.11</v>
      </c>
      <c r="G64" s="1022">
        <v>0</v>
      </c>
      <c r="H64" s="1022">
        <v>-7475.11</v>
      </c>
      <c r="I64" s="1023">
        <v>0</v>
      </c>
    </row>
    <row r="65" spans="1:9">
      <c r="A65" s="1017" t="s">
        <v>711</v>
      </c>
      <c r="B65" s="1022">
        <v>1991.47</v>
      </c>
      <c r="C65" s="1022">
        <v>2000</v>
      </c>
      <c r="D65" s="1022">
        <v>8.5299999999999994</v>
      </c>
      <c r="E65" s="1023">
        <v>4.3E-3</v>
      </c>
      <c r="F65" s="1022">
        <v>14609.98</v>
      </c>
      <c r="G65" s="1022">
        <v>14000</v>
      </c>
      <c r="H65" s="1022">
        <v>-609.98</v>
      </c>
      <c r="I65" s="1023">
        <v>-4.36E-2</v>
      </c>
    </row>
    <row r="66" spans="1:9">
      <c r="A66" s="1017" t="s">
        <v>928</v>
      </c>
      <c r="B66" s="1022">
        <v>114.27</v>
      </c>
      <c r="C66" s="1022">
        <v>0</v>
      </c>
      <c r="D66" s="1022">
        <v>-114.27</v>
      </c>
      <c r="E66" s="1023">
        <v>0</v>
      </c>
      <c r="F66" s="1022">
        <v>2243.54</v>
      </c>
      <c r="G66" s="1022">
        <v>0</v>
      </c>
      <c r="H66" s="1022">
        <v>-2243.54</v>
      </c>
      <c r="I66" s="1023">
        <v>0</v>
      </c>
    </row>
    <row r="67" spans="1:9">
      <c r="A67" s="1017" t="s">
        <v>1003</v>
      </c>
      <c r="B67" s="1022">
        <v>10.24</v>
      </c>
      <c r="C67" s="1022">
        <v>0</v>
      </c>
      <c r="D67" s="1022">
        <v>-10.24</v>
      </c>
      <c r="E67" s="1023">
        <v>0</v>
      </c>
      <c r="F67" s="1022">
        <v>10.24</v>
      </c>
      <c r="G67" s="1022">
        <v>0</v>
      </c>
      <c r="H67" s="1022">
        <v>-10.24</v>
      </c>
      <c r="I67" s="1023">
        <v>0</v>
      </c>
    </row>
    <row r="68" spans="1:9">
      <c r="A68" s="1017" t="s">
        <v>712</v>
      </c>
      <c r="B68" s="1024">
        <v>3172.54</v>
      </c>
      <c r="C68" s="1024">
        <v>3622</v>
      </c>
      <c r="D68" s="1024">
        <v>449.46</v>
      </c>
      <c r="E68" s="1023">
        <v>0.1241</v>
      </c>
      <c r="F68" s="1024">
        <v>25229.58</v>
      </c>
      <c r="G68" s="1024">
        <v>24164</v>
      </c>
      <c r="H68" s="1024">
        <v>-1065.58</v>
      </c>
      <c r="I68" s="1025">
        <v>-4.41E-2</v>
      </c>
    </row>
    <row r="69" spans="1:9">
      <c r="A69" s="1017" t="s">
        <v>713</v>
      </c>
      <c r="B69" s="1022">
        <v>6393.52</v>
      </c>
      <c r="C69" s="1022">
        <v>5622</v>
      </c>
      <c r="D69" s="1022">
        <v>-771.52</v>
      </c>
      <c r="E69" s="1023">
        <v>-0.13719999999999999</v>
      </c>
      <c r="F69" s="1022">
        <v>61307.45</v>
      </c>
      <c r="G69" s="1022">
        <v>38164</v>
      </c>
      <c r="H69" s="1022">
        <v>-23143.45</v>
      </c>
      <c r="I69" s="1023">
        <v>-0.60640000000000005</v>
      </c>
    </row>
    <row r="70" spans="1:9" ht="14.4">
      <c r="A70" s="1016"/>
      <c r="B70" s="1026"/>
      <c r="C70" s="1026"/>
      <c r="D70" s="1026"/>
      <c r="E70" s="1016"/>
      <c r="F70" s="1026"/>
      <c r="G70" s="1026"/>
      <c r="H70" s="1026"/>
      <c r="I70" s="1026"/>
    </row>
    <row r="71" spans="1:9">
      <c r="A71" s="1017" t="s">
        <v>714</v>
      </c>
      <c r="B71" s="1022">
        <v>59950.23</v>
      </c>
      <c r="C71" s="1022">
        <v>128526</v>
      </c>
      <c r="D71" s="1022">
        <v>-68575.77</v>
      </c>
      <c r="E71" s="1023">
        <v>-0.53359999999999996</v>
      </c>
      <c r="F71" s="1022">
        <v>729674.89</v>
      </c>
      <c r="G71" s="1022">
        <v>765305</v>
      </c>
      <c r="H71" s="1022">
        <v>-35630.11</v>
      </c>
      <c r="I71" s="1023">
        <v>-4.6600000000000003E-2</v>
      </c>
    </row>
    <row r="72" spans="1:9">
      <c r="A72" s="883"/>
      <c r="B72" s="886"/>
      <c r="C72" s="886"/>
      <c r="D72" s="886"/>
      <c r="E72" s="885"/>
      <c r="F72" s="886"/>
      <c r="G72" s="886"/>
      <c r="H72" s="886"/>
      <c r="I72" s="887"/>
    </row>
    <row r="73" spans="1:9" ht="14.4">
      <c r="A73" s="1017" t="s">
        <v>715</v>
      </c>
      <c r="B73" s="1016"/>
      <c r="C73" s="1016"/>
      <c r="D73" s="1016"/>
      <c r="E73" s="1016"/>
      <c r="F73" s="1016"/>
      <c r="G73" s="1016"/>
      <c r="H73" s="1016"/>
      <c r="I73" s="1016"/>
    </row>
    <row r="74" spans="1:9">
      <c r="A74" s="1017" t="s">
        <v>716</v>
      </c>
      <c r="B74" s="1024">
        <v>31412.7</v>
      </c>
      <c r="C74" s="1024">
        <v>33450</v>
      </c>
      <c r="D74" s="1024">
        <v>2037.3</v>
      </c>
      <c r="E74" s="1023">
        <v>6.0900000000000003E-2</v>
      </c>
      <c r="F74" s="1024">
        <v>223373.53</v>
      </c>
      <c r="G74" s="1024">
        <v>234150</v>
      </c>
      <c r="H74" s="1024">
        <v>10776.47</v>
      </c>
      <c r="I74" s="1025">
        <v>4.5999999999999999E-2</v>
      </c>
    </row>
    <row r="75" spans="1:9">
      <c r="A75" s="1017" t="s">
        <v>717</v>
      </c>
      <c r="B75" s="1022">
        <v>31412.7</v>
      </c>
      <c r="C75" s="1022">
        <v>33450</v>
      </c>
      <c r="D75" s="1022">
        <v>2037.3</v>
      </c>
      <c r="E75" s="1023">
        <v>6.0900000000000003E-2</v>
      </c>
      <c r="F75" s="1022">
        <v>223373.53</v>
      </c>
      <c r="G75" s="1022">
        <v>234150</v>
      </c>
      <c r="H75" s="1022">
        <v>10776.47</v>
      </c>
      <c r="I75" s="1023">
        <v>4.5999999999999999E-2</v>
      </c>
    </row>
    <row r="76" spans="1:9" ht="14.4">
      <c r="A76" s="883"/>
      <c r="B76" s="884"/>
      <c r="C76" s="884"/>
      <c r="D76" s="884"/>
      <c r="E76" s="882"/>
      <c r="F76" s="884"/>
      <c r="G76" s="884"/>
      <c r="H76" s="884"/>
      <c r="I76" s="882"/>
    </row>
    <row r="77" spans="1:9" ht="14.4">
      <c r="A77" s="1017" t="s">
        <v>879</v>
      </c>
      <c r="B77" s="1026"/>
      <c r="C77" s="1026"/>
      <c r="D77" s="1026"/>
      <c r="E77" s="1016"/>
      <c r="F77" s="1026"/>
      <c r="G77" s="1026"/>
      <c r="H77" s="1026"/>
      <c r="I77" s="1026"/>
    </row>
    <row r="78" spans="1:9" ht="14.4">
      <c r="A78" s="1017" t="s">
        <v>880</v>
      </c>
      <c r="B78" s="1022">
        <v>0</v>
      </c>
      <c r="C78" s="1022">
        <v>0</v>
      </c>
      <c r="D78" s="1022">
        <v>0</v>
      </c>
      <c r="E78" s="1016"/>
      <c r="F78" s="1022">
        <v>0</v>
      </c>
      <c r="G78" s="1022">
        <v>0</v>
      </c>
      <c r="H78" s="1022">
        <v>0</v>
      </c>
      <c r="I78" s="1016"/>
    </row>
    <row r="79" spans="1:9" ht="14.4">
      <c r="A79" s="1016"/>
      <c r="B79" s="1026"/>
      <c r="C79" s="1026"/>
      <c r="D79" s="1026"/>
      <c r="E79" s="1016"/>
      <c r="F79" s="1026"/>
      <c r="G79" s="1026"/>
      <c r="H79" s="1026"/>
      <c r="I79" s="1026"/>
    </row>
    <row r="80" spans="1:9">
      <c r="A80" s="1017" t="s">
        <v>881</v>
      </c>
      <c r="B80" s="1022">
        <v>28537.53</v>
      </c>
      <c r="C80" s="1022">
        <v>95076</v>
      </c>
      <c r="D80" s="1022">
        <v>-66538.47</v>
      </c>
      <c r="E80" s="1023">
        <v>-0.69979999999999998</v>
      </c>
      <c r="F80" s="1022">
        <v>506301.36</v>
      </c>
      <c r="G80" s="1022">
        <v>531155</v>
      </c>
      <c r="H80" s="1022">
        <v>-24853.64</v>
      </c>
      <c r="I80" s="1023">
        <v>-4.6800000000000001E-2</v>
      </c>
    </row>
    <row r="81" spans="1:9" ht="14.4">
      <c r="A81" s="1016"/>
      <c r="B81" s="1026"/>
      <c r="C81" s="1026"/>
      <c r="D81" s="1026"/>
      <c r="E81" s="1016"/>
      <c r="F81" s="1026"/>
      <c r="G81" s="1026"/>
      <c r="H81" s="1026"/>
      <c r="I81" s="1026"/>
    </row>
    <row r="82" spans="1:9">
      <c r="A82" s="1017" t="s">
        <v>718</v>
      </c>
      <c r="B82" s="1022">
        <v>28537.53</v>
      </c>
      <c r="C82" s="1022">
        <v>95076</v>
      </c>
      <c r="D82" s="1022">
        <v>-66538.47</v>
      </c>
      <c r="E82" s="1023">
        <v>-0.69979999999999998</v>
      </c>
      <c r="F82" s="1022">
        <v>506301.36</v>
      </c>
      <c r="G82" s="1022">
        <v>531155</v>
      </c>
      <c r="H82" s="1022">
        <v>-24853.64</v>
      </c>
      <c r="I82" s="1023">
        <v>-4.6800000000000001E-2</v>
      </c>
    </row>
    <row r="83" spans="1:9">
      <c r="A83" s="883"/>
      <c r="B83" s="884"/>
      <c r="C83" s="884"/>
      <c r="D83" s="884"/>
      <c r="E83" s="885"/>
      <c r="F83" s="884"/>
      <c r="G83" s="884"/>
      <c r="H83" s="884"/>
      <c r="I83" s="885"/>
    </row>
    <row r="84" spans="1:9" ht="14.4">
      <c r="A84" s="1017" t="s">
        <v>719</v>
      </c>
      <c r="B84" s="1016"/>
      <c r="C84" s="1016"/>
      <c r="D84" s="1016"/>
      <c r="E84" s="1016"/>
      <c r="F84" s="1016"/>
      <c r="G84" s="1016"/>
      <c r="H84" s="1016"/>
      <c r="I84" s="1016"/>
    </row>
    <row r="85" spans="1:9">
      <c r="A85" s="1017" t="s">
        <v>720</v>
      </c>
      <c r="B85" s="1022">
        <v>12316.25</v>
      </c>
      <c r="C85" s="1022">
        <v>12316</v>
      </c>
      <c r="D85" s="1022">
        <v>-0.25</v>
      </c>
      <c r="E85" s="1023">
        <v>0</v>
      </c>
      <c r="F85" s="1022">
        <v>14682.68</v>
      </c>
      <c r="G85" s="1022">
        <v>14681</v>
      </c>
      <c r="H85" s="1022">
        <v>-1.68</v>
      </c>
      <c r="I85" s="1023">
        <v>-1E-4</v>
      </c>
    </row>
    <row r="86" spans="1:9">
      <c r="A86" s="1017" t="s">
        <v>721</v>
      </c>
      <c r="B86" s="1022">
        <v>580.75</v>
      </c>
      <c r="C86" s="1022">
        <v>564</v>
      </c>
      <c r="D86" s="1022">
        <v>-16.75</v>
      </c>
      <c r="E86" s="1023">
        <v>-2.9700000000000001E-2</v>
      </c>
      <c r="F86" s="1022">
        <v>-3429.34</v>
      </c>
      <c r="G86" s="1022">
        <v>13965</v>
      </c>
      <c r="H86" s="1022">
        <v>17394.34</v>
      </c>
      <c r="I86" s="1023">
        <v>1.2456</v>
      </c>
    </row>
    <row r="87" spans="1:9">
      <c r="A87" s="1017" t="s">
        <v>722</v>
      </c>
      <c r="B87" s="1022">
        <v>2487.21</v>
      </c>
      <c r="C87" s="1022">
        <v>2487</v>
      </c>
      <c r="D87" s="1022">
        <v>-0.21</v>
      </c>
      <c r="E87" s="1023">
        <v>-1E-4</v>
      </c>
      <c r="F87" s="1022">
        <v>17410.47</v>
      </c>
      <c r="G87" s="1022">
        <v>17409</v>
      </c>
      <c r="H87" s="1022">
        <v>-1.47</v>
      </c>
      <c r="I87" s="1023">
        <v>-1E-4</v>
      </c>
    </row>
    <row r="88" spans="1:9">
      <c r="A88" s="1017" t="s">
        <v>941</v>
      </c>
      <c r="B88" s="1022">
        <v>0</v>
      </c>
      <c r="C88" s="1022">
        <v>0</v>
      </c>
      <c r="D88" s="1022">
        <v>0</v>
      </c>
      <c r="E88" s="1023">
        <v>0</v>
      </c>
      <c r="F88" s="1022">
        <v>875.4</v>
      </c>
      <c r="G88" s="1022">
        <v>0</v>
      </c>
      <c r="H88" s="1022">
        <v>-875.4</v>
      </c>
      <c r="I88" s="1023">
        <v>0</v>
      </c>
    </row>
    <row r="89" spans="1:9">
      <c r="A89" s="1017" t="s">
        <v>986</v>
      </c>
      <c r="B89" s="1022">
        <v>0</v>
      </c>
      <c r="C89" s="1022">
        <v>0</v>
      </c>
      <c r="D89" s="1022">
        <v>0</v>
      </c>
      <c r="E89" s="1023">
        <v>0</v>
      </c>
      <c r="F89" s="1022">
        <v>860</v>
      </c>
      <c r="G89" s="1022">
        <v>0</v>
      </c>
      <c r="H89" s="1022">
        <v>-860</v>
      </c>
      <c r="I89" s="1023">
        <v>0</v>
      </c>
    </row>
    <row r="90" spans="1:9">
      <c r="A90" s="1017" t="s">
        <v>961</v>
      </c>
      <c r="B90" s="1022">
        <v>0</v>
      </c>
      <c r="C90" s="1022">
        <v>0</v>
      </c>
      <c r="D90" s="1022">
        <v>0</v>
      </c>
      <c r="E90" s="1023">
        <v>0</v>
      </c>
      <c r="F90" s="1022">
        <v>26000</v>
      </c>
      <c r="G90" s="1022">
        <v>0</v>
      </c>
      <c r="H90" s="1022">
        <v>-26000</v>
      </c>
      <c r="I90" s="1023">
        <v>0</v>
      </c>
    </row>
    <row r="91" spans="1:9">
      <c r="A91" s="1017" t="s">
        <v>950</v>
      </c>
      <c r="B91" s="1022">
        <v>26194.58</v>
      </c>
      <c r="C91" s="1022">
        <v>0</v>
      </c>
      <c r="D91" s="1022">
        <v>-26194.58</v>
      </c>
      <c r="E91" s="1023">
        <v>0</v>
      </c>
      <c r="F91" s="1022">
        <v>52389.16</v>
      </c>
      <c r="G91" s="1022">
        <v>11831</v>
      </c>
      <c r="H91" s="1022">
        <v>-40558.160000000003</v>
      </c>
      <c r="I91" s="1023">
        <v>-3.4281000000000001</v>
      </c>
    </row>
    <row r="92" spans="1:9">
      <c r="A92" s="1017" t="s">
        <v>723</v>
      </c>
      <c r="B92" s="1022">
        <v>20374.52</v>
      </c>
      <c r="C92" s="1022">
        <v>19040</v>
      </c>
      <c r="D92" s="1022">
        <v>-1334.52</v>
      </c>
      <c r="E92" s="1023">
        <v>-7.0099999999999996E-2</v>
      </c>
      <c r="F92" s="1022">
        <v>139137.01</v>
      </c>
      <c r="G92" s="1022">
        <v>133280</v>
      </c>
      <c r="H92" s="1022">
        <v>-5857.01</v>
      </c>
      <c r="I92" s="1023">
        <v>-4.3900000000000002E-2</v>
      </c>
    </row>
    <row r="93" spans="1:9">
      <c r="A93" s="1017" t="s">
        <v>724</v>
      </c>
      <c r="B93" s="1024">
        <v>15000</v>
      </c>
      <c r="C93" s="1024">
        <v>0</v>
      </c>
      <c r="D93" s="1024">
        <v>-15000</v>
      </c>
      <c r="E93" s="1023">
        <v>0</v>
      </c>
      <c r="F93" s="1024">
        <v>305000</v>
      </c>
      <c r="G93" s="1024">
        <v>0</v>
      </c>
      <c r="H93" s="1024">
        <v>-305000</v>
      </c>
      <c r="I93" s="1025">
        <v>0</v>
      </c>
    </row>
    <row r="94" spans="1:9">
      <c r="A94" s="1017" t="s">
        <v>725</v>
      </c>
      <c r="B94" s="1022">
        <v>76953.31</v>
      </c>
      <c r="C94" s="1022">
        <v>34407</v>
      </c>
      <c r="D94" s="1022">
        <v>-42546.31</v>
      </c>
      <c r="E94" s="1023">
        <v>-1.2365999999999999</v>
      </c>
      <c r="F94" s="1022">
        <v>552925.38</v>
      </c>
      <c r="G94" s="1022">
        <v>191166</v>
      </c>
      <c r="H94" s="1022">
        <v>-361759.38</v>
      </c>
      <c r="I94" s="1023">
        <v>-1.8924000000000001</v>
      </c>
    </row>
    <row r="95" spans="1:9" ht="14.4">
      <c r="A95" s="1016"/>
      <c r="B95" s="1026"/>
      <c r="C95" s="1026"/>
      <c r="D95" s="1026"/>
      <c r="E95" s="1016"/>
      <c r="F95" s="1026"/>
      <c r="G95" s="1026"/>
      <c r="H95" s="1026"/>
      <c r="I95" s="1026"/>
    </row>
    <row r="96" spans="1:9" ht="13.8" thickBot="1">
      <c r="A96" s="1017" t="s">
        <v>726</v>
      </c>
      <c r="B96" s="1027">
        <v>-48415.78</v>
      </c>
      <c r="C96" s="1027">
        <v>60669</v>
      </c>
      <c r="D96" s="1027">
        <v>-109084.78</v>
      </c>
      <c r="E96" s="1023">
        <v>-1.798</v>
      </c>
      <c r="F96" s="1027">
        <v>-46624.02</v>
      </c>
      <c r="G96" s="1027">
        <v>339989</v>
      </c>
      <c r="H96" s="1027">
        <v>-386613.02</v>
      </c>
      <c r="I96" s="1028">
        <v>-1.1371</v>
      </c>
    </row>
    <row r="97" spans="1:9" ht="13.8" thickTop="1">
      <c r="A97" s="862"/>
      <c r="B97" s="863"/>
      <c r="C97" s="863"/>
      <c r="D97" s="863"/>
      <c r="E97" s="864"/>
      <c r="F97" s="863"/>
      <c r="G97" s="863"/>
      <c r="H97" s="863"/>
      <c r="I97" s="864"/>
    </row>
    <row r="98" spans="1:9">
      <c r="A98" s="862"/>
      <c r="B98" s="863"/>
      <c r="C98" s="863"/>
      <c r="D98" s="863"/>
      <c r="E98" s="864"/>
      <c r="F98" s="863"/>
      <c r="G98" s="863"/>
      <c r="H98" s="863"/>
      <c r="I98" s="864"/>
    </row>
    <row r="99" spans="1:9">
      <c r="A99" s="862"/>
      <c r="B99" s="863"/>
      <c r="C99" s="863"/>
      <c r="D99" s="863"/>
      <c r="E99" s="864"/>
      <c r="F99" s="863"/>
      <c r="G99" s="863"/>
      <c r="H99" s="863"/>
      <c r="I99" s="864"/>
    </row>
    <row r="100" spans="1:9">
      <c r="A100" s="862"/>
      <c r="B100" s="865"/>
      <c r="C100" s="865"/>
      <c r="D100" s="865"/>
      <c r="E100" s="864"/>
      <c r="F100" s="865"/>
      <c r="G100" s="865"/>
      <c r="H100" s="865"/>
      <c r="I100" s="866"/>
    </row>
    <row r="101" spans="1:9">
      <c r="A101" s="862"/>
      <c r="B101" s="863"/>
      <c r="C101" s="863"/>
      <c r="D101" s="863"/>
      <c r="E101" s="864"/>
      <c r="F101" s="863"/>
      <c r="G101" s="863"/>
      <c r="H101" s="863"/>
      <c r="I101" s="864"/>
    </row>
    <row r="102" spans="1:9" ht="14.4">
      <c r="A102" s="861"/>
      <c r="B102" s="867"/>
      <c r="C102" s="867"/>
      <c r="D102" s="867"/>
      <c r="E102" s="861"/>
      <c r="F102" s="867"/>
      <c r="G102" s="867"/>
      <c r="H102" s="867"/>
      <c r="I102" s="867"/>
    </row>
    <row r="103" spans="1:9" ht="13.8" thickBot="1">
      <c r="A103" s="862"/>
      <c r="B103" s="868"/>
      <c r="C103" s="868"/>
      <c r="D103" s="868"/>
      <c r="E103" s="864"/>
      <c r="F103" s="868"/>
      <c r="G103" s="868"/>
      <c r="H103" s="868"/>
      <c r="I103" s="869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8713-F12B-48E9-9EBF-F8E496541640}">
  <dimension ref="A1:K16"/>
  <sheetViews>
    <sheetView workbookViewId="0">
      <selection activeCell="N11" sqref="N11"/>
    </sheetView>
  </sheetViews>
  <sheetFormatPr defaultRowHeight="13.2"/>
  <cols>
    <col min="4" max="7" width="9.44140625" bestFit="1" customWidth="1"/>
    <col min="8" max="9" width="8.88671875" bestFit="1" customWidth="1"/>
    <col min="10" max="10" width="9.44140625" bestFit="1" customWidth="1"/>
    <col min="11" max="11" width="8.88671875" bestFit="1" customWidth="1"/>
  </cols>
  <sheetData>
    <row r="1" spans="1:11" ht="14.4">
      <c r="A1" s="1031" t="s">
        <v>666</v>
      </c>
      <c r="B1" s="1029"/>
      <c r="C1" s="1029"/>
      <c r="D1" s="1029"/>
      <c r="E1" s="1029"/>
      <c r="F1" s="1029"/>
      <c r="G1" s="1029"/>
      <c r="H1" s="1029"/>
      <c r="I1" s="1029"/>
      <c r="J1" s="1029"/>
      <c r="K1" s="1029"/>
    </row>
    <row r="2" spans="1:11" ht="14.4">
      <c r="A2" s="1031" t="s">
        <v>667</v>
      </c>
      <c r="B2" s="1029"/>
      <c r="C2" s="1029"/>
      <c r="D2" s="1031" t="s">
        <v>668</v>
      </c>
      <c r="E2" s="1031" t="s">
        <v>669</v>
      </c>
      <c r="F2" s="1029"/>
      <c r="G2" s="1031" t="s">
        <v>670</v>
      </c>
      <c r="H2" s="1031" t="s">
        <v>671</v>
      </c>
      <c r="I2" s="1031" t="s">
        <v>672</v>
      </c>
      <c r="J2" s="1031" t="s">
        <v>673</v>
      </c>
      <c r="K2" s="1031" t="s">
        <v>674</v>
      </c>
    </row>
    <row r="3" spans="1:11" ht="14.4">
      <c r="A3" s="1030" t="s">
        <v>951</v>
      </c>
      <c r="B3" s="1029"/>
      <c r="C3" s="1029"/>
      <c r="D3" s="1032">
        <v>0</v>
      </c>
      <c r="E3" s="1032">
        <v>0</v>
      </c>
      <c r="F3" s="1032">
        <v>0</v>
      </c>
      <c r="G3" s="1032">
        <v>0</v>
      </c>
      <c r="H3" s="1032">
        <v>1251.3</v>
      </c>
      <c r="I3" s="1032">
        <v>0</v>
      </c>
      <c r="J3" s="1032">
        <v>-1251.3</v>
      </c>
      <c r="K3" s="1029"/>
    </row>
    <row r="4" spans="1:11" ht="14.4">
      <c r="A4" s="1030" t="s">
        <v>654</v>
      </c>
      <c r="B4" s="1029"/>
      <c r="C4" s="1029"/>
      <c r="D4" s="1032">
        <v>170.67</v>
      </c>
      <c r="E4" s="1032">
        <v>2371.39</v>
      </c>
      <c r="F4" s="1032">
        <v>170.67</v>
      </c>
      <c r="G4" s="1032">
        <v>170.67</v>
      </c>
      <c r="H4" s="1032">
        <v>0</v>
      </c>
      <c r="I4" s="1032">
        <v>0</v>
      </c>
      <c r="J4" s="1032">
        <v>2371.39</v>
      </c>
      <c r="K4" s="1029"/>
    </row>
    <row r="5" spans="1:11" ht="14.4">
      <c r="A5" s="1030" t="s">
        <v>645</v>
      </c>
      <c r="B5" s="1029"/>
      <c r="C5" s="1029"/>
      <c r="D5" s="1032">
        <v>113549.32</v>
      </c>
      <c r="E5" s="1032">
        <v>37316.25</v>
      </c>
      <c r="F5" s="1032">
        <v>106349.32</v>
      </c>
      <c r="G5" s="1032">
        <v>98684.9</v>
      </c>
      <c r="H5" s="1032">
        <v>0</v>
      </c>
      <c r="I5" s="1032">
        <v>0</v>
      </c>
      <c r="J5" s="1032">
        <v>44980.67</v>
      </c>
      <c r="K5" s="1029"/>
    </row>
    <row r="6" spans="1:11" ht="14.4">
      <c r="A6" s="1030" t="s">
        <v>647</v>
      </c>
      <c r="B6" s="1029"/>
      <c r="C6" s="1029"/>
      <c r="D6" s="1032">
        <v>10793.3</v>
      </c>
      <c r="E6" s="1032">
        <v>6061.78</v>
      </c>
      <c r="F6" s="1032">
        <v>9821.7000000000007</v>
      </c>
      <c r="G6" s="1032">
        <v>8803.92</v>
      </c>
      <c r="H6" s="1032">
        <v>0.01</v>
      </c>
      <c r="I6" s="1032">
        <v>0</v>
      </c>
      <c r="J6" s="1032">
        <v>7079.55</v>
      </c>
      <c r="K6" s="1029"/>
    </row>
    <row r="7" spans="1:11" ht="14.4">
      <c r="A7" s="1030" t="s">
        <v>963</v>
      </c>
      <c r="B7" s="1029"/>
      <c r="C7" s="1029"/>
      <c r="D7" s="1032">
        <v>2687.7</v>
      </c>
      <c r="E7" s="1032">
        <v>8063.1</v>
      </c>
      <c r="F7" s="1032">
        <v>2687.7</v>
      </c>
      <c r="G7" s="1032">
        <v>0</v>
      </c>
      <c r="H7" s="1032">
        <v>0</v>
      </c>
      <c r="I7" s="1032">
        <v>0</v>
      </c>
      <c r="J7" s="1032">
        <v>10750.8</v>
      </c>
      <c r="K7" s="1029"/>
    </row>
    <row r="8" spans="1:11" ht="14.4">
      <c r="A8" s="1030" t="s">
        <v>649</v>
      </c>
      <c r="B8" s="1029"/>
      <c r="C8" s="1029"/>
      <c r="D8" s="1032">
        <v>2663.38</v>
      </c>
      <c r="E8" s="1032">
        <v>701.64</v>
      </c>
      <c r="F8" s="1032">
        <v>2502.69</v>
      </c>
      <c r="G8" s="1032">
        <v>2403.4899999999998</v>
      </c>
      <c r="H8" s="1032">
        <v>0</v>
      </c>
      <c r="I8" s="1032">
        <v>0</v>
      </c>
      <c r="J8" s="1032">
        <v>800.84</v>
      </c>
      <c r="K8" s="1029"/>
    </row>
    <row r="9" spans="1:11" ht="14.4">
      <c r="A9" s="1030" t="s">
        <v>902</v>
      </c>
      <c r="B9" s="1029"/>
      <c r="C9" s="1029"/>
      <c r="D9" s="1032">
        <v>0</v>
      </c>
      <c r="E9" s="1032">
        <v>177.33</v>
      </c>
      <c r="F9" s="1032">
        <v>2.31</v>
      </c>
      <c r="G9" s="1032">
        <v>0</v>
      </c>
      <c r="H9" s="1032">
        <v>0</v>
      </c>
      <c r="I9" s="1032">
        <v>0</v>
      </c>
      <c r="J9" s="1032">
        <v>179.64</v>
      </c>
      <c r="K9" s="1029"/>
    </row>
    <row r="10" spans="1:11" ht="14.4">
      <c r="A10" s="1030" t="s">
        <v>926</v>
      </c>
      <c r="B10" s="1029"/>
      <c r="C10" s="1029"/>
      <c r="D10" s="1032">
        <v>2845.32</v>
      </c>
      <c r="E10" s="1032">
        <v>2649.06</v>
      </c>
      <c r="F10" s="1032">
        <v>2845.32</v>
      </c>
      <c r="G10" s="1032">
        <v>2444.7800000000002</v>
      </c>
      <c r="H10" s="1032">
        <v>0</v>
      </c>
      <c r="I10" s="1032">
        <v>0</v>
      </c>
      <c r="J10" s="1032">
        <v>3049.6</v>
      </c>
      <c r="K10" s="1029"/>
    </row>
    <row r="11" spans="1:11" ht="14.4">
      <c r="A11" s="1030" t="s">
        <v>882</v>
      </c>
      <c r="B11" s="1029"/>
      <c r="C11" s="1029"/>
      <c r="D11" s="1032">
        <v>0</v>
      </c>
      <c r="E11" s="1032">
        <v>10816.31</v>
      </c>
      <c r="F11" s="1032">
        <v>0</v>
      </c>
      <c r="G11" s="1032">
        <v>1530.38</v>
      </c>
      <c r="H11" s="1032">
        <v>0</v>
      </c>
      <c r="I11" s="1032">
        <v>0</v>
      </c>
      <c r="J11" s="1032">
        <v>9285.93</v>
      </c>
      <c r="K11" s="1029"/>
    </row>
    <row r="12" spans="1:11" ht="14.4">
      <c r="A12" s="1030" t="s">
        <v>651</v>
      </c>
      <c r="B12" s="1029"/>
      <c r="C12" s="1029"/>
      <c r="D12" s="1032">
        <v>12041.05</v>
      </c>
      <c r="E12" s="1032">
        <v>6019.23</v>
      </c>
      <c r="F12" s="1032">
        <v>11314.59</v>
      </c>
      <c r="G12" s="1032">
        <v>10866.09</v>
      </c>
      <c r="H12" s="1032">
        <v>0</v>
      </c>
      <c r="I12" s="1032">
        <v>0</v>
      </c>
      <c r="J12" s="1032">
        <v>6467.73</v>
      </c>
      <c r="K12" s="1029"/>
    </row>
    <row r="13" spans="1:11" ht="14.4">
      <c r="A13" s="1030" t="s">
        <v>677</v>
      </c>
      <c r="B13" s="1029"/>
      <c r="C13" s="1029"/>
      <c r="D13" s="1032">
        <v>4585.83</v>
      </c>
      <c r="E13" s="1032">
        <v>2067.5</v>
      </c>
      <c r="F13" s="1032">
        <v>4085.83</v>
      </c>
      <c r="G13" s="1032">
        <v>4070.83</v>
      </c>
      <c r="H13" s="1032">
        <v>0</v>
      </c>
      <c r="I13" s="1032">
        <v>0</v>
      </c>
      <c r="J13" s="1032">
        <v>2082.5</v>
      </c>
      <c r="K13" s="1029"/>
    </row>
    <row r="14" spans="1:11" ht="14.4">
      <c r="A14" s="1030" t="s">
        <v>678</v>
      </c>
      <c r="B14" s="1029"/>
      <c r="C14" s="1029"/>
      <c r="D14" s="1032">
        <v>3733.5</v>
      </c>
      <c r="E14" s="1032">
        <v>255.35</v>
      </c>
      <c r="F14" s="1032">
        <v>3494.53</v>
      </c>
      <c r="G14" s="1032">
        <v>3219.42</v>
      </c>
      <c r="H14" s="1032">
        <v>31.28</v>
      </c>
      <c r="I14" s="1032">
        <v>0</v>
      </c>
      <c r="J14" s="1032">
        <v>499.18</v>
      </c>
      <c r="K14" s="1029"/>
    </row>
    <row r="15" spans="1:11" ht="14.4">
      <c r="A15" s="888"/>
      <c r="B15" s="1031" t="s">
        <v>582</v>
      </c>
      <c r="C15" s="1029"/>
      <c r="D15" s="1033">
        <v>153070.07</v>
      </c>
      <c r="E15" s="1033">
        <v>76498.94</v>
      </c>
      <c r="F15" s="1033">
        <v>143274.66</v>
      </c>
      <c r="G15" s="1033">
        <v>132194.48000000001</v>
      </c>
      <c r="H15" s="1033">
        <v>1282.5899999999999</v>
      </c>
      <c r="I15" s="1033">
        <v>0</v>
      </c>
      <c r="J15" s="1034">
        <v>86296.53</v>
      </c>
      <c r="K15" s="1034">
        <v>49599.39</v>
      </c>
    </row>
    <row r="16" spans="1:11" ht="14.4">
      <c r="A16" s="873"/>
      <c r="B16" s="874"/>
      <c r="C16" s="873"/>
      <c r="D16" s="874"/>
      <c r="E16" s="874"/>
      <c r="F16" s="874"/>
      <c r="G16" s="874"/>
      <c r="H16" s="874"/>
      <c r="I16" s="874"/>
      <c r="J16" s="874"/>
      <c r="K16" s="874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D9AD-4C49-49EC-8E7A-04CE36002AEC}">
  <dimension ref="A2:B9"/>
  <sheetViews>
    <sheetView workbookViewId="0">
      <selection activeCell="R29" sqref="R29"/>
    </sheetView>
  </sheetViews>
  <sheetFormatPr defaultRowHeight="13.2"/>
  <cols>
    <col min="1" max="1" width="10.88671875" bestFit="1" customWidth="1"/>
  </cols>
  <sheetData>
    <row r="2" spans="1:2">
      <c r="A2" t="s">
        <v>915</v>
      </c>
    </row>
    <row r="6" spans="1:2">
      <c r="A6" s="292">
        <v>34413.599999999999</v>
      </c>
    </row>
    <row r="7" spans="1:2">
      <c r="A7" s="292">
        <v>-39165.1</v>
      </c>
    </row>
    <row r="8" spans="1:2">
      <c r="A8" s="292"/>
    </row>
    <row r="9" spans="1:2">
      <c r="A9" s="291">
        <f>SUM(A6:A8)</f>
        <v>-4751.5</v>
      </c>
      <c r="B9" t="s">
        <v>916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BC7D-23E4-49DF-BBDD-C12D63607304}">
  <sheetPr codeName="Sheet68"/>
  <dimension ref="A1:Q202"/>
  <sheetViews>
    <sheetView topLeftCell="A6" workbookViewId="0">
      <selection activeCell="L22" sqref="L22"/>
    </sheetView>
  </sheetViews>
  <sheetFormatPr defaultRowHeight="13.2"/>
  <cols>
    <col min="1" max="1" width="30.44140625" bestFit="1" customWidth="1"/>
    <col min="2" max="2" width="15.88671875" bestFit="1" customWidth="1"/>
    <col min="3" max="3" width="25.44140625" bestFit="1" customWidth="1"/>
    <col min="7" max="8" width="18.44140625" bestFit="1" customWidth="1"/>
    <col min="9" max="9" width="16" bestFit="1" customWidth="1"/>
    <col min="15" max="15" width="11.44140625" bestFit="1" customWidth="1"/>
    <col min="16" max="16" width="10.109375" bestFit="1" customWidth="1"/>
    <col min="17" max="17" width="9.44140625" bestFit="1" customWidth="1"/>
  </cols>
  <sheetData>
    <row r="1" spans="1:17" ht="14.4">
      <c r="A1" s="635"/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</row>
    <row r="2" spans="1:17" ht="14.4">
      <c r="A2" s="636" t="s">
        <v>472</v>
      </c>
      <c r="B2" s="636" t="s">
        <v>473</v>
      </c>
      <c r="C2" s="635"/>
      <c r="D2" s="635"/>
      <c r="E2" s="637" t="s">
        <v>462</v>
      </c>
      <c r="F2" s="635"/>
      <c r="G2" s="635"/>
      <c r="H2" s="635"/>
      <c r="I2" s="635"/>
      <c r="J2" s="635"/>
      <c r="K2" s="635"/>
      <c r="L2" s="635"/>
      <c r="M2" s="635"/>
      <c r="N2" s="635"/>
      <c r="O2" s="635"/>
      <c r="P2" s="636" t="s">
        <v>463</v>
      </c>
      <c r="Q2" s="636">
        <v>1</v>
      </c>
    </row>
    <row r="3" spans="1:17" ht="14.4">
      <c r="A3" s="636" t="s">
        <v>474</v>
      </c>
      <c r="B3" s="638" t="s">
        <v>475</v>
      </c>
      <c r="C3" s="635"/>
      <c r="D3" s="635"/>
      <c r="E3" s="637" t="s">
        <v>476</v>
      </c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6" t="s">
        <v>35</v>
      </c>
      <c r="Q3" s="639">
        <v>45692</v>
      </c>
    </row>
    <row r="4" spans="1:17" ht="14.4">
      <c r="A4" s="636" t="s">
        <v>464</v>
      </c>
      <c r="B4" s="635"/>
      <c r="C4" s="635"/>
      <c r="D4" s="635"/>
      <c r="E4" s="640">
        <v>45688</v>
      </c>
      <c r="F4" s="635"/>
      <c r="G4" s="635"/>
      <c r="H4" s="635"/>
      <c r="I4" s="635"/>
      <c r="J4" s="635"/>
      <c r="K4" s="635"/>
      <c r="L4" s="635"/>
      <c r="M4" s="635"/>
      <c r="N4" s="635"/>
      <c r="O4" s="635"/>
      <c r="P4" s="636" t="s">
        <v>465</v>
      </c>
      <c r="Q4" s="641">
        <v>0.47569444444444442</v>
      </c>
    </row>
    <row r="5" spans="1:17" ht="14.4">
      <c r="A5" s="635"/>
      <c r="B5" s="635"/>
      <c r="C5" s="635"/>
      <c r="D5" s="635"/>
      <c r="E5" s="635"/>
      <c r="F5" s="635"/>
      <c r="G5" s="635"/>
      <c r="H5" s="635"/>
      <c r="I5" s="635"/>
      <c r="J5" s="635"/>
      <c r="K5" s="635"/>
      <c r="L5" s="635"/>
      <c r="M5" s="635"/>
      <c r="N5" s="635"/>
      <c r="O5" s="635"/>
      <c r="P5" s="635"/>
      <c r="Q5" s="635"/>
    </row>
    <row r="6" spans="1:17" ht="14.4">
      <c r="A6" s="635"/>
      <c r="B6" s="635"/>
      <c r="C6" s="635"/>
      <c r="D6" s="635"/>
      <c r="E6" s="635"/>
      <c r="F6" s="635"/>
      <c r="G6" s="635"/>
      <c r="H6" s="635"/>
      <c r="I6" s="635"/>
      <c r="J6" s="635"/>
      <c r="K6" s="635"/>
      <c r="L6" s="635"/>
      <c r="M6" s="635"/>
      <c r="N6" s="635"/>
      <c r="O6" s="635"/>
      <c r="P6" s="635"/>
      <c r="Q6" s="635"/>
    </row>
    <row r="7" spans="1:17" ht="14.4">
      <c r="A7" s="635"/>
      <c r="B7" s="635"/>
      <c r="C7" s="635"/>
      <c r="D7" s="635"/>
      <c r="E7" s="635"/>
      <c r="F7" s="636" t="s">
        <v>477</v>
      </c>
      <c r="G7" s="636" t="s">
        <v>417</v>
      </c>
      <c r="H7" s="642" t="s">
        <v>478</v>
      </c>
      <c r="I7" s="642" t="s">
        <v>479</v>
      </c>
      <c r="J7" s="636" t="s">
        <v>480</v>
      </c>
      <c r="K7" s="636" t="s">
        <v>417</v>
      </c>
      <c r="L7" s="636" t="s">
        <v>481</v>
      </c>
      <c r="M7" s="636" t="s">
        <v>417</v>
      </c>
      <c r="N7" s="636" t="s">
        <v>482</v>
      </c>
      <c r="O7" s="635"/>
      <c r="P7" s="635"/>
      <c r="Q7" s="635"/>
    </row>
    <row r="8" spans="1:17">
      <c r="A8" s="636" t="s">
        <v>483</v>
      </c>
      <c r="B8" s="636" t="s">
        <v>484</v>
      </c>
      <c r="C8" s="636" t="s">
        <v>485</v>
      </c>
      <c r="D8" s="636" t="s">
        <v>486</v>
      </c>
      <c r="E8" s="636" t="s">
        <v>487</v>
      </c>
      <c r="F8" s="636" t="s">
        <v>488</v>
      </c>
      <c r="G8" s="636" t="s">
        <v>437</v>
      </c>
      <c r="H8" s="642"/>
      <c r="I8" s="642"/>
      <c r="J8" s="636" t="s">
        <v>489</v>
      </c>
      <c r="K8" s="636" t="s">
        <v>490</v>
      </c>
      <c r="L8" s="636" t="s">
        <v>491</v>
      </c>
      <c r="M8" s="636" t="s">
        <v>492</v>
      </c>
      <c r="N8" s="636" t="s">
        <v>493</v>
      </c>
      <c r="O8" s="636" t="s">
        <v>40</v>
      </c>
      <c r="P8" s="636" t="s">
        <v>461</v>
      </c>
      <c r="Q8" s="636" t="s">
        <v>494</v>
      </c>
    </row>
    <row r="9" spans="1:17" ht="14.4">
      <c r="A9" s="635"/>
      <c r="B9" s="635"/>
      <c r="C9" s="635"/>
      <c r="D9" s="635"/>
      <c r="E9" s="635"/>
      <c r="F9" s="635"/>
      <c r="G9" s="635"/>
      <c r="H9" s="635"/>
      <c r="I9" s="635"/>
      <c r="J9" s="635"/>
      <c r="K9" s="635"/>
      <c r="L9" s="635"/>
      <c r="M9" s="635"/>
      <c r="N9" s="635"/>
      <c r="O9" s="635"/>
      <c r="P9" s="635"/>
      <c r="Q9" s="635"/>
    </row>
    <row r="10" spans="1:17" ht="14.4">
      <c r="A10" s="643" t="s">
        <v>495</v>
      </c>
      <c r="B10" s="635"/>
      <c r="C10" s="635"/>
      <c r="D10" s="635"/>
      <c r="E10" s="635"/>
      <c r="F10" s="635"/>
      <c r="G10" s="635"/>
      <c r="H10" s="635"/>
      <c r="I10" s="635"/>
      <c r="J10" s="635"/>
      <c r="K10" s="635"/>
      <c r="L10" s="635"/>
      <c r="M10" s="635"/>
      <c r="N10" s="635"/>
      <c r="O10" s="635"/>
      <c r="P10" s="635"/>
      <c r="Q10" s="635"/>
    </row>
    <row r="11" spans="1:17" ht="14.4">
      <c r="A11" s="635"/>
      <c r="B11" s="635"/>
      <c r="C11" s="635"/>
      <c r="D11" s="635"/>
      <c r="E11" s="635"/>
      <c r="F11" s="635"/>
      <c r="G11" s="635"/>
      <c r="H11" s="635"/>
      <c r="I11" s="635"/>
      <c r="J11" s="635"/>
      <c r="K11" s="635"/>
      <c r="L11" s="635"/>
      <c r="M11" s="635"/>
      <c r="N11" s="635"/>
      <c r="O11" s="635"/>
      <c r="P11" s="635"/>
      <c r="Q11" s="635"/>
    </row>
    <row r="12" spans="1:17" ht="14.4">
      <c r="A12" s="636">
        <v>720</v>
      </c>
      <c r="B12" s="636" t="s">
        <v>496</v>
      </c>
      <c r="C12" s="636" t="s">
        <v>497</v>
      </c>
      <c r="D12" s="639">
        <v>45693</v>
      </c>
      <c r="E12" s="639">
        <v>47603</v>
      </c>
      <c r="F12" s="644">
        <v>1360</v>
      </c>
      <c r="G12" s="635"/>
      <c r="H12" s="644"/>
      <c r="I12" s="635"/>
      <c r="J12" s="635"/>
      <c r="K12" s="635"/>
      <c r="L12" s="635"/>
      <c r="M12" s="635"/>
      <c r="N12" s="635"/>
      <c r="O12" s="635"/>
      <c r="P12" s="635"/>
      <c r="Q12" s="635"/>
    </row>
    <row r="13" spans="1:17" ht="14.4">
      <c r="A13" s="635"/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5"/>
      <c r="N13" s="635"/>
      <c r="O13" s="635"/>
      <c r="P13" s="635"/>
      <c r="Q13" s="635"/>
    </row>
    <row r="14" spans="1:17" ht="14.4">
      <c r="A14" s="636">
        <v>720</v>
      </c>
      <c r="B14" s="636" t="s">
        <v>498</v>
      </c>
      <c r="C14" s="636" t="s">
        <v>499</v>
      </c>
      <c r="D14" s="639">
        <v>45689</v>
      </c>
      <c r="E14" s="639">
        <v>48213</v>
      </c>
      <c r="F14" s="644">
        <v>3506</v>
      </c>
      <c r="G14" s="635"/>
      <c r="H14" s="635"/>
      <c r="I14" s="635"/>
      <c r="J14" s="635"/>
      <c r="K14" s="635"/>
      <c r="L14" s="635"/>
      <c r="M14" s="635"/>
      <c r="N14" s="635"/>
      <c r="O14" s="635"/>
      <c r="P14" s="635"/>
      <c r="Q14" s="635"/>
    </row>
    <row r="15" spans="1:17" ht="14.4">
      <c r="A15" s="635"/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5"/>
      <c r="N15" s="635"/>
      <c r="O15" s="635"/>
      <c r="P15" s="635"/>
      <c r="Q15" s="635"/>
    </row>
    <row r="16" spans="1:17" ht="14.4">
      <c r="A16" s="643" t="s">
        <v>500</v>
      </c>
      <c r="B16" s="635"/>
      <c r="C16" s="635"/>
      <c r="D16" s="635"/>
      <c r="E16" s="635"/>
      <c r="F16" s="635"/>
      <c r="G16" s="635"/>
      <c r="H16" s="635"/>
      <c r="I16" s="635"/>
      <c r="J16" s="635"/>
      <c r="K16" s="635"/>
      <c r="L16" s="635"/>
      <c r="M16" s="635"/>
      <c r="N16" s="635"/>
      <c r="O16" s="635"/>
      <c r="P16" s="635"/>
      <c r="Q16" s="635"/>
    </row>
    <row r="17" spans="1:17" ht="14.4">
      <c r="A17" s="635"/>
      <c r="B17" s="635"/>
      <c r="C17" s="635"/>
      <c r="D17" s="635"/>
      <c r="E17" s="635"/>
      <c r="F17" s="635"/>
      <c r="G17" s="635"/>
      <c r="H17" s="635"/>
      <c r="I17" s="635"/>
      <c r="J17" s="635"/>
      <c r="K17" s="635"/>
      <c r="L17" s="635"/>
      <c r="M17" s="635"/>
      <c r="N17" s="635"/>
      <c r="O17" s="635"/>
      <c r="P17" s="635"/>
      <c r="Q17" s="635"/>
    </row>
    <row r="18" spans="1:17" ht="14.4">
      <c r="A18" s="636">
        <v>720</v>
      </c>
      <c r="B18" s="636" t="s">
        <v>501</v>
      </c>
      <c r="C18" s="636" t="s">
        <v>502</v>
      </c>
      <c r="D18" s="635"/>
      <c r="E18" s="635"/>
      <c r="F18" s="644">
        <v>1705</v>
      </c>
      <c r="G18" s="635"/>
      <c r="H18" s="635"/>
      <c r="I18" s="635"/>
      <c r="J18" s="635"/>
      <c r="K18" s="635"/>
      <c r="L18" s="635"/>
      <c r="M18" s="635"/>
      <c r="N18" s="635"/>
      <c r="O18" s="635"/>
      <c r="P18" s="635"/>
      <c r="Q18" s="635"/>
    </row>
    <row r="19" spans="1:17" ht="14.4">
      <c r="A19" s="635"/>
      <c r="B19" s="635"/>
      <c r="C19" s="635"/>
      <c r="D19" s="635"/>
      <c r="E19" s="635"/>
      <c r="F19" s="635"/>
      <c r="G19" s="635"/>
      <c r="H19" s="635"/>
      <c r="I19" s="635"/>
      <c r="J19" s="635"/>
      <c r="K19" s="635"/>
      <c r="L19" s="635"/>
      <c r="M19" s="635"/>
      <c r="N19" s="635"/>
      <c r="O19" s="635"/>
      <c r="P19" s="635"/>
      <c r="Q19" s="635"/>
    </row>
    <row r="20" spans="1:17" ht="14.4">
      <c r="A20" s="636">
        <v>720</v>
      </c>
      <c r="B20" s="636">
        <v>4081</v>
      </c>
      <c r="C20" s="636" t="s">
        <v>502</v>
      </c>
      <c r="D20" s="635"/>
      <c r="E20" s="635"/>
      <c r="F20" s="644">
        <v>5259</v>
      </c>
      <c r="G20" s="635"/>
      <c r="H20" s="635"/>
      <c r="I20" s="635"/>
      <c r="J20" s="635"/>
      <c r="K20" s="635"/>
      <c r="L20" s="635"/>
      <c r="M20" s="635"/>
      <c r="N20" s="635"/>
      <c r="O20" s="635"/>
      <c r="P20" s="635"/>
      <c r="Q20" s="635"/>
    </row>
    <row r="21" spans="1:17" ht="14.4">
      <c r="A21" s="635"/>
      <c r="B21" s="635"/>
      <c r="C21" s="635"/>
      <c r="D21" s="635"/>
      <c r="E21" s="635"/>
      <c r="F21" s="635"/>
      <c r="G21" s="635"/>
      <c r="H21" s="635"/>
      <c r="I21" s="635"/>
      <c r="J21" s="635"/>
      <c r="K21" s="635"/>
      <c r="L21" s="635"/>
      <c r="M21" s="635"/>
      <c r="N21" s="635"/>
      <c r="O21" s="635"/>
      <c r="P21" s="635"/>
      <c r="Q21" s="635"/>
    </row>
    <row r="22" spans="1:17" ht="14.4">
      <c r="A22" s="636">
        <v>720</v>
      </c>
      <c r="B22" s="636" t="s">
        <v>503</v>
      </c>
      <c r="C22" s="636" t="s">
        <v>502</v>
      </c>
      <c r="D22" s="635"/>
      <c r="E22" s="635"/>
      <c r="F22" s="644">
        <v>1190</v>
      </c>
      <c r="G22" s="635"/>
      <c r="H22" s="635"/>
      <c r="I22" s="635"/>
      <c r="J22" s="635"/>
      <c r="K22" s="635"/>
      <c r="L22" s="635"/>
      <c r="M22" s="635"/>
      <c r="N22" s="635"/>
      <c r="O22" s="635"/>
      <c r="P22" s="635"/>
      <c r="Q22" s="635"/>
    </row>
    <row r="23" spans="1:17" ht="14.4">
      <c r="A23" s="635"/>
      <c r="B23" s="635"/>
      <c r="C23" s="635"/>
      <c r="D23" s="635"/>
      <c r="E23" s="635"/>
      <c r="F23" s="635"/>
      <c r="G23" s="635"/>
      <c r="H23" s="635"/>
      <c r="I23" s="635"/>
      <c r="J23" s="635"/>
      <c r="K23" s="635"/>
      <c r="L23" s="635"/>
      <c r="M23" s="635"/>
      <c r="N23" s="635"/>
      <c r="O23" s="635"/>
      <c r="P23" s="635"/>
      <c r="Q23" s="635"/>
    </row>
    <row r="24" spans="1:17" ht="14.4">
      <c r="A24" s="636">
        <v>720</v>
      </c>
      <c r="B24" s="636" t="s">
        <v>504</v>
      </c>
      <c r="C24" s="636" t="s">
        <v>502</v>
      </c>
      <c r="D24" s="635"/>
      <c r="E24" s="635"/>
      <c r="F24" s="644">
        <v>1950</v>
      </c>
      <c r="G24" s="635"/>
      <c r="H24" s="635"/>
      <c r="I24" s="635"/>
      <c r="J24" s="635"/>
      <c r="K24" s="635"/>
      <c r="L24" s="635"/>
      <c r="M24" s="635"/>
      <c r="N24" s="635"/>
      <c r="O24" s="635"/>
      <c r="P24" s="635"/>
      <c r="Q24" s="635"/>
    </row>
    <row r="25" spans="1:17" ht="14.4">
      <c r="A25" s="635"/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35"/>
      <c r="P25" s="635"/>
      <c r="Q25" s="635"/>
    </row>
    <row r="26" spans="1:17" ht="14.4">
      <c r="A26" s="636">
        <v>720</v>
      </c>
      <c r="B26" s="636" t="s">
        <v>496</v>
      </c>
      <c r="C26" s="636" t="s">
        <v>502</v>
      </c>
      <c r="D26" s="635"/>
      <c r="E26" s="635"/>
      <c r="F26" s="644">
        <v>1360</v>
      </c>
      <c r="G26" s="635"/>
      <c r="H26" s="635"/>
      <c r="I26" s="635"/>
      <c r="J26" s="635"/>
      <c r="K26" s="635"/>
      <c r="L26" s="635"/>
      <c r="M26" s="635"/>
      <c r="N26" s="635"/>
      <c r="O26" s="635"/>
      <c r="P26" s="635"/>
      <c r="Q26" s="635"/>
    </row>
    <row r="27" spans="1:17" ht="14.4">
      <c r="A27" s="635"/>
      <c r="B27" s="635"/>
      <c r="C27" s="635"/>
      <c r="D27" s="635"/>
      <c r="E27" s="635"/>
      <c r="F27" s="635"/>
      <c r="G27" s="635"/>
      <c r="H27" s="635"/>
      <c r="I27" s="635"/>
      <c r="J27" s="635"/>
      <c r="K27" s="635"/>
      <c r="L27" s="635"/>
      <c r="M27" s="635"/>
      <c r="N27" s="635"/>
      <c r="O27" s="635"/>
      <c r="P27" s="635"/>
      <c r="Q27" s="635"/>
    </row>
    <row r="28" spans="1:17" ht="14.4">
      <c r="A28" s="636">
        <v>720</v>
      </c>
      <c r="B28" s="636" t="s">
        <v>498</v>
      </c>
      <c r="C28" s="636" t="s">
        <v>502</v>
      </c>
      <c r="D28" s="635"/>
      <c r="E28" s="635"/>
      <c r="F28" s="644">
        <v>3506</v>
      </c>
      <c r="G28" s="635"/>
      <c r="H28" s="635"/>
      <c r="I28" s="635"/>
      <c r="J28" s="635"/>
      <c r="K28" s="635"/>
      <c r="L28" s="635"/>
      <c r="M28" s="635"/>
      <c r="N28" s="635"/>
      <c r="O28" s="635"/>
      <c r="P28" s="635"/>
      <c r="Q28" s="635"/>
    </row>
    <row r="29" spans="1:17" ht="14.4">
      <c r="A29" s="635"/>
      <c r="B29" s="635"/>
      <c r="C29" s="635"/>
      <c r="D29" s="635"/>
      <c r="E29" s="635"/>
      <c r="F29" s="635"/>
      <c r="G29" s="635"/>
      <c r="H29" s="635"/>
      <c r="I29" s="635"/>
      <c r="J29" s="635"/>
      <c r="K29" s="635"/>
      <c r="L29" s="635"/>
      <c r="M29" s="635"/>
      <c r="N29" s="635"/>
      <c r="O29" s="635"/>
      <c r="P29" s="635"/>
      <c r="Q29" s="635"/>
    </row>
    <row r="30" spans="1:17" ht="14.4">
      <c r="A30" s="636">
        <v>720</v>
      </c>
      <c r="B30" s="636" t="s">
        <v>505</v>
      </c>
      <c r="C30" s="636" t="s">
        <v>502</v>
      </c>
      <c r="D30" s="635"/>
      <c r="E30" s="635"/>
      <c r="F30" s="636">
        <v>400</v>
      </c>
      <c r="G30" s="635"/>
      <c r="H30" s="635"/>
      <c r="I30" s="635"/>
      <c r="J30" s="635"/>
      <c r="K30" s="635"/>
      <c r="L30" s="635"/>
      <c r="M30" s="635"/>
      <c r="N30" s="635"/>
      <c r="O30" s="635"/>
      <c r="P30" s="635"/>
      <c r="Q30" s="635"/>
    </row>
    <row r="31" spans="1:17" ht="14.4">
      <c r="A31" s="635"/>
      <c r="B31" s="635"/>
      <c r="C31" s="635"/>
      <c r="D31" s="635"/>
      <c r="E31" s="635"/>
      <c r="F31" s="635"/>
      <c r="G31" s="635"/>
      <c r="H31" s="635"/>
      <c r="I31" s="635"/>
      <c r="J31" s="635"/>
      <c r="K31" s="635"/>
      <c r="L31" s="635"/>
      <c r="M31" s="635"/>
      <c r="N31" s="635"/>
      <c r="O31" s="635"/>
      <c r="P31" s="635"/>
      <c r="Q31" s="635"/>
    </row>
    <row r="32" spans="1:17" ht="14.4">
      <c r="A32" s="636">
        <v>720</v>
      </c>
      <c r="B32" s="636" t="s">
        <v>506</v>
      </c>
      <c r="C32" s="636" t="s">
        <v>502</v>
      </c>
      <c r="D32" s="635"/>
      <c r="E32" s="635"/>
      <c r="F32" s="644">
        <v>1200</v>
      </c>
      <c r="G32" s="635"/>
      <c r="H32" s="635"/>
      <c r="I32" s="635"/>
      <c r="J32" s="635"/>
      <c r="K32" s="635"/>
      <c r="L32" s="635"/>
      <c r="M32" s="635"/>
      <c r="N32" s="635"/>
      <c r="O32" s="635"/>
      <c r="P32" s="635"/>
      <c r="Q32" s="635"/>
    </row>
    <row r="33" spans="1:17" ht="14.4">
      <c r="A33" s="635"/>
      <c r="B33" s="635"/>
      <c r="C33" s="635"/>
      <c r="D33" s="635"/>
      <c r="E33" s="635"/>
      <c r="F33" s="635"/>
      <c r="G33" s="635"/>
      <c r="H33" s="635"/>
      <c r="I33" s="635"/>
      <c r="J33" s="635"/>
      <c r="K33" s="635"/>
      <c r="L33" s="635"/>
      <c r="M33" s="635"/>
      <c r="N33" s="635"/>
      <c r="O33" s="635"/>
      <c r="P33" s="635"/>
      <c r="Q33" s="635"/>
    </row>
    <row r="34" spans="1:17" ht="14.4">
      <c r="A34" s="636">
        <v>720</v>
      </c>
      <c r="B34" s="636">
        <v>4491</v>
      </c>
      <c r="C34" s="636" t="s">
        <v>502</v>
      </c>
      <c r="D34" s="635"/>
      <c r="E34" s="635"/>
      <c r="F34" s="644">
        <v>29397</v>
      </c>
      <c r="G34" s="635"/>
      <c r="H34" s="635"/>
      <c r="I34" s="635"/>
      <c r="J34" s="635"/>
      <c r="K34" s="635"/>
      <c r="L34" s="635"/>
      <c r="M34" s="635"/>
      <c r="N34" s="635"/>
      <c r="O34" s="635"/>
      <c r="P34" s="635"/>
      <c r="Q34" s="635"/>
    </row>
    <row r="35" spans="1:17" ht="14.4">
      <c r="A35" s="635"/>
      <c r="B35" s="635"/>
      <c r="C35" s="635"/>
      <c r="D35" s="635"/>
      <c r="E35" s="635"/>
      <c r="F35" s="635"/>
      <c r="G35" s="635"/>
      <c r="H35" s="635"/>
      <c r="I35" s="635"/>
      <c r="J35" s="635"/>
      <c r="K35" s="635"/>
      <c r="L35" s="635"/>
      <c r="M35" s="635"/>
      <c r="N35" s="635"/>
      <c r="O35" s="635"/>
      <c r="P35" s="635"/>
      <c r="Q35" s="635"/>
    </row>
    <row r="36" spans="1:17" ht="14.4">
      <c r="A36" s="643" t="s">
        <v>507</v>
      </c>
      <c r="B36" s="635"/>
      <c r="C36" s="635"/>
      <c r="D36" s="635"/>
      <c r="E36" s="635"/>
      <c r="F36" s="635"/>
      <c r="G36" s="635"/>
      <c r="H36" s="635"/>
      <c r="I36" s="635"/>
      <c r="J36" s="635"/>
      <c r="K36" s="635"/>
      <c r="L36" s="635"/>
      <c r="M36" s="635"/>
      <c r="N36" s="635"/>
      <c r="O36" s="635"/>
      <c r="P36" s="635"/>
      <c r="Q36" s="635"/>
    </row>
    <row r="37" spans="1:17" ht="14.4">
      <c r="A37" s="635"/>
      <c r="B37" s="635"/>
      <c r="C37" s="635"/>
      <c r="D37" s="635"/>
      <c r="E37" s="635"/>
      <c r="F37" s="635"/>
      <c r="G37" s="635"/>
      <c r="H37" s="635"/>
      <c r="I37" s="635"/>
      <c r="J37" s="635"/>
      <c r="K37" s="635"/>
      <c r="L37" s="635"/>
      <c r="M37" s="635"/>
      <c r="N37" s="635"/>
      <c r="O37" s="635"/>
      <c r="P37" s="635"/>
      <c r="Q37" s="635"/>
    </row>
    <row r="38" spans="1:17" ht="14.4">
      <c r="A38" s="636">
        <v>720</v>
      </c>
      <c r="B38" s="636" t="s">
        <v>508</v>
      </c>
      <c r="C38" s="636" t="s">
        <v>509</v>
      </c>
      <c r="D38" s="639">
        <v>40787</v>
      </c>
      <c r="E38" s="639">
        <v>46326</v>
      </c>
      <c r="F38" s="644">
        <v>1700</v>
      </c>
      <c r="G38" s="645">
        <v>3819.32</v>
      </c>
      <c r="H38" s="645">
        <v>3819.32</v>
      </c>
      <c r="I38" s="645">
        <f>H38-G38</f>
        <v>0</v>
      </c>
      <c r="J38" s="636">
        <v>26.96</v>
      </c>
      <c r="K38" s="636">
        <v>942.42</v>
      </c>
      <c r="L38" s="635"/>
      <c r="M38" s="635"/>
      <c r="N38" s="636" t="s">
        <v>510</v>
      </c>
      <c r="O38" s="639">
        <v>45962</v>
      </c>
      <c r="P38" s="645">
        <v>3934.18</v>
      </c>
      <c r="Q38" s="636">
        <v>27.77</v>
      </c>
    </row>
    <row r="39" spans="1:17" ht="14.4">
      <c r="A39" s="635"/>
      <c r="B39" s="635"/>
      <c r="C39" s="635"/>
      <c r="D39" s="635"/>
      <c r="E39" s="635"/>
      <c r="F39" s="635"/>
      <c r="G39" s="635"/>
      <c r="H39" s="635"/>
      <c r="I39" s="635"/>
      <c r="J39" s="635"/>
      <c r="K39" s="635"/>
      <c r="L39" s="635"/>
      <c r="M39" s="635"/>
      <c r="N39" s="635"/>
      <c r="O39" s="635"/>
      <c r="P39" s="635"/>
      <c r="Q39" s="635"/>
    </row>
    <row r="40" spans="1:17" ht="14.4">
      <c r="A40" s="636">
        <v>720</v>
      </c>
      <c r="B40" s="636" t="s">
        <v>511</v>
      </c>
      <c r="C40" s="636" t="s">
        <v>512</v>
      </c>
      <c r="D40" s="639">
        <v>42339</v>
      </c>
      <c r="E40" s="639">
        <v>48244</v>
      </c>
      <c r="F40" s="644">
        <v>1400</v>
      </c>
      <c r="G40" s="645">
        <v>2599.21</v>
      </c>
      <c r="H40" s="645">
        <v>2599.21</v>
      </c>
      <c r="I40" s="645">
        <f>H40-G40</f>
        <v>0</v>
      </c>
      <c r="J40" s="636">
        <v>22.28</v>
      </c>
      <c r="K40" s="636">
        <v>776.11</v>
      </c>
      <c r="L40" s="635"/>
      <c r="M40" s="635"/>
      <c r="N40" s="636" t="s">
        <v>510</v>
      </c>
      <c r="O40" s="639">
        <v>45689</v>
      </c>
      <c r="P40" s="645">
        <v>2677.18</v>
      </c>
      <c r="Q40" s="636">
        <v>22.95</v>
      </c>
    </row>
    <row r="41" spans="1:17" ht="14.4">
      <c r="A41" s="635"/>
      <c r="B41" s="635"/>
      <c r="C41" s="635"/>
      <c r="D41" s="635"/>
      <c r="E41" s="635"/>
      <c r="F41" s="635"/>
      <c r="G41" s="635"/>
      <c r="H41" s="635"/>
      <c r="I41" s="635"/>
      <c r="J41" s="635"/>
      <c r="K41" s="635"/>
      <c r="L41" s="635"/>
      <c r="M41" s="635"/>
      <c r="N41" s="636" t="s">
        <v>510</v>
      </c>
      <c r="O41" s="639">
        <v>46054</v>
      </c>
      <c r="P41" s="645">
        <v>2757.5</v>
      </c>
      <c r="Q41" s="636">
        <v>23.64</v>
      </c>
    </row>
    <row r="42" spans="1:17" ht="14.4">
      <c r="A42" s="635"/>
      <c r="B42" s="635"/>
      <c r="C42" s="635"/>
      <c r="D42" s="635"/>
      <c r="E42" s="635"/>
      <c r="F42" s="635"/>
      <c r="G42" s="635"/>
      <c r="H42" s="635"/>
      <c r="I42" s="635"/>
      <c r="J42" s="635"/>
      <c r="K42" s="635"/>
      <c r="L42" s="635"/>
      <c r="M42" s="635"/>
      <c r="N42" s="636" t="s">
        <v>510</v>
      </c>
      <c r="O42" s="639">
        <v>46419</v>
      </c>
      <c r="P42" s="645">
        <v>2840.74</v>
      </c>
      <c r="Q42" s="636">
        <v>24.35</v>
      </c>
    </row>
    <row r="43" spans="1:17" ht="14.4">
      <c r="A43" s="635"/>
      <c r="B43" s="635"/>
      <c r="C43" s="635"/>
      <c r="D43" s="635"/>
      <c r="E43" s="635"/>
      <c r="F43" s="635"/>
      <c r="G43" s="635"/>
      <c r="H43" s="635"/>
      <c r="I43" s="635"/>
      <c r="J43" s="635"/>
      <c r="K43" s="635"/>
      <c r="L43" s="635"/>
      <c r="M43" s="635"/>
      <c r="N43" s="636" t="s">
        <v>510</v>
      </c>
      <c r="O43" s="639">
        <v>46784</v>
      </c>
      <c r="P43" s="645">
        <v>2925.96</v>
      </c>
      <c r="Q43" s="636">
        <v>25.08</v>
      </c>
    </row>
    <row r="44" spans="1:17" ht="14.4">
      <c r="A44" s="635"/>
      <c r="B44" s="635"/>
      <c r="C44" s="635"/>
      <c r="D44" s="635"/>
      <c r="E44" s="635"/>
      <c r="F44" s="635"/>
      <c r="G44" s="635"/>
      <c r="H44" s="635"/>
      <c r="I44" s="635"/>
      <c r="J44" s="635"/>
      <c r="K44" s="635"/>
      <c r="L44" s="635"/>
      <c r="M44" s="635"/>
      <c r="N44" s="636" t="s">
        <v>510</v>
      </c>
      <c r="O44" s="639">
        <v>47150</v>
      </c>
      <c r="P44" s="645">
        <v>3013.74</v>
      </c>
      <c r="Q44" s="636">
        <v>25.83</v>
      </c>
    </row>
    <row r="45" spans="1:17" ht="14.4">
      <c r="A45" s="635"/>
      <c r="B45" s="635"/>
      <c r="C45" s="635"/>
      <c r="D45" s="635"/>
      <c r="E45" s="635"/>
      <c r="F45" s="635"/>
      <c r="G45" s="635"/>
      <c r="H45" s="635"/>
      <c r="I45" s="635"/>
      <c r="J45" s="635"/>
      <c r="K45" s="635"/>
      <c r="L45" s="635"/>
      <c r="M45" s="635"/>
      <c r="N45" s="636" t="s">
        <v>510</v>
      </c>
      <c r="O45" s="639">
        <v>47515</v>
      </c>
      <c r="P45" s="645">
        <v>3104.15</v>
      </c>
      <c r="Q45" s="636">
        <v>26.61</v>
      </c>
    </row>
    <row r="46" spans="1:17" ht="14.4">
      <c r="A46" s="635"/>
      <c r="B46" s="635"/>
      <c r="C46" s="635"/>
      <c r="D46" s="635"/>
      <c r="E46" s="635"/>
      <c r="F46" s="635"/>
      <c r="G46" s="635"/>
      <c r="H46" s="635"/>
      <c r="I46" s="635"/>
      <c r="J46" s="635"/>
      <c r="K46" s="635"/>
      <c r="L46" s="635"/>
      <c r="M46" s="635"/>
      <c r="N46" s="636" t="s">
        <v>510</v>
      </c>
      <c r="O46" s="639">
        <v>47880</v>
      </c>
      <c r="P46" s="645">
        <v>3197.28</v>
      </c>
      <c r="Q46" s="636">
        <v>27.41</v>
      </c>
    </row>
    <row r="47" spans="1:17" ht="14.4">
      <c r="A47" s="636">
        <v>720</v>
      </c>
      <c r="B47" s="636" t="s">
        <v>513</v>
      </c>
      <c r="C47" s="636" t="s">
        <v>514</v>
      </c>
      <c r="D47" s="639">
        <v>44175</v>
      </c>
      <c r="E47" s="639">
        <v>47208</v>
      </c>
      <c r="F47" s="644">
        <v>1195</v>
      </c>
      <c r="G47" s="645">
        <v>2290.42</v>
      </c>
      <c r="H47" s="645">
        <v>2290.42</v>
      </c>
      <c r="I47" s="645">
        <f>H47-G47</f>
        <v>0</v>
      </c>
      <c r="J47" s="636">
        <v>23</v>
      </c>
      <c r="K47" s="636">
        <v>662.47</v>
      </c>
      <c r="L47" s="635"/>
      <c r="M47" s="635"/>
      <c r="N47" s="636" t="s">
        <v>510</v>
      </c>
      <c r="O47" s="639">
        <v>45748</v>
      </c>
      <c r="P47" s="645">
        <v>2359.13</v>
      </c>
      <c r="Q47" s="636">
        <v>23.69</v>
      </c>
    </row>
    <row r="48" spans="1:17" ht="14.4">
      <c r="A48" s="635"/>
      <c r="B48" s="635"/>
      <c r="C48" s="635"/>
      <c r="D48" s="635"/>
      <c r="E48" s="635"/>
      <c r="F48" s="635"/>
      <c r="G48" s="635"/>
      <c r="H48" s="635"/>
      <c r="I48" s="635"/>
      <c r="J48" s="635"/>
      <c r="K48" s="635"/>
      <c r="L48" s="635"/>
      <c r="M48" s="635"/>
      <c r="N48" s="636" t="s">
        <v>510</v>
      </c>
      <c r="O48" s="639">
        <v>46113</v>
      </c>
      <c r="P48" s="645">
        <v>2429.83</v>
      </c>
      <c r="Q48" s="636">
        <v>24.4</v>
      </c>
    </row>
    <row r="49" spans="1:17" ht="14.4">
      <c r="A49" s="635"/>
      <c r="B49" s="635"/>
      <c r="C49" s="635"/>
      <c r="D49" s="635"/>
      <c r="E49" s="635"/>
      <c r="F49" s="635"/>
      <c r="G49" s="635"/>
      <c r="H49" s="635"/>
      <c r="I49" s="635"/>
      <c r="J49" s="635"/>
      <c r="K49" s="635"/>
      <c r="L49" s="635"/>
      <c r="M49" s="635"/>
      <c r="N49" s="636" t="s">
        <v>510</v>
      </c>
      <c r="O49" s="639">
        <v>46478</v>
      </c>
      <c r="P49" s="645">
        <v>2502.5300000000002</v>
      </c>
      <c r="Q49" s="636">
        <v>25.13</v>
      </c>
    </row>
    <row r="50" spans="1:17" ht="14.4">
      <c r="A50" s="635"/>
      <c r="B50" s="635"/>
      <c r="C50" s="635"/>
      <c r="D50" s="635"/>
      <c r="E50" s="635"/>
      <c r="F50" s="635"/>
      <c r="G50" s="635"/>
      <c r="H50" s="635"/>
      <c r="I50" s="635"/>
      <c r="J50" s="635"/>
      <c r="K50" s="635"/>
      <c r="L50" s="635"/>
      <c r="M50" s="635"/>
      <c r="N50" s="636" t="s">
        <v>510</v>
      </c>
      <c r="O50" s="639">
        <v>46844</v>
      </c>
      <c r="P50" s="645">
        <v>2578.21</v>
      </c>
      <c r="Q50" s="636">
        <v>25.89</v>
      </c>
    </row>
    <row r="51" spans="1:17" ht="14.4">
      <c r="A51" s="635"/>
      <c r="B51" s="635"/>
      <c r="C51" s="635"/>
      <c r="D51" s="635"/>
      <c r="E51" s="635"/>
      <c r="F51" s="635"/>
      <c r="G51" s="635"/>
      <c r="H51" s="635"/>
      <c r="I51" s="635"/>
      <c r="J51" s="635"/>
      <c r="K51" s="635"/>
      <c r="L51" s="635"/>
      <c r="M51" s="635"/>
      <c r="N51" s="635"/>
      <c r="O51" s="635"/>
      <c r="P51" s="635"/>
      <c r="Q51" s="635"/>
    </row>
    <row r="52" spans="1:17" ht="14.4">
      <c r="A52" s="636">
        <v>720</v>
      </c>
      <c r="B52" s="636">
        <v>4051</v>
      </c>
      <c r="C52" s="636" t="s">
        <v>515</v>
      </c>
      <c r="D52" s="639">
        <v>44821</v>
      </c>
      <c r="E52" s="639">
        <v>50313</v>
      </c>
      <c r="F52" s="644">
        <v>4000</v>
      </c>
      <c r="G52" s="645">
        <v>7916.67</v>
      </c>
      <c r="H52" s="645">
        <v>7916.67</v>
      </c>
      <c r="I52" s="645">
        <f>H52-G52</f>
        <v>0</v>
      </c>
      <c r="J52" s="636">
        <v>23.75</v>
      </c>
      <c r="K52" s="645">
        <v>1273.22</v>
      </c>
      <c r="L52" s="635"/>
      <c r="M52" s="635"/>
      <c r="N52" s="636" t="s">
        <v>510</v>
      </c>
      <c r="O52" s="639">
        <v>46661</v>
      </c>
      <c r="P52" s="645">
        <v>8708.33</v>
      </c>
      <c r="Q52" s="636">
        <v>26.12</v>
      </c>
    </row>
    <row r="53" spans="1:17" ht="14.4">
      <c r="A53" s="635"/>
      <c r="B53" s="635"/>
      <c r="C53" s="635"/>
      <c r="D53" s="635"/>
      <c r="E53" s="635"/>
      <c r="F53" s="635"/>
      <c r="G53" s="635"/>
      <c r="H53" s="635"/>
      <c r="I53" s="635"/>
      <c r="J53" s="635"/>
      <c r="K53" s="635"/>
      <c r="L53" s="635"/>
      <c r="M53" s="635"/>
      <c r="N53" s="636" t="s">
        <v>510</v>
      </c>
      <c r="O53" s="639">
        <v>48488</v>
      </c>
      <c r="P53" s="645">
        <v>9579.17</v>
      </c>
      <c r="Q53" s="636">
        <v>28.74</v>
      </c>
    </row>
    <row r="54" spans="1:17" ht="14.4">
      <c r="A54" s="635"/>
      <c r="B54" s="635"/>
      <c r="C54" s="635"/>
      <c r="D54" s="635"/>
      <c r="E54" s="635"/>
      <c r="F54" s="635"/>
      <c r="G54" s="635"/>
      <c r="H54" s="635"/>
      <c r="I54" s="635"/>
      <c r="J54" s="635"/>
      <c r="K54" s="635"/>
      <c r="L54" s="635"/>
      <c r="M54" s="635"/>
      <c r="N54" s="635"/>
      <c r="O54" s="635"/>
      <c r="P54" s="635"/>
      <c r="Q54" s="635"/>
    </row>
    <row r="55" spans="1:17" ht="14.4">
      <c r="A55" s="635"/>
      <c r="B55" s="635"/>
      <c r="C55" s="635"/>
      <c r="D55" s="635"/>
      <c r="E55" s="635"/>
      <c r="F55" s="635"/>
      <c r="G55" s="635"/>
      <c r="H55" s="635"/>
      <c r="I55" s="635"/>
      <c r="J55" s="635"/>
      <c r="K55" s="635"/>
      <c r="L55" s="635"/>
      <c r="M55" s="635"/>
      <c r="N55" s="635"/>
      <c r="O55" s="635"/>
      <c r="P55" s="635"/>
      <c r="Q55" s="635"/>
    </row>
    <row r="56" spans="1:17" ht="14.4">
      <c r="A56" s="635"/>
      <c r="B56" s="635"/>
      <c r="C56" s="635"/>
      <c r="D56" s="635"/>
      <c r="E56" s="635"/>
      <c r="F56" s="635"/>
      <c r="G56" s="635"/>
      <c r="H56" s="635"/>
      <c r="I56" s="635"/>
      <c r="J56" s="635"/>
      <c r="K56" s="635"/>
      <c r="L56" s="635"/>
      <c r="M56" s="635"/>
      <c r="N56" s="635"/>
      <c r="O56" s="635"/>
      <c r="P56" s="635"/>
      <c r="Q56" s="635"/>
    </row>
    <row r="57" spans="1:17" ht="14.4">
      <c r="A57" s="636" t="s">
        <v>472</v>
      </c>
      <c r="B57" s="636" t="s">
        <v>473</v>
      </c>
      <c r="C57" s="635"/>
      <c r="D57" s="635"/>
      <c r="E57" s="637" t="s">
        <v>462</v>
      </c>
      <c r="F57" s="635"/>
      <c r="G57" s="635"/>
      <c r="H57" s="635"/>
      <c r="I57" s="635"/>
      <c r="J57" s="635"/>
      <c r="K57" s="635"/>
      <c r="L57" s="635"/>
      <c r="M57" s="635"/>
      <c r="N57" s="635"/>
      <c r="O57" s="635"/>
      <c r="P57" s="636" t="s">
        <v>463</v>
      </c>
      <c r="Q57" s="636">
        <v>2</v>
      </c>
    </row>
    <row r="58" spans="1:17" ht="14.4">
      <c r="A58" s="636" t="s">
        <v>474</v>
      </c>
      <c r="B58" s="638" t="s">
        <v>475</v>
      </c>
      <c r="C58" s="635"/>
      <c r="D58" s="635"/>
      <c r="E58" s="637" t="s">
        <v>476</v>
      </c>
      <c r="F58" s="635"/>
      <c r="G58" s="635"/>
      <c r="H58" s="635"/>
      <c r="I58" s="635"/>
      <c r="J58" s="635"/>
      <c r="K58" s="635"/>
      <c r="L58" s="635"/>
      <c r="M58" s="635"/>
      <c r="N58" s="635"/>
      <c r="O58" s="635"/>
      <c r="P58" s="636" t="s">
        <v>35</v>
      </c>
      <c r="Q58" s="639">
        <v>45692</v>
      </c>
    </row>
    <row r="59" spans="1:17" ht="14.4">
      <c r="A59" s="636" t="s">
        <v>464</v>
      </c>
      <c r="B59" s="635"/>
      <c r="C59" s="635"/>
      <c r="D59" s="635"/>
      <c r="E59" s="640">
        <v>45688</v>
      </c>
      <c r="F59" s="635"/>
      <c r="G59" s="635"/>
      <c r="H59" s="635"/>
      <c r="I59" s="635"/>
      <c r="J59" s="635"/>
      <c r="K59" s="635"/>
      <c r="L59" s="635"/>
      <c r="M59" s="635"/>
      <c r="N59" s="635"/>
      <c r="O59" s="635"/>
      <c r="P59" s="636" t="s">
        <v>465</v>
      </c>
      <c r="Q59" s="641">
        <v>0.47569444444444442</v>
      </c>
    </row>
    <row r="60" spans="1:17" ht="14.4">
      <c r="A60" s="635"/>
      <c r="B60" s="635"/>
      <c r="C60" s="635"/>
      <c r="D60" s="635"/>
      <c r="E60" s="635"/>
      <c r="F60" s="635"/>
      <c r="G60" s="635"/>
      <c r="H60" s="635"/>
      <c r="I60" s="635"/>
      <c r="J60" s="635"/>
      <c r="K60" s="635"/>
      <c r="L60" s="635"/>
      <c r="M60" s="635"/>
      <c r="N60" s="635"/>
      <c r="O60" s="635"/>
      <c r="P60" s="635"/>
      <c r="Q60" s="635"/>
    </row>
    <row r="61" spans="1:17" ht="14.4">
      <c r="A61" s="635"/>
      <c r="B61" s="635"/>
      <c r="C61" s="635"/>
      <c r="D61" s="635"/>
      <c r="E61" s="635"/>
      <c r="F61" s="635"/>
      <c r="G61" s="635"/>
      <c r="H61" s="635"/>
      <c r="I61" s="635"/>
      <c r="J61" s="635"/>
      <c r="K61" s="635"/>
      <c r="L61" s="635"/>
      <c r="M61" s="635"/>
      <c r="N61" s="635"/>
      <c r="O61" s="635"/>
      <c r="P61" s="635"/>
      <c r="Q61" s="635"/>
    </row>
    <row r="62" spans="1:17" ht="14.4">
      <c r="A62" s="635"/>
      <c r="B62" s="635"/>
      <c r="C62" s="635"/>
      <c r="D62" s="635"/>
      <c r="E62" s="635"/>
      <c r="F62" s="636" t="s">
        <v>477</v>
      </c>
      <c r="G62" s="636" t="s">
        <v>417</v>
      </c>
      <c r="H62" s="636"/>
      <c r="I62" s="636"/>
      <c r="J62" s="636" t="s">
        <v>480</v>
      </c>
      <c r="K62" s="636" t="s">
        <v>417</v>
      </c>
      <c r="L62" s="636" t="s">
        <v>481</v>
      </c>
      <c r="M62" s="636" t="s">
        <v>417</v>
      </c>
      <c r="N62" s="636" t="s">
        <v>482</v>
      </c>
      <c r="O62" s="635"/>
      <c r="P62" s="635"/>
      <c r="Q62" s="635"/>
    </row>
    <row r="63" spans="1:17">
      <c r="A63" s="636" t="s">
        <v>483</v>
      </c>
      <c r="B63" s="636" t="s">
        <v>484</v>
      </c>
      <c r="C63" s="636" t="s">
        <v>485</v>
      </c>
      <c r="D63" s="636" t="s">
        <v>486</v>
      </c>
      <c r="E63" s="636" t="s">
        <v>487</v>
      </c>
      <c r="F63" s="636" t="s">
        <v>488</v>
      </c>
      <c r="G63" s="636" t="s">
        <v>437</v>
      </c>
      <c r="H63" s="636"/>
      <c r="I63" s="636"/>
      <c r="J63" s="636" t="s">
        <v>489</v>
      </c>
      <c r="K63" s="636" t="s">
        <v>490</v>
      </c>
      <c r="L63" s="636" t="s">
        <v>491</v>
      </c>
      <c r="M63" s="636" t="s">
        <v>492</v>
      </c>
      <c r="N63" s="636" t="s">
        <v>493</v>
      </c>
      <c r="O63" s="636" t="s">
        <v>40</v>
      </c>
      <c r="P63" s="636" t="s">
        <v>461</v>
      </c>
      <c r="Q63" s="636" t="s">
        <v>494</v>
      </c>
    </row>
    <row r="64" spans="1:17" ht="14.4">
      <c r="A64" s="635"/>
      <c r="B64" s="635"/>
      <c r="C64" s="635"/>
      <c r="D64" s="635"/>
      <c r="E64" s="635"/>
      <c r="F64" s="635"/>
      <c r="G64" s="635"/>
      <c r="H64" s="635"/>
      <c r="I64" s="635"/>
      <c r="J64" s="635"/>
      <c r="K64" s="635"/>
      <c r="L64" s="635"/>
      <c r="M64" s="635"/>
      <c r="N64" s="635"/>
      <c r="O64" s="635"/>
      <c r="P64" s="635"/>
      <c r="Q64" s="635"/>
    </row>
    <row r="65" spans="1:17" ht="14.4">
      <c r="A65" s="636">
        <v>720</v>
      </c>
      <c r="B65" s="636" t="s">
        <v>516</v>
      </c>
      <c r="C65" s="636" t="s">
        <v>517</v>
      </c>
      <c r="D65" s="639">
        <v>41548</v>
      </c>
      <c r="E65" s="639">
        <v>46418</v>
      </c>
      <c r="F65" s="644">
        <v>1200</v>
      </c>
      <c r="G65" s="645">
        <v>1680.47</v>
      </c>
      <c r="H65" s="645">
        <v>1680.47</v>
      </c>
      <c r="I65" s="645">
        <f>H65-G65</f>
        <v>0</v>
      </c>
      <c r="J65" s="636">
        <v>16.8</v>
      </c>
      <c r="K65" s="636">
        <v>665.25</v>
      </c>
      <c r="L65" s="635"/>
      <c r="M65" s="635"/>
      <c r="N65" s="636" t="s">
        <v>510</v>
      </c>
      <c r="O65" s="639">
        <v>45689</v>
      </c>
      <c r="P65" s="645">
        <v>1730.88</v>
      </c>
      <c r="Q65" s="636">
        <v>17.309999999999999</v>
      </c>
    </row>
    <row r="66" spans="1:17" ht="14.4">
      <c r="A66" s="635"/>
      <c r="B66" s="635"/>
      <c r="C66" s="635"/>
      <c r="D66" s="635"/>
      <c r="E66" s="635"/>
      <c r="F66" s="635"/>
      <c r="G66" s="635"/>
      <c r="H66" s="635"/>
      <c r="I66" s="635"/>
      <c r="J66" s="635"/>
      <c r="K66" s="635"/>
      <c r="L66" s="635"/>
      <c r="M66" s="635"/>
      <c r="N66" s="636" t="s">
        <v>510</v>
      </c>
      <c r="O66" s="639">
        <v>46054</v>
      </c>
      <c r="P66" s="645">
        <v>1782.81</v>
      </c>
      <c r="Q66" s="636">
        <v>17.829999999999998</v>
      </c>
    </row>
    <row r="67" spans="1:17" ht="14.4">
      <c r="A67" s="636">
        <v>720</v>
      </c>
      <c r="B67" s="636" t="s">
        <v>518</v>
      </c>
      <c r="C67" s="636" t="s">
        <v>519</v>
      </c>
      <c r="D67" s="639">
        <v>43235</v>
      </c>
      <c r="E67" s="639">
        <v>46873</v>
      </c>
      <c r="F67" s="644">
        <v>1200</v>
      </c>
      <c r="G67" s="645">
        <v>1854</v>
      </c>
      <c r="H67" s="645">
        <v>1854</v>
      </c>
      <c r="I67" s="645">
        <f>H67-G67</f>
        <v>0</v>
      </c>
      <c r="J67" s="636">
        <v>18.54</v>
      </c>
      <c r="K67" s="636">
        <v>665.25</v>
      </c>
      <c r="L67" s="635"/>
      <c r="M67" s="635"/>
      <c r="N67" s="636" t="s">
        <v>510</v>
      </c>
      <c r="O67" s="639">
        <v>45778</v>
      </c>
      <c r="P67" s="645">
        <v>1909.62</v>
      </c>
      <c r="Q67" s="636">
        <v>19.100000000000001</v>
      </c>
    </row>
    <row r="68" spans="1:17" ht="14.4">
      <c r="A68" s="635"/>
      <c r="B68" s="635"/>
      <c r="C68" s="635"/>
      <c r="D68" s="635"/>
      <c r="E68" s="635"/>
      <c r="F68" s="635"/>
      <c r="G68" s="635"/>
      <c r="H68" s="635"/>
      <c r="I68" s="635"/>
      <c r="J68" s="635"/>
      <c r="K68" s="635"/>
      <c r="L68" s="635"/>
      <c r="M68" s="635"/>
      <c r="N68" s="636" t="s">
        <v>510</v>
      </c>
      <c r="O68" s="639">
        <v>46143</v>
      </c>
      <c r="P68" s="645">
        <v>1966.91</v>
      </c>
      <c r="Q68" s="636">
        <v>19.670000000000002</v>
      </c>
    </row>
    <row r="69" spans="1:17" ht="14.4">
      <c r="A69" s="635"/>
      <c r="B69" s="635"/>
      <c r="C69" s="635"/>
      <c r="D69" s="635"/>
      <c r="E69" s="635"/>
      <c r="F69" s="635"/>
      <c r="G69" s="635"/>
      <c r="H69" s="635"/>
      <c r="I69" s="635"/>
      <c r="J69" s="635"/>
      <c r="K69" s="635"/>
      <c r="L69" s="635"/>
      <c r="M69" s="635"/>
      <c r="N69" s="636" t="s">
        <v>510</v>
      </c>
      <c r="O69" s="639">
        <v>46508</v>
      </c>
      <c r="P69" s="645">
        <v>2025.92</v>
      </c>
      <c r="Q69" s="636">
        <v>20.260000000000002</v>
      </c>
    </row>
    <row r="70" spans="1:17" ht="14.4">
      <c r="A70" s="635"/>
      <c r="B70" s="635"/>
      <c r="C70" s="635"/>
      <c r="D70" s="635"/>
      <c r="E70" s="635"/>
      <c r="F70" s="635"/>
      <c r="G70" s="635"/>
      <c r="H70" s="635"/>
      <c r="I70" s="635"/>
      <c r="J70" s="635"/>
      <c r="K70" s="635"/>
      <c r="L70" s="635"/>
      <c r="M70" s="635"/>
      <c r="N70" s="635"/>
      <c r="O70" s="635"/>
      <c r="P70" s="635"/>
      <c r="Q70" s="635"/>
    </row>
    <row r="71" spans="1:17" ht="14.4">
      <c r="A71" s="636">
        <v>720</v>
      </c>
      <c r="B71" s="636">
        <v>4101</v>
      </c>
      <c r="C71" s="636" t="s">
        <v>520</v>
      </c>
      <c r="D71" s="639">
        <v>44014</v>
      </c>
      <c r="E71" s="639">
        <v>47879</v>
      </c>
      <c r="F71" s="644">
        <v>19300</v>
      </c>
      <c r="G71" s="645">
        <v>18371.25</v>
      </c>
      <c r="H71" s="645">
        <v>18371.25</v>
      </c>
      <c r="I71" s="645">
        <f>H71-G71</f>
        <v>0</v>
      </c>
      <c r="J71" s="636">
        <v>11.42</v>
      </c>
      <c r="K71" s="645">
        <v>6997.42</v>
      </c>
      <c r="L71" s="635"/>
      <c r="M71" s="635"/>
      <c r="N71" s="636" t="s">
        <v>510</v>
      </c>
      <c r="O71" s="639">
        <v>45870</v>
      </c>
      <c r="P71" s="645">
        <v>19968.75</v>
      </c>
      <c r="Q71" s="636">
        <v>12.42</v>
      </c>
    </row>
    <row r="72" spans="1:17" ht="14.4">
      <c r="A72" s="635"/>
      <c r="B72" s="635"/>
      <c r="C72" s="635"/>
      <c r="D72" s="635"/>
      <c r="E72" s="635"/>
      <c r="F72" s="635"/>
      <c r="G72" s="635"/>
      <c r="H72" s="635"/>
      <c r="I72" s="635"/>
      <c r="J72" s="635"/>
      <c r="K72" s="635"/>
      <c r="L72" s="635"/>
      <c r="M72" s="635"/>
      <c r="N72" s="635"/>
      <c r="O72" s="635"/>
      <c r="P72" s="635"/>
      <c r="Q72" s="635"/>
    </row>
    <row r="73" spans="1:17" ht="14.4">
      <c r="A73" s="636">
        <v>720</v>
      </c>
      <c r="B73" s="636" t="s">
        <v>521</v>
      </c>
      <c r="C73" s="636" t="s">
        <v>522</v>
      </c>
      <c r="D73" s="639">
        <v>45626</v>
      </c>
      <c r="E73" s="639">
        <v>49278</v>
      </c>
      <c r="F73" s="644">
        <v>1865</v>
      </c>
      <c r="G73" s="645">
        <v>3541.6</v>
      </c>
      <c r="H73" s="645">
        <v>3541.6</v>
      </c>
      <c r="I73" s="645">
        <f>H73-G73</f>
        <v>0</v>
      </c>
      <c r="J73" s="636">
        <v>22.79</v>
      </c>
      <c r="K73" s="645">
        <v>1033.9000000000001</v>
      </c>
      <c r="L73" s="635"/>
      <c r="M73" s="635"/>
      <c r="N73" s="636" t="s">
        <v>510</v>
      </c>
      <c r="O73" s="639">
        <v>45992</v>
      </c>
      <c r="P73" s="645">
        <v>3647.23</v>
      </c>
      <c r="Q73" s="636">
        <v>23.47</v>
      </c>
    </row>
    <row r="74" spans="1:17" ht="14.4">
      <c r="A74" s="635"/>
      <c r="B74" s="635"/>
      <c r="C74" s="635"/>
      <c r="D74" s="635"/>
      <c r="E74" s="635"/>
      <c r="F74" s="635"/>
      <c r="G74" s="635"/>
      <c r="H74" s="635"/>
      <c r="I74" s="635"/>
      <c r="J74" s="635"/>
      <c r="K74" s="635"/>
      <c r="L74" s="635"/>
      <c r="M74" s="635"/>
      <c r="N74" s="636" t="s">
        <v>510</v>
      </c>
      <c r="O74" s="639">
        <v>46357</v>
      </c>
      <c r="P74" s="645">
        <v>3757.51</v>
      </c>
      <c r="Q74" s="636">
        <v>24.18</v>
      </c>
    </row>
    <row r="75" spans="1:17" ht="14.4">
      <c r="A75" s="635"/>
      <c r="B75" s="635"/>
      <c r="C75" s="635"/>
      <c r="D75" s="635"/>
      <c r="E75" s="635"/>
      <c r="F75" s="635"/>
      <c r="G75" s="635"/>
      <c r="H75" s="635"/>
      <c r="I75" s="635"/>
      <c r="J75" s="635"/>
      <c r="K75" s="635"/>
      <c r="L75" s="635"/>
      <c r="M75" s="635"/>
      <c r="N75" s="636" t="s">
        <v>510</v>
      </c>
      <c r="O75" s="639">
        <v>46722</v>
      </c>
      <c r="P75" s="645">
        <v>3869.35</v>
      </c>
      <c r="Q75" s="636">
        <v>24.9</v>
      </c>
    </row>
    <row r="76" spans="1:17" ht="14.4">
      <c r="A76" s="635"/>
      <c r="B76" s="635"/>
      <c r="C76" s="635"/>
      <c r="D76" s="635"/>
      <c r="E76" s="635"/>
      <c r="F76" s="635"/>
      <c r="G76" s="635"/>
      <c r="H76" s="635"/>
      <c r="I76" s="635"/>
      <c r="J76" s="635"/>
      <c r="K76" s="635"/>
      <c r="L76" s="635"/>
      <c r="M76" s="635"/>
      <c r="N76" s="636" t="s">
        <v>510</v>
      </c>
      <c r="O76" s="639">
        <v>47088</v>
      </c>
      <c r="P76" s="645">
        <v>3985.85</v>
      </c>
      <c r="Q76" s="636">
        <v>25.65</v>
      </c>
    </row>
    <row r="77" spans="1:17" ht="14.4">
      <c r="A77" s="635"/>
      <c r="B77" s="635"/>
      <c r="C77" s="635"/>
      <c r="D77" s="635"/>
      <c r="E77" s="635"/>
      <c r="F77" s="635"/>
      <c r="G77" s="635"/>
      <c r="H77" s="635"/>
      <c r="I77" s="635"/>
      <c r="J77" s="635"/>
      <c r="K77" s="635"/>
      <c r="L77" s="635"/>
      <c r="M77" s="635"/>
      <c r="N77" s="636" t="s">
        <v>510</v>
      </c>
      <c r="O77" s="639">
        <v>47453</v>
      </c>
      <c r="P77" s="645">
        <v>4105.46</v>
      </c>
      <c r="Q77" s="636">
        <v>26.42</v>
      </c>
    </row>
    <row r="78" spans="1:17" ht="14.4">
      <c r="A78" s="635"/>
      <c r="B78" s="635"/>
      <c r="C78" s="635"/>
      <c r="D78" s="635"/>
      <c r="E78" s="635"/>
      <c r="F78" s="635"/>
      <c r="G78" s="635"/>
      <c r="H78" s="635"/>
      <c r="I78" s="635"/>
      <c r="J78" s="635"/>
      <c r="K78" s="635"/>
      <c r="L78" s="635"/>
      <c r="M78" s="635"/>
      <c r="N78" s="636" t="s">
        <v>510</v>
      </c>
      <c r="O78" s="639">
        <v>47818</v>
      </c>
      <c r="P78" s="645">
        <v>4228.17</v>
      </c>
      <c r="Q78" s="636">
        <v>27.21</v>
      </c>
    </row>
    <row r="79" spans="1:17" ht="14.4">
      <c r="A79" s="635"/>
      <c r="B79" s="635"/>
      <c r="C79" s="635"/>
      <c r="D79" s="635"/>
      <c r="E79" s="635"/>
      <c r="F79" s="635"/>
      <c r="G79" s="635"/>
      <c r="H79" s="635"/>
      <c r="I79" s="635"/>
      <c r="J79" s="635"/>
      <c r="K79" s="635"/>
      <c r="L79" s="635"/>
      <c r="M79" s="635"/>
      <c r="N79" s="636" t="s">
        <v>510</v>
      </c>
      <c r="O79" s="639">
        <v>48183</v>
      </c>
      <c r="P79" s="645">
        <v>4355.55</v>
      </c>
      <c r="Q79" s="636">
        <v>28.02</v>
      </c>
    </row>
    <row r="80" spans="1:17" ht="14.4">
      <c r="A80" s="635"/>
      <c r="B80" s="635"/>
      <c r="C80" s="635"/>
      <c r="D80" s="635"/>
      <c r="E80" s="635"/>
      <c r="F80" s="635"/>
      <c r="G80" s="635"/>
      <c r="H80" s="635"/>
      <c r="I80" s="635"/>
      <c r="J80" s="635"/>
      <c r="K80" s="635"/>
      <c r="L80" s="635"/>
      <c r="M80" s="635"/>
      <c r="N80" s="636" t="s">
        <v>510</v>
      </c>
      <c r="O80" s="639">
        <v>48549</v>
      </c>
      <c r="P80" s="645">
        <v>4486.03</v>
      </c>
      <c r="Q80" s="636">
        <v>28.86</v>
      </c>
    </row>
    <row r="81" spans="1:17" ht="14.4">
      <c r="A81" s="635"/>
      <c r="B81" s="635"/>
      <c r="C81" s="635"/>
      <c r="D81" s="635"/>
      <c r="E81" s="635"/>
      <c r="F81" s="635"/>
      <c r="G81" s="635"/>
      <c r="H81" s="635"/>
      <c r="I81" s="635"/>
      <c r="J81" s="635"/>
      <c r="K81" s="635"/>
      <c r="L81" s="635"/>
      <c r="M81" s="635"/>
      <c r="N81" s="636" t="s">
        <v>510</v>
      </c>
      <c r="O81" s="639">
        <v>48914</v>
      </c>
      <c r="P81" s="645">
        <v>4621.17</v>
      </c>
      <c r="Q81" s="636">
        <v>29.73</v>
      </c>
    </row>
    <row r="82" spans="1:17" ht="14.4">
      <c r="A82" s="636">
        <v>720</v>
      </c>
      <c r="B82" s="636" t="s">
        <v>523</v>
      </c>
      <c r="C82" s="636" t="s">
        <v>524</v>
      </c>
      <c r="D82" s="639">
        <v>40113</v>
      </c>
      <c r="E82" s="639">
        <v>46691</v>
      </c>
      <c r="F82" s="644">
        <v>3606</v>
      </c>
      <c r="G82" s="645">
        <v>7428.36</v>
      </c>
      <c r="H82" s="645">
        <v>7428.36</v>
      </c>
      <c r="I82" s="645">
        <f>H82-G82</f>
        <v>0</v>
      </c>
      <c r="J82" s="636">
        <v>24.72</v>
      </c>
      <c r="K82" s="645">
        <v>1999.05</v>
      </c>
      <c r="L82" s="635"/>
      <c r="M82" s="635"/>
      <c r="N82" s="636" t="s">
        <v>510</v>
      </c>
      <c r="O82" s="639">
        <v>45962</v>
      </c>
      <c r="P82" s="645">
        <v>7650.73</v>
      </c>
      <c r="Q82" s="636">
        <v>25.46</v>
      </c>
    </row>
    <row r="83" spans="1:17" ht="14.4">
      <c r="A83" s="635"/>
      <c r="B83" s="635"/>
      <c r="C83" s="635"/>
      <c r="D83" s="635"/>
      <c r="E83" s="635"/>
      <c r="F83" s="635"/>
      <c r="G83" s="635"/>
      <c r="H83" s="635"/>
      <c r="I83" s="635"/>
      <c r="J83" s="635"/>
      <c r="K83" s="635"/>
      <c r="L83" s="635"/>
      <c r="M83" s="635"/>
      <c r="N83" s="636" t="s">
        <v>510</v>
      </c>
      <c r="O83" s="639">
        <v>46327</v>
      </c>
      <c r="P83" s="645">
        <v>7882.12</v>
      </c>
      <c r="Q83" s="636">
        <v>26.23</v>
      </c>
    </row>
    <row r="84" spans="1:17" ht="14.4">
      <c r="A84" s="636">
        <v>720</v>
      </c>
      <c r="B84" s="636" t="s">
        <v>525</v>
      </c>
      <c r="C84" s="648" t="s">
        <v>526</v>
      </c>
      <c r="D84" s="649">
        <v>45685</v>
      </c>
      <c r="E84" s="639">
        <v>47514</v>
      </c>
      <c r="F84" s="644">
        <v>4804</v>
      </c>
      <c r="G84" s="645">
        <v>4804</v>
      </c>
      <c r="H84" s="650">
        <v>619.87</v>
      </c>
      <c r="I84" s="651">
        <f>H84-G84</f>
        <v>-4184.13</v>
      </c>
      <c r="J84" s="636">
        <v>12</v>
      </c>
      <c r="K84" s="645">
        <v>2663.18</v>
      </c>
      <c r="L84" s="635"/>
      <c r="M84" s="635"/>
      <c r="N84" s="636" t="s">
        <v>510</v>
      </c>
      <c r="O84" s="639">
        <v>46054</v>
      </c>
      <c r="P84" s="645">
        <v>4948.12</v>
      </c>
      <c r="Q84" s="636">
        <v>12.36</v>
      </c>
    </row>
    <row r="85" spans="1:17" ht="14.4">
      <c r="A85" s="635"/>
      <c r="B85" s="635"/>
      <c r="C85" s="635"/>
      <c r="D85" s="635"/>
      <c r="E85" s="635"/>
      <c r="F85" s="635"/>
      <c r="G85" s="635"/>
      <c r="H85" s="635"/>
      <c r="I85" s="635"/>
      <c r="J85" s="635"/>
      <c r="K85" s="635"/>
      <c r="L85" s="635"/>
      <c r="M85" s="635"/>
      <c r="N85" s="636" t="s">
        <v>510</v>
      </c>
      <c r="O85" s="639">
        <v>46419</v>
      </c>
      <c r="P85" s="645">
        <v>5096.24</v>
      </c>
      <c r="Q85" s="636">
        <v>12.73</v>
      </c>
    </row>
    <row r="86" spans="1:17" ht="14.4">
      <c r="A86" s="635"/>
      <c r="B86" s="635"/>
      <c r="C86" s="635"/>
      <c r="D86" s="635"/>
      <c r="E86" s="635"/>
      <c r="F86" s="635"/>
      <c r="G86" s="635"/>
      <c r="H86" s="635"/>
      <c r="I86" s="635"/>
      <c r="J86" s="635"/>
      <c r="K86" s="635"/>
      <c r="L86" s="635"/>
      <c r="M86" s="635"/>
      <c r="N86" s="636" t="s">
        <v>510</v>
      </c>
      <c r="O86" s="639">
        <v>46784</v>
      </c>
      <c r="P86" s="645">
        <v>5248.37</v>
      </c>
      <c r="Q86" s="636">
        <v>13.11</v>
      </c>
    </row>
    <row r="87" spans="1:17" ht="14.4">
      <c r="A87" s="635"/>
      <c r="B87" s="635"/>
      <c r="C87" s="635"/>
      <c r="D87" s="635"/>
      <c r="E87" s="635"/>
      <c r="F87" s="635"/>
      <c r="G87" s="635"/>
      <c r="H87" s="635"/>
      <c r="I87" s="635"/>
      <c r="J87" s="635"/>
      <c r="K87" s="635"/>
      <c r="L87" s="635"/>
      <c r="M87" s="635"/>
      <c r="N87" s="636" t="s">
        <v>510</v>
      </c>
      <c r="O87" s="639">
        <v>47150</v>
      </c>
      <c r="P87" s="645">
        <v>5408.5</v>
      </c>
      <c r="Q87" s="636">
        <v>13.51</v>
      </c>
    </row>
    <row r="88" spans="1:17" ht="14.4">
      <c r="A88" s="635"/>
      <c r="B88" s="635"/>
      <c r="C88" s="635"/>
      <c r="D88" s="635"/>
      <c r="E88" s="635"/>
      <c r="F88" s="635"/>
      <c r="G88" s="635"/>
      <c r="H88" s="635"/>
      <c r="I88" s="635"/>
      <c r="J88" s="635"/>
      <c r="K88" s="635"/>
      <c r="L88" s="635"/>
      <c r="M88" s="635"/>
      <c r="N88" s="635"/>
      <c r="O88" s="635"/>
      <c r="P88" s="635"/>
      <c r="Q88" s="635"/>
    </row>
    <row r="89" spans="1:17" ht="14.4">
      <c r="A89" s="636">
        <v>720</v>
      </c>
      <c r="B89" s="636" t="s">
        <v>527</v>
      </c>
      <c r="C89" s="636" t="s">
        <v>528</v>
      </c>
      <c r="D89" s="639">
        <v>42912</v>
      </c>
      <c r="E89" s="639">
        <v>46418</v>
      </c>
      <c r="F89" s="644">
        <v>1190</v>
      </c>
      <c r="G89" s="645">
        <v>1893.71</v>
      </c>
      <c r="H89" s="645">
        <v>1893.71</v>
      </c>
      <c r="I89" s="645">
        <f>H89-G89</f>
        <v>0</v>
      </c>
      <c r="J89" s="636">
        <v>19.100000000000001</v>
      </c>
      <c r="K89" s="636">
        <v>659.71</v>
      </c>
      <c r="L89" s="635"/>
      <c r="M89" s="635"/>
      <c r="N89" s="636" t="s">
        <v>510</v>
      </c>
      <c r="O89" s="639">
        <v>45689</v>
      </c>
      <c r="P89" s="645">
        <v>1950.52</v>
      </c>
      <c r="Q89" s="636">
        <v>19.670000000000002</v>
      </c>
    </row>
    <row r="90" spans="1:17" ht="14.4">
      <c r="A90" s="635"/>
      <c r="B90" s="635"/>
      <c r="C90" s="635"/>
      <c r="D90" s="635"/>
      <c r="E90" s="635"/>
      <c r="F90" s="635"/>
      <c r="G90" s="635"/>
      <c r="H90" s="635"/>
      <c r="I90" s="635"/>
      <c r="J90" s="635"/>
      <c r="K90" s="635"/>
      <c r="L90" s="635"/>
      <c r="M90" s="635"/>
      <c r="N90" s="636" t="s">
        <v>510</v>
      </c>
      <c r="O90" s="639">
        <v>46054</v>
      </c>
      <c r="P90" s="645">
        <v>2009.03</v>
      </c>
      <c r="Q90" s="636">
        <v>20.260000000000002</v>
      </c>
    </row>
    <row r="91" spans="1:17" ht="14.4">
      <c r="A91" s="636">
        <v>720</v>
      </c>
      <c r="B91" s="636" t="s">
        <v>529</v>
      </c>
      <c r="C91" s="636" t="s">
        <v>530</v>
      </c>
      <c r="D91" s="639">
        <v>45193</v>
      </c>
      <c r="E91" s="639">
        <v>46326</v>
      </c>
      <c r="F91" s="644">
        <v>1190</v>
      </c>
      <c r="G91" s="645">
        <v>2083.69</v>
      </c>
      <c r="H91" s="645">
        <v>2083.69</v>
      </c>
      <c r="I91" s="645">
        <f>H91-G91</f>
        <v>0</v>
      </c>
      <c r="J91" s="636">
        <v>21.01</v>
      </c>
      <c r="K91" s="636">
        <v>656.79</v>
      </c>
      <c r="L91" s="635"/>
      <c r="M91" s="635"/>
      <c r="N91" s="636" t="s">
        <v>510</v>
      </c>
      <c r="O91" s="639">
        <v>45931</v>
      </c>
      <c r="P91" s="645">
        <v>2146.1999999999998</v>
      </c>
      <c r="Q91" s="636">
        <v>21.64</v>
      </c>
    </row>
    <row r="92" spans="1:17" ht="14.4">
      <c r="A92" s="635"/>
      <c r="B92" s="635"/>
      <c r="C92" s="635"/>
      <c r="D92" s="635"/>
      <c r="E92" s="635"/>
      <c r="F92" s="635"/>
      <c r="G92" s="635"/>
      <c r="H92" s="635"/>
      <c r="I92" s="635"/>
      <c r="J92" s="635"/>
      <c r="K92" s="635"/>
      <c r="L92" s="635"/>
      <c r="M92" s="635"/>
      <c r="N92" s="635"/>
      <c r="O92" s="635"/>
      <c r="P92" s="635"/>
      <c r="Q92" s="635"/>
    </row>
    <row r="93" spans="1:17" ht="14.4">
      <c r="A93" s="636">
        <v>720</v>
      </c>
      <c r="B93" s="636" t="s">
        <v>531</v>
      </c>
      <c r="C93" s="636" t="s">
        <v>532</v>
      </c>
      <c r="D93" s="639">
        <v>41487</v>
      </c>
      <c r="E93" s="639">
        <v>46326</v>
      </c>
      <c r="F93" s="644">
        <v>1120</v>
      </c>
      <c r="G93" s="645">
        <v>2141.7399999999998</v>
      </c>
      <c r="H93" s="645">
        <v>2141.7399999999998</v>
      </c>
      <c r="I93" s="645">
        <f>H93-G93</f>
        <v>0</v>
      </c>
      <c r="J93" s="636">
        <v>22.95</v>
      </c>
      <c r="K93" s="636">
        <v>548.26</v>
      </c>
      <c r="L93" s="635"/>
      <c r="M93" s="635"/>
      <c r="N93" s="636" t="s">
        <v>510</v>
      </c>
      <c r="O93" s="639">
        <v>45962</v>
      </c>
      <c r="P93" s="645">
        <v>2206</v>
      </c>
      <c r="Q93" s="636">
        <v>23.64</v>
      </c>
    </row>
    <row r="94" spans="1:17" ht="14.4">
      <c r="A94" s="635"/>
      <c r="B94" s="635"/>
      <c r="C94" s="635"/>
      <c r="D94" s="635"/>
      <c r="E94" s="635"/>
      <c r="F94" s="635"/>
      <c r="G94" s="635"/>
      <c r="H94" s="635"/>
      <c r="I94" s="635"/>
      <c r="J94" s="635"/>
      <c r="K94" s="635"/>
      <c r="L94" s="635"/>
      <c r="M94" s="635"/>
      <c r="N94" s="635"/>
      <c r="O94" s="635"/>
      <c r="P94" s="635"/>
      <c r="Q94" s="635"/>
    </row>
    <row r="95" spans="1:17" ht="14.4">
      <c r="A95" s="636">
        <v>720</v>
      </c>
      <c r="B95" s="636">
        <v>4251</v>
      </c>
      <c r="C95" s="636" t="s">
        <v>533</v>
      </c>
      <c r="D95" s="639">
        <v>33178</v>
      </c>
      <c r="E95" s="639">
        <v>49613</v>
      </c>
      <c r="F95" s="644">
        <v>52924</v>
      </c>
      <c r="G95" s="645">
        <v>32916.67</v>
      </c>
      <c r="H95" s="645">
        <v>32916.67</v>
      </c>
      <c r="I95" s="645">
        <f>H95-G95</f>
        <v>0</v>
      </c>
      <c r="J95" s="636">
        <v>7.46</v>
      </c>
      <c r="K95" s="645">
        <v>18625.240000000002</v>
      </c>
      <c r="L95" s="635"/>
      <c r="M95" s="635"/>
      <c r="N95" s="635"/>
      <c r="O95" s="635"/>
      <c r="P95" s="635"/>
      <c r="Q95" s="635"/>
    </row>
    <row r="96" spans="1:17" ht="14.4">
      <c r="A96" s="635"/>
      <c r="B96" s="635"/>
      <c r="C96" s="635"/>
      <c r="D96" s="635"/>
      <c r="E96" s="635"/>
      <c r="F96" s="635"/>
      <c r="G96" s="635"/>
      <c r="H96" s="635"/>
      <c r="I96" s="635"/>
      <c r="J96" s="635"/>
      <c r="K96" s="635"/>
      <c r="L96" s="635"/>
      <c r="M96" s="635"/>
      <c r="N96" s="635"/>
      <c r="O96" s="635"/>
      <c r="P96" s="635"/>
      <c r="Q96" s="635"/>
    </row>
    <row r="97" spans="1:17" ht="14.4">
      <c r="A97" s="636">
        <v>720</v>
      </c>
      <c r="B97" s="636">
        <v>4331</v>
      </c>
      <c r="C97" s="636" t="s">
        <v>534</v>
      </c>
      <c r="D97" s="639">
        <v>44953</v>
      </c>
      <c r="E97" s="639">
        <v>48610</v>
      </c>
      <c r="F97" s="644">
        <v>7500</v>
      </c>
      <c r="G97" s="645">
        <v>6375</v>
      </c>
      <c r="H97" s="645">
        <v>6375</v>
      </c>
      <c r="I97" s="645">
        <f>H97-G97</f>
        <v>0</v>
      </c>
      <c r="J97" s="636">
        <v>10.199999999999999</v>
      </c>
      <c r="K97" s="645">
        <v>2394.35</v>
      </c>
      <c r="L97" s="635"/>
      <c r="M97" s="635"/>
      <c r="N97" s="636" t="s">
        <v>510</v>
      </c>
      <c r="O97" s="639">
        <v>45689</v>
      </c>
      <c r="P97" s="645">
        <v>8250</v>
      </c>
      <c r="Q97" s="636">
        <v>13.2</v>
      </c>
    </row>
    <row r="98" spans="1:17" ht="14.4">
      <c r="A98" s="635"/>
      <c r="B98" s="635"/>
      <c r="C98" s="635"/>
      <c r="D98" s="635"/>
      <c r="E98" s="635"/>
      <c r="F98" s="635"/>
      <c r="G98" s="635"/>
      <c r="H98" s="635"/>
      <c r="I98" s="635"/>
      <c r="J98" s="635"/>
      <c r="K98" s="635"/>
      <c r="L98" s="635"/>
      <c r="M98" s="635"/>
      <c r="N98" s="636" t="s">
        <v>510</v>
      </c>
      <c r="O98" s="639">
        <v>46054</v>
      </c>
      <c r="P98" s="645">
        <v>8662.5</v>
      </c>
      <c r="Q98" s="636">
        <v>13.86</v>
      </c>
    </row>
    <row r="99" spans="1:17" ht="14.4">
      <c r="A99" s="635"/>
      <c r="B99" s="635"/>
      <c r="C99" s="635"/>
      <c r="D99" s="635"/>
      <c r="E99" s="635"/>
      <c r="F99" s="635"/>
      <c r="G99" s="635"/>
      <c r="H99" s="635"/>
      <c r="I99" s="635"/>
      <c r="J99" s="635"/>
      <c r="K99" s="635"/>
      <c r="L99" s="635"/>
      <c r="M99" s="635"/>
      <c r="N99" s="636" t="s">
        <v>510</v>
      </c>
      <c r="O99" s="639">
        <v>46419</v>
      </c>
      <c r="P99" s="645">
        <v>9095.6299999999992</v>
      </c>
      <c r="Q99" s="636">
        <v>14.55</v>
      </c>
    </row>
    <row r="100" spans="1:17" ht="14.4">
      <c r="A100" s="635"/>
      <c r="B100" s="635"/>
      <c r="C100" s="635"/>
      <c r="D100" s="635"/>
      <c r="E100" s="635"/>
      <c r="F100" s="635"/>
      <c r="G100" s="635"/>
      <c r="H100" s="635"/>
      <c r="I100" s="635"/>
      <c r="J100" s="635"/>
      <c r="K100" s="635"/>
      <c r="L100" s="635"/>
      <c r="M100" s="635"/>
      <c r="N100" s="636" t="s">
        <v>510</v>
      </c>
      <c r="O100" s="639">
        <v>46784</v>
      </c>
      <c r="P100" s="645">
        <v>9550.41</v>
      </c>
      <c r="Q100" s="636">
        <v>15.28</v>
      </c>
    </row>
    <row r="101" spans="1:17" ht="14.4">
      <c r="A101" s="635"/>
      <c r="B101" s="635"/>
      <c r="C101" s="635"/>
      <c r="D101" s="635"/>
      <c r="E101" s="635"/>
      <c r="F101" s="635"/>
      <c r="G101" s="635"/>
      <c r="H101" s="635"/>
      <c r="I101" s="635"/>
      <c r="J101" s="635"/>
      <c r="K101" s="635"/>
      <c r="L101" s="635"/>
      <c r="M101" s="635"/>
      <c r="N101" s="636" t="s">
        <v>510</v>
      </c>
      <c r="O101" s="639">
        <v>47150</v>
      </c>
      <c r="P101" s="645">
        <v>10027.93</v>
      </c>
      <c r="Q101" s="636">
        <v>16.04</v>
      </c>
    </row>
    <row r="102" spans="1:17" ht="14.4">
      <c r="A102" s="635"/>
      <c r="B102" s="635"/>
      <c r="C102" s="635"/>
      <c r="D102" s="635"/>
      <c r="E102" s="635"/>
      <c r="F102" s="635"/>
      <c r="G102" s="635"/>
      <c r="H102" s="635"/>
      <c r="I102" s="635"/>
      <c r="J102" s="635"/>
      <c r="K102" s="635"/>
      <c r="L102" s="635"/>
      <c r="M102" s="635"/>
      <c r="N102" s="636" t="s">
        <v>510</v>
      </c>
      <c r="O102" s="639">
        <v>47515</v>
      </c>
      <c r="P102" s="645">
        <v>10529.32</v>
      </c>
      <c r="Q102" s="636">
        <v>16.850000000000001</v>
      </c>
    </row>
    <row r="103" spans="1:17" ht="14.4">
      <c r="A103" s="635"/>
      <c r="B103" s="635"/>
      <c r="C103" s="635"/>
      <c r="D103" s="635"/>
      <c r="E103" s="635"/>
      <c r="F103" s="635"/>
      <c r="G103" s="635"/>
      <c r="H103" s="635"/>
      <c r="I103" s="635"/>
      <c r="J103" s="635"/>
      <c r="K103" s="635"/>
      <c r="L103" s="635"/>
      <c r="M103" s="635"/>
      <c r="N103" s="636" t="s">
        <v>510</v>
      </c>
      <c r="O103" s="639">
        <v>47880</v>
      </c>
      <c r="P103" s="645">
        <v>11055.79</v>
      </c>
      <c r="Q103" s="636">
        <v>17.690000000000001</v>
      </c>
    </row>
    <row r="104" spans="1:17" ht="14.4">
      <c r="A104" s="635"/>
      <c r="B104" s="635"/>
      <c r="C104" s="635"/>
      <c r="D104" s="635"/>
      <c r="E104" s="635"/>
      <c r="F104" s="635"/>
      <c r="G104" s="635"/>
      <c r="H104" s="635"/>
      <c r="I104" s="635"/>
      <c r="J104" s="635"/>
      <c r="K104" s="635"/>
      <c r="L104" s="635"/>
      <c r="M104" s="635"/>
      <c r="N104" s="636" t="s">
        <v>510</v>
      </c>
      <c r="O104" s="639">
        <v>48245</v>
      </c>
      <c r="P104" s="645">
        <v>11608.58</v>
      </c>
      <c r="Q104" s="636">
        <v>18.57</v>
      </c>
    </row>
    <row r="105" spans="1:17" ht="14.4">
      <c r="A105" s="635"/>
      <c r="B105" s="635"/>
      <c r="C105" s="635"/>
      <c r="D105" s="635"/>
      <c r="E105" s="635"/>
      <c r="F105" s="635"/>
      <c r="G105" s="635"/>
      <c r="H105" s="635"/>
      <c r="I105" s="635"/>
      <c r="J105" s="635"/>
      <c r="K105" s="635"/>
      <c r="L105" s="635"/>
      <c r="M105" s="635"/>
      <c r="N105" s="635"/>
      <c r="O105" s="635"/>
      <c r="P105" s="635"/>
      <c r="Q105" s="635"/>
    </row>
    <row r="106" spans="1:17" ht="14.4">
      <c r="A106" s="636">
        <v>720</v>
      </c>
      <c r="B106" s="636" t="s">
        <v>535</v>
      </c>
      <c r="C106" s="636" t="s">
        <v>536</v>
      </c>
      <c r="D106" s="639">
        <v>40550</v>
      </c>
      <c r="E106" s="639">
        <v>46326</v>
      </c>
      <c r="F106" s="644">
        <v>2055</v>
      </c>
      <c r="G106" s="645">
        <v>3368.33</v>
      </c>
      <c r="H106" s="645">
        <v>3368.33</v>
      </c>
      <c r="I106" s="645">
        <f>H106-G106</f>
        <v>0</v>
      </c>
      <c r="J106" s="636">
        <v>19.670000000000002</v>
      </c>
      <c r="K106" s="645">
        <v>1005.95</v>
      </c>
      <c r="L106" s="635"/>
      <c r="M106" s="635"/>
      <c r="N106" s="636" t="s">
        <v>510</v>
      </c>
      <c r="O106" s="639">
        <v>45962</v>
      </c>
      <c r="P106" s="645">
        <v>3469.38</v>
      </c>
      <c r="Q106" s="636">
        <v>20.260000000000002</v>
      </c>
    </row>
    <row r="107" spans="1:17" ht="14.4">
      <c r="A107" s="635"/>
      <c r="B107" s="635"/>
      <c r="C107" s="635"/>
      <c r="D107" s="635"/>
      <c r="E107" s="635"/>
      <c r="F107" s="635"/>
      <c r="G107" s="635"/>
      <c r="H107" s="635"/>
      <c r="I107" s="635"/>
      <c r="J107" s="635"/>
      <c r="K107" s="635"/>
      <c r="L107" s="635"/>
      <c r="M107" s="635"/>
      <c r="N107" s="635"/>
      <c r="O107" s="635"/>
      <c r="P107" s="635"/>
      <c r="Q107" s="635"/>
    </row>
    <row r="108" spans="1:17" ht="14.4">
      <c r="A108" s="636">
        <v>720</v>
      </c>
      <c r="B108" s="636" t="s">
        <v>537</v>
      </c>
      <c r="C108" s="636" t="s">
        <v>538</v>
      </c>
      <c r="D108" s="639">
        <v>41367</v>
      </c>
      <c r="E108" s="639">
        <v>47026</v>
      </c>
      <c r="F108" s="644">
        <v>1436</v>
      </c>
      <c r="G108" s="645">
        <v>2218.62</v>
      </c>
      <c r="H108" s="645">
        <v>2218.62</v>
      </c>
      <c r="I108" s="645">
        <f>H108-G108</f>
        <v>0</v>
      </c>
      <c r="J108" s="636">
        <v>18.54</v>
      </c>
      <c r="K108" s="636">
        <v>702.94</v>
      </c>
      <c r="L108" s="635"/>
      <c r="M108" s="635"/>
      <c r="N108" s="636" t="s">
        <v>510</v>
      </c>
      <c r="O108" s="639">
        <v>45931</v>
      </c>
      <c r="P108" s="645">
        <v>2285.1799999999998</v>
      </c>
      <c r="Q108" s="636">
        <v>19.100000000000001</v>
      </c>
    </row>
    <row r="109" spans="1:17" ht="14.4">
      <c r="A109" s="635"/>
      <c r="B109" s="635"/>
      <c r="C109" s="635"/>
      <c r="D109" s="635"/>
      <c r="E109" s="635"/>
      <c r="F109" s="635"/>
      <c r="G109" s="635"/>
      <c r="H109" s="635"/>
      <c r="I109" s="635"/>
      <c r="J109" s="635"/>
      <c r="K109" s="635"/>
      <c r="L109" s="635"/>
      <c r="M109" s="635"/>
      <c r="N109" s="635"/>
      <c r="O109" s="635"/>
      <c r="P109" s="635"/>
      <c r="Q109" s="635"/>
    </row>
    <row r="110" spans="1:17" ht="14.4">
      <c r="A110" s="635"/>
      <c r="B110" s="635"/>
      <c r="C110" s="635"/>
      <c r="D110" s="635"/>
      <c r="E110" s="635"/>
      <c r="F110" s="635"/>
      <c r="G110" s="635"/>
      <c r="H110" s="635"/>
      <c r="I110" s="635"/>
      <c r="J110" s="635"/>
      <c r="K110" s="635"/>
      <c r="L110" s="635"/>
      <c r="M110" s="635"/>
      <c r="N110" s="635"/>
      <c r="O110" s="635"/>
      <c r="P110" s="635"/>
      <c r="Q110" s="635"/>
    </row>
    <row r="111" spans="1:17" ht="14.4">
      <c r="A111" s="635"/>
      <c r="B111" s="635"/>
      <c r="C111" s="635"/>
      <c r="D111" s="635"/>
      <c r="E111" s="635"/>
      <c r="F111" s="635"/>
      <c r="G111" s="635"/>
      <c r="H111" s="635"/>
      <c r="I111" s="635"/>
      <c r="J111" s="635"/>
      <c r="K111" s="635"/>
      <c r="L111" s="635"/>
      <c r="M111" s="635"/>
      <c r="N111" s="635"/>
      <c r="O111" s="635"/>
      <c r="P111" s="635"/>
      <c r="Q111" s="635"/>
    </row>
    <row r="112" spans="1:17" ht="14.4">
      <c r="A112" s="636" t="s">
        <v>472</v>
      </c>
      <c r="B112" s="636" t="s">
        <v>473</v>
      </c>
      <c r="C112" s="635"/>
      <c r="D112" s="635"/>
      <c r="E112" s="637" t="s">
        <v>462</v>
      </c>
      <c r="F112" s="635"/>
      <c r="G112" s="635"/>
      <c r="H112" s="635"/>
      <c r="I112" s="635"/>
      <c r="J112" s="635"/>
      <c r="K112" s="635"/>
      <c r="L112" s="635"/>
      <c r="M112" s="635"/>
      <c r="N112" s="635"/>
      <c r="O112" s="635"/>
      <c r="P112" s="636" t="s">
        <v>463</v>
      </c>
      <c r="Q112" s="636">
        <v>3</v>
      </c>
    </row>
    <row r="113" spans="1:17" ht="14.4">
      <c r="A113" s="636" t="s">
        <v>474</v>
      </c>
      <c r="B113" s="638" t="s">
        <v>475</v>
      </c>
      <c r="C113" s="635"/>
      <c r="D113" s="635"/>
      <c r="E113" s="637" t="s">
        <v>476</v>
      </c>
      <c r="F113" s="635"/>
      <c r="G113" s="635"/>
      <c r="H113" s="635"/>
      <c r="I113" s="635"/>
      <c r="J113" s="635"/>
      <c r="K113" s="635"/>
      <c r="L113" s="635"/>
      <c r="M113" s="635"/>
      <c r="N113" s="635"/>
      <c r="O113" s="635"/>
      <c r="P113" s="636" t="s">
        <v>35</v>
      </c>
      <c r="Q113" s="639">
        <v>45692</v>
      </c>
    </row>
    <row r="114" spans="1:17" ht="14.4">
      <c r="A114" s="636" t="s">
        <v>464</v>
      </c>
      <c r="B114" s="635"/>
      <c r="C114" s="635"/>
      <c r="D114" s="635"/>
      <c r="E114" s="640">
        <v>45688</v>
      </c>
      <c r="F114" s="635"/>
      <c r="G114" s="635"/>
      <c r="H114" s="635"/>
      <c r="I114" s="635"/>
      <c r="J114" s="635"/>
      <c r="K114" s="635"/>
      <c r="L114" s="635"/>
      <c r="M114" s="635"/>
      <c r="N114" s="635"/>
      <c r="O114" s="635"/>
      <c r="P114" s="636" t="s">
        <v>465</v>
      </c>
      <c r="Q114" s="641">
        <v>0.47569444444444442</v>
      </c>
    </row>
    <row r="115" spans="1:17" ht="14.4">
      <c r="A115" s="635"/>
      <c r="B115" s="635"/>
      <c r="C115" s="635"/>
      <c r="D115" s="635"/>
      <c r="E115" s="635"/>
      <c r="F115" s="635"/>
      <c r="G115" s="635"/>
      <c r="H115" s="635"/>
      <c r="I115" s="635"/>
      <c r="J115" s="635"/>
      <c r="K115" s="635"/>
      <c r="L115" s="635"/>
      <c r="M115" s="635"/>
      <c r="N115" s="635"/>
      <c r="O115" s="635"/>
      <c r="P115" s="635"/>
      <c r="Q115" s="635"/>
    </row>
    <row r="116" spans="1:17" ht="14.4">
      <c r="A116" s="635"/>
      <c r="B116" s="635"/>
      <c r="C116" s="635"/>
      <c r="D116" s="635"/>
      <c r="E116" s="635"/>
      <c r="F116" s="635"/>
      <c r="G116" s="635"/>
      <c r="H116" s="635"/>
      <c r="I116" s="635"/>
      <c r="J116" s="635"/>
      <c r="K116" s="635"/>
      <c r="L116" s="635"/>
      <c r="M116" s="635"/>
      <c r="N116" s="635"/>
      <c r="O116" s="635"/>
      <c r="P116" s="635"/>
      <c r="Q116" s="635"/>
    </row>
    <row r="117" spans="1:17" ht="14.4">
      <c r="A117" s="635"/>
      <c r="B117" s="635"/>
      <c r="C117" s="635"/>
      <c r="D117" s="635"/>
      <c r="E117" s="635"/>
      <c r="F117" s="636" t="s">
        <v>477</v>
      </c>
      <c r="G117" s="636" t="s">
        <v>417</v>
      </c>
      <c r="H117" s="636"/>
      <c r="I117" s="636"/>
      <c r="J117" s="636" t="s">
        <v>480</v>
      </c>
      <c r="K117" s="636" t="s">
        <v>417</v>
      </c>
      <c r="L117" s="636" t="s">
        <v>481</v>
      </c>
      <c r="M117" s="636" t="s">
        <v>417</v>
      </c>
      <c r="N117" s="636" t="s">
        <v>482</v>
      </c>
      <c r="O117" s="635"/>
      <c r="P117" s="635"/>
      <c r="Q117" s="635"/>
    </row>
    <row r="118" spans="1:17">
      <c r="A118" s="636" t="s">
        <v>483</v>
      </c>
      <c r="B118" s="636" t="s">
        <v>484</v>
      </c>
      <c r="C118" s="636" t="s">
        <v>485</v>
      </c>
      <c r="D118" s="636" t="s">
        <v>486</v>
      </c>
      <c r="E118" s="636" t="s">
        <v>487</v>
      </c>
      <c r="F118" s="636" t="s">
        <v>488</v>
      </c>
      <c r="G118" s="636" t="s">
        <v>437</v>
      </c>
      <c r="H118" s="636"/>
      <c r="I118" s="636"/>
      <c r="J118" s="636" t="s">
        <v>489</v>
      </c>
      <c r="K118" s="636" t="s">
        <v>490</v>
      </c>
      <c r="L118" s="636" t="s">
        <v>491</v>
      </c>
      <c r="M118" s="636" t="s">
        <v>492</v>
      </c>
      <c r="N118" s="636" t="s">
        <v>493</v>
      </c>
      <c r="O118" s="636" t="s">
        <v>40</v>
      </c>
      <c r="P118" s="636" t="s">
        <v>461</v>
      </c>
      <c r="Q118" s="636" t="s">
        <v>494</v>
      </c>
    </row>
    <row r="119" spans="1:17" ht="14.4">
      <c r="A119" s="635"/>
      <c r="B119" s="635"/>
      <c r="C119" s="635"/>
      <c r="D119" s="635"/>
      <c r="E119" s="635"/>
      <c r="F119" s="635"/>
      <c r="G119" s="635"/>
      <c r="H119" s="635"/>
      <c r="I119" s="635"/>
      <c r="J119" s="635"/>
      <c r="K119" s="635"/>
      <c r="L119" s="635"/>
      <c r="M119" s="635"/>
      <c r="N119" s="635"/>
      <c r="O119" s="635"/>
      <c r="P119" s="635"/>
      <c r="Q119" s="635"/>
    </row>
    <row r="120" spans="1:17" ht="14.4">
      <c r="A120" s="635"/>
      <c r="B120" s="635"/>
      <c r="C120" s="635"/>
      <c r="D120" s="635"/>
      <c r="E120" s="635"/>
      <c r="F120" s="635"/>
      <c r="G120" s="635"/>
      <c r="H120" s="635"/>
      <c r="I120" s="635"/>
      <c r="J120" s="635"/>
      <c r="K120" s="635"/>
      <c r="L120" s="635"/>
      <c r="M120" s="635"/>
      <c r="N120" s="636" t="s">
        <v>510</v>
      </c>
      <c r="O120" s="639">
        <v>46296</v>
      </c>
      <c r="P120" s="645">
        <v>2353.73</v>
      </c>
      <c r="Q120" s="636">
        <v>19.670000000000002</v>
      </c>
    </row>
    <row r="121" spans="1:17" ht="14.4">
      <c r="A121" s="635"/>
      <c r="B121" s="635"/>
      <c r="C121" s="635"/>
      <c r="D121" s="635"/>
      <c r="E121" s="635"/>
      <c r="F121" s="635"/>
      <c r="G121" s="635"/>
      <c r="H121" s="635"/>
      <c r="I121" s="635"/>
      <c r="J121" s="635"/>
      <c r="K121" s="635"/>
      <c r="L121" s="635"/>
      <c r="M121" s="635"/>
      <c r="N121" s="636" t="s">
        <v>510</v>
      </c>
      <c r="O121" s="639">
        <v>46661</v>
      </c>
      <c r="P121" s="645">
        <v>2424.35</v>
      </c>
      <c r="Q121" s="636">
        <v>20.260000000000002</v>
      </c>
    </row>
    <row r="122" spans="1:17" ht="14.4">
      <c r="A122" s="635"/>
      <c r="B122" s="635"/>
      <c r="C122" s="635"/>
      <c r="D122" s="635"/>
      <c r="E122" s="635"/>
      <c r="F122" s="635"/>
      <c r="G122" s="635"/>
      <c r="H122" s="635"/>
      <c r="I122" s="635"/>
      <c r="J122" s="635"/>
      <c r="K122" s="635"/>
      <c r="L122" s="635"/>
      <c r="M122" s="635"/>
      <c r="N122" s="635"/>
      <c r="O122" s="635"/>
      <c r="P122" s="635"/>
      <c r="Q122" s="635"/>
    </row>
    <row r="123" spans="1:17" ht="14.4">
      <c r="A123" s="636">
        <v>720</v>
      </c>
      <c r="B123" s="636" t="s">
        <v>539</v>
      </c>
      <c r="C123" s="636" t="s">
        <v>540</v>
      </c>
      <c r="D123" s="639">
        <v>44804</v>
      </c>
      <c r="E123" s="639">
        <v>46721</v>
      </c>
      <c r="F123" s="636">
        <v>975</v>
      </c>
      <c r="G123" s="645">
        <v>1603.29</v>
      </c>
      <c r="H123" s="645">
        <v>1603.29</v>
      </c>
      <c r="I123" s="645">
        <f>H123-G123</f>
        <v>0</v>
      </c>
      <c r="J123" s="636">
        <v>19.73</v>
      </c>
      <c r="K123" s="636">
        <v>477.27</v>
      </c>
      <c r="L123" s="635"/>
      <c r="M123" s="635"/>
      <c r="N123" s="636" t="s">
        <v>510</v>
      </c>
      <c r="O123" s="639">
        <v>45901</v>
      </c>
      <c r="P123" s="645">
        <v>1651.38</v>
      </c>
      <c r="Q123" s="636">
        <v>20.32</v>
      </c>
    </row>
    <row r="124" spans="1:17" ht="14.4">
      <c r="A124" s="635"/>
      <c r="B124" s="635"/>
      <c r="C124" s="635"/>
      <c r="D124" s="635"/>
      <c r="E124" s="635"/>
      <c r="F124" s="635"/>
      <c r="G124" s="635"/>
      <c r="H124" s="635"/>
      <c r="I124" s="635"/>
      <c r="J124" s="635"/>
      <c r="K124" s="635"/>
      <c r="L124" s="635"/>
      <c r="M124" s="635"/>
      <c r="N124" s="636" t="s">
        <v>510</v>
      </c>
      <c r="O124" s="639">
        <v>46266</v>
      </c>
      <c r="P124" s="645">
        <v>1700.93</v>
      </c>
      <c r="Q124" s="636">
        <v>20.93</v>
      </c>
    </row>
    <row r="125" spans="1:17" ht="14.4">
      <c r="A125" s="635"/>
      <c r="B125" s="635"/>
      <c r="C125" s="635"/>
      <c r="D125" s="635"/>
      <c r="E125" s="635"/>
      <c r="F125" s="635"/>
      <c r="G125" s="635"/>
      <c r="H125" s="635"/>
      <c r="I125" s="635"/>
      <c r="J125" s="635"/>
      <c r="K125" s="635"/>
      <c r="L125" s="635"/>
      <c r="M125" s="635"/>
      <c r="N125" s="636" t="s">
        <v>510</v>
      </c>
      <c r="O125" s="639">
        <v>46631</v>
      </c>
      <c r="P125" s="645">
        <v>1751.95</v>
      </c>
      <c r="Q125" s="636">
        <v>21.56</v>
      </c>
    </row>
    <row r="126" spans="1:17" ht="14.4">
      <c r="A126" s="636">
        <v>720</v>
      </c>
      <c r="B126" s="648" t="s">
        <v>541</v>
      </c>
      <c r="C126" s="648" t="s">
        <v>542</v>
      </c>
      <c r="D126" s="649">
        <v>42325</v>
      </c>
      <c r="E126" s="649">
        <v>47452</v>
      </c>
      <c r="F126" s="648">
        <v>975</v>
      </c>
      <c r="G126" s="652"/>
      <c r="H126" s="653">
        <v>1900</v>
      </c>
      <c r="I126" s="653">
        <f>H126-G126</f>
        <v>1900</v>
      </c>
      <c r="J126" s="635"/>
      <c r="K126" s="636">
        <v>415.02</v>
      </c>
      <c r="L126" s="635"/>
      <c r="M126" s="635"/>
      <c r="N126" s="636" t="s">
        <v>510</v>
      </c>
      <c r="O126" s="654">
        <v>45992</v>
      </c>
      <c r="P126" s="653">
        <v>1957</v>
      </c>
      <c r="Q126" s="655">
        <v>24.09</v>
      </c>
    </row>
    <row r="127" spans="1:17" ht="14.4">
      <c r="A127" s="635"/>
      <c r="B127" s="635"/>
      <c r="C127" s="635"/>
      <c r="D127" s="635"/>
      <c r="E127" s="635"/>
      <c r="F127" s="635"/>
      <c r="G127" s="635"/>
      <c r="H127" s="635"/>
      <c r="I127" s="635"/>
      <c r="J127" s="635"/>
      <c r="K127" s="635"/>
      <c r="L127" s="635"/>
      <c r="M127" s="635"/>
      <c r="N127" s="636" t="s">
        <v>510</v>
      </c>
      <c r="O127" s="654">
        <v>46357</v>
      </c>
      <c r="P127" s="653">
        <v>2015.71</v>
      </c>
      <c r="Q127" s="655">
        <v>24.81</v>
      </c>
    </row>
    <row r="128" spans="1:17" ht="14.4">
      <c r="A128" s="635"/>
      <c r="B128" s="635"/>
      <c r="C128" s="635"/>
      <c r="D128" s="635"/>
      <c r="E128" s="635"/>
      <c r="F128" s="635"/>
      <c r="G128" s="635"/>
      <c r="H128" s="635"/>
      <c r="I128" s="635"/>
      <c r="J128" s="635"/>
      <c r="K128" s="635"/>
      <c r="L128" s="635"/>
      <c r="M128" s="635"/>
      <c r="N128" s="636" t="s">
        <v>510</v>
      </c>
      <c r="O128" s="654">
        <v>46722</v>
      </c>
      <c r="P128" s="653">
        <v>2076.1799999999998</v>
      </c>
      <c r="Q128" s="655">
        <v>25.55</v>
      </c>
    </row>
    <row r="129" spans="1:17" ht="14.4">
      <c r="A129" s="635"/>
      <c r="B129" s="635"/>
      <c r="C129" s="635"/>
      <c r="D129" s="635"/>
      <c r="E129" s="635"/>
      <c r="F129" s="635"/>
      <c r="G129" s="635"/>
      <c r="H129" s="635"/>
      <c r="I129" s="635"/>
      <c r="J129" s="635"/>
      <c r="K129" s="635"/>
      <c r="L129" s="635"/>
      <c r="M129" s="635"/>
      <c r="N129" s="636" t="s">
        <v>510</v>
      </c>
      <c r="O129" s="654">
        <v>47088</v>
      </c>
      <c r="P129" s="653">
        <v>2138.4699999999998</v>
      </c>
      <c r="Q129" s="655">
        <v>26.32</v>
      </c>
    </row>
    <row r="130" spans="1:17" ht="14.4">
      <c r="A130" s="636">
        <v>720</v>
      </c>
      <c r="B130" s="636" t="s">
        <v>543</v>
      </c>
      <c r="C130" s="636" t="s">
        <v>544</v>
      </c>
      <c r="D130" s="639">
        <v>42837</v>
      </c>
      <c r="E130" s="639">
        <v>46783</v>
      </c>
      <c r="F130" s="636">
        <v>975</v>
      </c>
      <c r="G130" s="645">
        <v>2435.31</v>
      </c>
      <c r="H130" s="645">
        <v>2435.31</v>
      </c>
      <c r="I130" s="645">
        <f>H130-G130</f>
        <v>0</v>
      </c>
      <c r="J130" s="636">
        <v>29.97</v>
      </c>
      <c r="K130" s="636">
        <v>477.27</v>
      </c>
      <c r="L130" s="635"/>
      <c r="M130" s="635"/>
      <c r="N130" s="636" t="s">
        <v>510</v>
      </c>
      <c r="O130" s="639">
        <v>45689</v>
      </c>
      <c r="P130" s="645">
        <v>2508.37</v>
      </c>
      <c r="Q130" s="636">
        <v>30.87</v>
      </c>
    </row>
    <row r="131" spans="1:17" ht="14.4">
      <c r="A131" s="635"/>
      <c r="B131" s="635"/>
      <c r="C131" s="635"/>
      <c r="D131" s="635"/>
      <c r="E131" s="635"/>
      <c r="F131" s="635"/>
      <c r="G131" s="635"/>
      <c r="H131" s="635"/>
      <c r="I131" s="635"/>
      <c r="J131" s="635"/>
      <c r="K131" s="635"/>
      <c r="L131" s="635"/>
      <c r="M131" s="635"/>
      <c r="N131" s="636" t="s">
        <v>510</v>
      </c>
      <c r="O131" s="639">
        <v>46054</v>
      </c>
      <c r="P131" s="645">
        <v>2583.61</v>
      </c>
      <c r="Q131" s="636">
        <v>31.8</v>
      </c>
    </row>
    <row r="132" spans="1:17" ht="14.4">
      <c r="A132" s="635"/>
      <c r="B132" s="635"/>
      <c r="C132" s="635"/>
      <c r="D132" s="635"/>
      <c r="E132" s="635"/>
      <c r="F132" s="635"/>
      <c r="G132" s="635"/>
      <c r="H132" s="635"/>
      <c r="I132" s="635"/>
      <c r="J132" s="635"/>
      <c r="K132" s="635"/>
      <c r="L132" s="635"/>
      <c r="M132" s="635"/>
      <c r="N132" s="636" t="s">
        <v>510</v>
      </c>
      <c r="O132" s="639">
        <v>46419</v>
      </c>
      <c r="P132" s="645">
        <v>2661.12</v>
      </c>
      <c r="Q132" s="636">
        <v>32.75</v>
      </c>
    </row>
    <row r="133" spans="1:17" ht="14.4">
      <c r="A133" s="635"/>
      <c r="B133" s="635"/>
      <c r="C133" s="635"/>
      <c r="D133" s="635"/>
      <c r="E133" s="635"/>
      <c r="F133" s="635"/>
      <c r="G133" s="635"/>
      <c r="H133" s="635"/>
      <c r="I133" s="635"/>
      <c r="J133" s="635"/>
      <c r="K133" s="635"/>
      <c r="L133" s="635"/>
      <c r="M133" s="635"/>
      <c r="N133" s="635"/>
      <c r="O133" s="635"/>
      <c r="P133" s="635"/>
      <c r="Q133" s="635"/>
    </row>
    <row r="134" spans="1:17" ht="14.4">
      <c r="A134" s="636">
        <v>720</v>
      </c>
      <c r="B134" s="636" t="s">
        <v>545</v>
      </c>
      <c r="C134" s="636" t="s">
        <v>546</v>
      </c>
      <c r="D134" s="639">
        <v>44841</v>
      </c>
      <c r="E134" s="639">
        <v>46783</v>
      </c>
      <c r="F134" s="636">
        <v>975</v>
      </c>
      <c r="G134" s="645">
        <v>2008.5</v>
      </c>
      <c r="H134" s="645">
        <v>2008.5</v>
      </c>
      <c r="I134" s="645">
        <f>H134-G134</f>
        <v>0</v>
      </c>
      <c r="J134" s="636">
        <v>24.72</v>
      </c>
      <c r="K134" s="636">
        <v>477.27</v>
      </c>
      <c r="L134" s="635"/>
      <c r="M134" s="635"/>
      <c r="N134" s="636" t="s">
        <v>510</v>
      </c>
      <c r="O134" s="639">
        <v>45689</v>
      </c>
      <c r="P134" s="645">
        <v>2068.7600000000002</v>
      </c>
      <c r="Q134" s="636">
        <v>25.46</v>
      </c>
    </row>
    <row r="135" spans="1:17" ht="14.4">
      <c r="A135" s="635"/>
      <c r="B135" s="635"/>
      <c r="C135" s="635"/>
      <c r="D135" s="635"/>
      <c r="E135" s="635"/>
      <c r="F135" s="635"/>
      <c r="G135" s="635"/>
      <c r="H135" s="635"/>
      <c r="I135" s="635"/>
      <c r="J135" s="635"/>
      <c r="K135" s="635"/>
      <c r="L135" s="635"/>
      <c r="M135" s="635"/>
      <c r="N135" s="636" t="s">
        <v>510</v>
      </c>
      <c r="O135" s="639">
        <v>46054</v>
      </c>
      <c r="P135" s="645">
        <v>2130.8200000000002</v>
      </c>
      <c r="Q135" s="636">
        <v>26.23</v>
      </c>
    </row>
    <row r="136" spans="1:17" ht="14.4">
      <c r="A136" s="635"/>
      <c r="B136" s="635"/>
      <c r="C136" s="635"/>
      <c r="D136" s="635"/>
      <c r="E136" s="635"/>
      <c r="F136" s="635"/>
      <c r="G136" s="635"/>
      <c r="H136" s="635"/>
      <c r="I136" s="635"/>
      <c r="J136" s="635"/>
      <c r="K136" s="635"/>
      <c r="L136" s="635"/>
      <c r="M136" s="635"/>
      <c r="N136" s="636" t="s">
        <v>510</v>
      </c>
      <c r="O136" s="639">
        <v>46419</v>
      </c>
      <c r="P136" s="645">
        <v>2194.7399999999998</v>
      </c>
      <c r="Q136" s="636">
        <v>27.01</v>
      </c>
    </row>
    <row r="137" spans="1:17" ht="14.4">
      <c r="A137" s="636">
        <v>720</v>
      </c>
      <c r="B137" s="636" t="s">
        <v>547</v>
      </c>
      <c r="C137" s="636" t="s">
        <v>548</v>
      </c>
      <c r="D137" s="639">
        <v>35898</v>
      </c>
      <c r="E137" s="639">
        <v>46418</v>
      </c>
      <c r="F137" s="636">
        <v>743</v>
      </c>
      <c r="G137" s="645">
        <v>1552.85</v>
      </c>
      <c r="H137" s="645">
        <v>1552.85</v>
      </c>
      <c r="I137" s="645">
        <f>H137-G137</f>
        <v>0</v>
      </c>
      <c r="J137" s="636">
        <v>25.08</v>
      </c>
      <c r="K137" s="636">
        <v>361.85</v>
      </c>
      <c r="L137" s="635"/>
      <c r="M137" s="635"/>
      <c r="N137" s="636" t="s">
        <v>510</v>
      </c>
      <c r="O137" s="639">
        <v>45689</v>
      </c>
      <c r="P137" s="645">
        <v>1599.44</v>
      </c>
      <c r="Q137" s="636">
        <v>25.83</v>
      </c>
    </row>
    <row r="138" spans="1:17" ht="14.4">
      <c r="A138" s="635"/>
      <c r="B138" s="635"/>
      <c r="C138" s="635"/>
      <c r="D138" s="635"/>
      <c r="E138" s="635"/>
      <c r="F138" s="635"/>
      <c r="G138" s="635"/>
      <c r="H138" s="635"/>
      <c r="I138" s="635"/>
      <c r="J138" s="635"/>
      <c r="K138" s="635"/>
      <c r="L138" s="635"/>
      <c r="M138" s="635"/>
      <c r="N138" s="636" t="s">
        <v>510</v>
      </c>
      <c r="O138" s="639">
        <v>46054</v>
      </c>
      <c r="P138" s="645">
        <v>1647.42</v>
      </c>
      <c r="Q138" s="636">
        <v>26.61</v>
      </c>
    </row>
    <row r="139" spans="1:17" ht="14.4">
      <c r="A139" s="635"/>
      <c r="B139" s="635"/>
      <c r="C139" s="635"/>
      <c r="D139" s="635"/>
      <c r="E139" s="635"/>
      <c r="F139" s="635"/>
      <c r="G139" s="635"/>
      <c r="H139" s="635"/>
      <c r="I139" s="635"/>
      <c r="J139" s="635"/>
      <c r="K139" s="635"/>
      <c r="L139" s="635"/>
      <c r="M139" s="635"/>
      <c r="N139" s="635"/>
      <c r="O139" s="635"/>
      <c r="P139" s="635"/>
      <c r="Q139" s="635"/>
    </row>
    <row r="140" spans="1:17" ht="14.4">
      <c r="A140" s="636">
        <v>720</v>
      </c>
      <c r="B140" s="636">
        <v>4451</v>
      </c>
      <c r="C140" s="636" t="s">
        <v>549</v>
      </c>
      <c r="D140" s="639">
        <v>35414</v>
      </c>
      <c r="E140" s="639">
        <v>45596</v>
      </c>
      <c r="F140" s="644">
        <v>7847</v>
      </c>
      <c r="G140" s="645">
        <v>7193.08</v>
      </c>
      <c r="H140" s="645">
        <v>7193.08</v>
      </c>
      <c r="I140" s="645">
        <f>H140-G140</f>
        <v>0</v>
      </c>
      <c r="J140" s="636">
        <v>11</v>
      </c>
      <c r="K140" s="645">
        <v>2149.02</v>
      </c>
      <c r="L140" s="635"/>
      <c r="M140" s="635"/>
      <c r="N140" s="635"/>
      <c r="O140" s="635"/>
      <c r="P140" s="635"/>
      <c r="Q140" s="635"/>
    </row>
    <row r="141" spans="1:17" ht="14.4">
      <c r="A141" s="635"/>
      <c r="B141" s="635"/>
      <c r="C141" s="635"/>
      <c r="D141" s="635"/>
      <c r="E141" s="635"/>
      <c r="F141" s="635"/>
      <c r="G141" s="635"/>
      <c r="H141" s="635"/>
      <c r="I141" s="635"/>
      <c r="J141" s="635"/>
      <c r="K141" s="635"/>
      <c r="L141" s="635"/>
      <c r="M141" s="635"/>
      <c r="N141" s="635"/>
      <c r="O141" s="635"/>
      <c r="P141" s="635"/>
      <c r="Q141" s="635"/>
    </row>
    <row r="142" spans="1:17" ht="14.4">
      <c r="A142" s="636">
        <v>720</v>
      </c>
      <c r="B142" s="636">
        <v>4461</v>
      </c>
      <c r="C142" s="636" t="s">
        <v>550</v>
      </c>
      <c r="D142" s="639">
        <v>42898</v>
      </c>
      <c r="E142" s="639">
        <v>47999</v>
      </c>
      <c r="F142" s="644">
        <v>20000</v>
      </c>
      <c r="G142" s="645">
        <v>23333.33</v>
      </c>
      <c r="H142" s="645">
        <v>23333.33</v>
      </c>
      <c r="I142" s="645">
        <f>H142-G142</f>
        <v>0</v>
      </c>
      <c r="J142" s="636">
        <v>14</v>
      </c>
      <c r="K142" s="645">
        <v>11080.37</v>
      </c>
      <c r="L142" s="635"/>
      <c r="M142" s="635"/>
      <c r="N142" s="636" t="s">
        <v>510</v>
      </c>
      <c r="O142" s="639">
        <v>46174</v>
      </c>
      <c r="P142" s="645">
        <v>23500</v>
      </c>
      <c r="Q142" s="636">
        <v>14.1</v>
      </c>
    </row>
    <row r="143" spans="1:17" ht="14.4">
      <c r="A143" s="635"/>
      <c r="B143" s="635"/>
      <c r="C143" s="635"/>
      <c r="D143" s="635"/>
      <c r="E143" s="635"/>
      <c r="F143" s="635"/>
      <c r="G143" s="635"/>
      <c r="H143" s="635"/>
      <c r="I143" s="635"/>
      <c r="J143" s="635"/>
      <c r="K143" s="635"/>
      <c r="L143" s="635"/>
      <c r="M143" s="635"/>
      <c r="N143" s="635"/>
      <c r="O143" s="635"/>
      <c r="P143" s="635"/>
      <c r="Q143" s="635"/>
    </row>
    <row r="144" spans="1:17" ht="14.4">
      <c r="A144" s="636">
        <v>720</v>
      </c>
      <c r="B144" s="636" t="s">
        <v>551</v>
      </c>
      <c r="C144" s="636" t="s">
        <v>552</v>
      </c>
      <c r="D144" s="639">
        <v>39519</v>
      </c>
      <c r="E144" s="639">
        <v>47149</v>
      </c>
      <c r="F144" s="644">
        <v>2400</v>
      </c>
      <c r="G144" s="645">
        <v>5270.55</v>
      </c>
      <c r="H144" s="645">
        <v>5270.55</v>
      </c>
      <c r="I144" s="645">
        <f>H144-G144</f>
        <v>0</v>
      </c>
      <c r="J144" s="636">
        <v>26.35</v>
      </c>
      <c r="K144" s="645">
        <v>1174.8399999999999</v>
      </c>
      <c r="L144" s="635"/>
      <c r="M144" s="635"/>
      <c r="N144" s="636" t="s">
        <v>510</v>
      </c>
      <c r="O144" s="639">
        <v>45689</v>
      </c>
      <c r="P144" s="645">
        <v>5428.67</v>
      </c>
      <c r="Q144" s="636">
        <v>27.14</v>
      </c>
    </row>
    <row r="145" spans="1:17" ht="14.4">
      <c r="A145" s="635"/>
      <c r="B145" s="635"/>
      <c r="C145" s="635"/>
      <c r="D145" s="635"/>
      <c r="E145" s="635"/>
      <c r="F145" s="635"/>
      <c r="G145" s="635"/>
      <c r="H145" s="635"/>
      <c r="I145" s="635"/>
      <c r="J145" s="635"/>
      <c r="K145" s="635"/>
      <c r="L145" s="635"/>
      <c r="M145" s="635"/>
      <c r="N145" s="636" t="s">
        <v>510</v>
      </c>
      <c r="O145" s="639">
        <v>46419</v>
      </c>
      <c r="P145" s="645">
        <v>5591.53</v>
      </c>
      <c r="Q145" s="636">
        <v>27.96</v>
      </c>
    </row>
    <row r="146" spans="1:17" ht="14.4">
      <c r="A146" s="635"/>
      <c r="B146" s="635"/>
      <c r="C146" s="635"/>
      <c r="D146" s="635"/>
      <c r="E146" s="635"/>
      <c r="F146" s="635"/>
      <c r="G146" s="635"/>
      <c r="H146" s="635"/>
      <c r="I146" s="635"/>
      <c r="J146" s="635"/>
      <c r="K146" s="635"/>
      <c r="L146" s="635"/>
      <c r="M146" s="635"/>
      <c r="N146" s="636" t="s">
        <v>510</v>
      </c>
      <c r="O146" s="639">
        <v>46784</v>
      </c>
      <c r="P146" s="645">
        <v>5759.27</v>
      </c>
      <c r="Q146" s="636">
        <v>28.8</v>
      </c>
    </row>
    <row r="147" spans="1:17" ht="14.4">
      <c r="A147" s="636">
        <v>720</v>
      </c>
      <c r="B147" s="636" t="s">
        <v>553</v>
      </c>
      <c r="C147" s="636" t="s">
        <v>554</v>
      </c>
      <c r="D147" s="639">
        <v>38473</v>
      </c>
      <c r="E147" s="639">
        <v>45777</v>
      </c>
      <c r="F147" s="644">
        <v>2000</v>
      </c>
      <c r="G147" s="645">
        <v>2500</v>
      </c>
      <c r="H147" s="645">
        <v>2500</v>
      </c>
      <c r="I147" s="645">
        <f>H147-G147</f>
        <v>0</v>
      </c>
      <c r="J147" s="636">
        <v>15</v>
      </c>
      <c r="K147" s="636">
        <v>979.03</v>
      </c>
      <c r="L147" s="635"/>
      <c r="M147" s="635"/>
      <c r="N147" s="635"/>
      <c r="O147" s="635"/>
      <c r="P147" s="635"/>
      <c r="Q147" s="635"/>
    </row>
    <row r="148" spans="1:17" ht="14.4">
      <c r="A148" s="635"/>
      <c r="B148" s="635"/>
      <c r="C148" s="635"/>
      <c r="D148" s="635"/>
      <c r="E148" s="635"/>
      <c r="F148" s="635"/>
      <c r="G148" s="635"/>
      <c r="H148" s="635"/>
      <c r="I148" s="635"/>
      <c r="J148" s="635"/>
      <c r="K148" s="635"/>
      <c r="L148" s="635"/>
      <c r="M148" s="635"/>
      <c r="N148" s="635"/>
      <c r="O148" s="635"/>
      <c r="P148" s="635"/>
      <c r="Q148" s="635"/>
    </row>
    <row r="149" spans="1:17" ht="14.4">
      <c r="A149" s="636">
        <v>720</v>
      </c>
      <c r="B149" s="636" t="s">
        <v>555</v>
      </c>
      <c r="C149" s="636" t="s">
        <v>556</v>
      </c>
      <c r="D149" s="639">
        <v>36082</v>
      </c>
      <c r="E149" s="639">
        <v>47057</v>
      </c>
      <c r="F149" s="644">
        <v>1200</v>
      </c>
      <c r="G149" s="645">
        <v>2472</v>
      </c>
      <c r="H149" s="645">
        <v>2472</v>
      </c>
      <c r="I149" s="645">
        <f>H149-G149</f>
        <v>0</v>
      </c>
      <c r="J149" s="636">
        <v>24.72</v>
      </c>
      <c r="K149" s="636">
        <v>584.41999999999996</v>
      </c>
      <c r="L149" s="635"/>
      <c r="M149" s="635"/>
      <c r="N149" s="636" t="s">
        <v>510</v>
      </c>
      <c r="O149" s="639">
        <v>45962</v>
      </c>
      <c r="P149" s="645">
        <v>2546.16</v>
      </c>
      <c r="Q149" s="636">
        <v>25.46</v>
      </c>
    </row>
    <row r="150" spans="1:17" ht="14.4">
      <c r="A150" s="635"/>
      <c r="B150" s="635"/>
      <c r="C150" s="635"/>
      <c r="D150" s="635"/>
      <c r="E150" s="635"/>
      <c r="F150" s="635"/>
      <c r="G150" s="635"/>
      <c r="H150" s="635"/>
      <c r="I150" s="635"/>
      <c r="J150" s="635"/>
      <c r="K150" s="635"/>
      <c r="L150" s="635"/>
      <c r="M150" s="635"/>
      <c r="N150" s="636" t="s">
        <v>510</v>
      </c>
      <c r="O150" s="639">
        <v>46327</v>
      </c>
      <c r="P150" s="645">
        <v>2622.54</v>
      </c>
      <c r="Q150" s="636">
        <v>26.23</v>
      </c>
    </row>
    <row r="151" spans="1:17" ht="14.4">
      <c r="A151" s="635"/>
      <c r="B151" s="635"/>
      <c r="C151" s="635"/>
      <c r="D151" s="635"/>
      <c r="E151" s="635"/>
      <c r="F151" s="635"/>
      <c r="G151" s="635"/>
      <c r="H151" s="635"/>
      <c r="I151" s="635"/>
      <c r="J151" s="635"/>
      <c r="K151" s="635"/>
      <c r="L151" s="635"/>
      <c r="M151" s="635"/>
      <c r="N151" s="636" t="s">
        <v>510</v>
      </c>
      <c r="O151" s="639">
        <v>46692</v>
      </c>
      <c r="P151" s="645">
        <v>2701.22</v>
      </c>
      <c r="Q151" s="636">
        <v>27.01</v>
      </c>
    </row>
    <row r="152" spans="1:17" ht="14.4">
      <c r="A152" s="636">
        <v>720</v>
      </c>
      <c r="B152" s="636" t="s">
        <v>557</v>
      </c>
      <c r="C152" s="636" t="s">
        <v>558</v>
      </c>
      <c r="D152" s="639">
        <v>39322</v>
      </c>
      <c r="E152" s="639">
        <v>49187</v>
      </c>
      <c r="F152" s="644">
        <v>2124</v>
      </c>
      <c r="G152" s="645">
        <v>3674.52</v>
      </c>
      <c r="H152" s="645">
        <v>3674.52</v>
      </c>
      <c r="I152" s="645">
        <f>H152-G152</f>
        <v>0</v>
      </c>
      <c r="J152" s="636">
        <v>20.76</v>
      </c>
      <c r="K152" s="645">
        <v>1039.74</v>
      </c>
      <c r="L152" s="635"/>
      <c r="M152" s="635"/>
      <c r="N152" s="636" t="s">
        <v>510</v>
      </c>
      <c r="O152" s="639">
        <v>45901</v>
      </c>
      <c r="P152" s="645">
        <v>3748.86</v>
      </c>
      <c r="Q152" s="636">
        <v>21.18</v>
      </c>
    </row>
    <row r="153" spans="1:17" ht="14.4">
      <c r="A153" s="635"/>
      <c r="B153" s="635"/>
      <c r="C153" s="635"/>
      <c r="D153" s="635"/>
      <c r="E153" s="635"/>
      <c r="F153" s="635"/>
      <c r="G153" s="635"/>
      <c r="H153" s="635"/>
      <c r="I153" s="635"/>
      <c r="J153" s="635"/>
      <c r="K153" s="635"/>
      <c r="L153" s="635"/>
      <c r="M153" s="635"/>
      <c r="N153" s="636" t="s">
        <v>510</v>
      </c>
      <c r="O153" s="639">
        <v>46266</v>
      </c>
      <c r="P153" s="645">
        <v>3823.2</v>
      </c>
      <c r="Q153" s="636">
        <v>21.6</v>
      </c>
    </row>
    <row r="154" spans="1:17" ht="14.4">
      <c r="A154" s="635"/>
      <c r="B154" s="635"/>
      <c r="C154" s="635"/>
      <c r="D154" s="635"/>
      <c r="E154" s="635"/>
      <c r="F154" s="635"/>
      <c r="G154" s="635"/>
      <c r="H154" s="635"/>
      <c r="I154" s="635"/>
      <c r="J154" s="635"/>
      <c r="K154" s="635"/>
      <c r="L154" s="635"/>
      <c r="M154" s="635"/>
      <c r="N154" s="636" t="s">
        <v>510</v>
      </c>
      <c r="O154" s="639">
        <v>46631</v>
      </c>
      <c r="P154" s="645">
        <v>3899.31</v>
      </c>
      <c r="Q154" s="636">
        <v>22.03</v>
      </c>
    </row>
    <row r="155" spans="1:17" ht="14.4">
      <c r="A155" s="635"/>
      <c r="B155" s="635"/>
      <c r="C155" s="635"/>
      <c r="D155" s="635"/>
      <c r="E155" s="635"/>
      <c r="F155" s="635"/>
      <c r="G155" s="635"/>
      <c r="H155" s="635"/>
      <c r="I155" s="635"/>
      <c r="J155" s="635"/>
      <c r="K155" s="635"/>
      <c r="L155" s="635"/>
      <c r="M155" s="635"/>
      <c r="N155" s="636" t="s">
        <v>510</v>
      </c>
      <c r="O155" s="639">
        <v>46997</v>
      </c>
      <c r="P155" s="645">
        <v>3977.19</v>
      </c>
      <c r="Q155" s="636">
        <v>22.47</v>
      </c>
    </row>
    <row r="156" spans="1:17" ht="14.4">
      <c r="A156" s="635"/>
      <c r="B156" s="635"/>
      <c r="C156" s="635"/>
      <c r="D156" s="635"/>
      <c r="E156" s="635"/>
      <c r="F156" s="635"/>
      <c r="G156" s="635"/>
      <c r="H156" s="635"/>
      <c r="I156" s="635"/>
      <c r="J156" s="635"/>
      <c r="K156" s="635"/>
      <c r="L156" s="635"/>
      <c r="M156" s="635"/>
      <c r="N156" s="636" t="s">
        <v>510</v>
      </c>
      <c r="O156" s="639">
        <v>47362</v>
      </c>
      <c r="P156" s="645">
        <v>4056.84</v>
      </c>
      <c r="Q156" s="636">
        <v>22.92</v>
      </c>
    </row>
    <row r="157" spans="1:17" ht="14.4">
      <c r="A157" s="635"/>
      <c r="B157" s="635"/>
      <c r="C157" s="635"/>
      <c r="D157" s="635"/>
      <c r="E157" s="635"/>
      <c r="F157" s="635"/>
      <c r="G157" s="635"/>
      <c r="H157" s="635"/>
      <c r="I157" s="635"/>
      <c r="J157" s="635"/>
      <c r="K157" s="635"/>
      <c r="L157" s="635"/>
      <c r="M157" s="635"/>
      <c r="N157" s="636" t="s">
        <v>510</v>
      </c>
      <c r="O157" s="639">
        <v>47727</v>
      </c>
      <c r="P157" s="645">
        <v>4138.26</v>
      </c>
      <c r="Q157" s="636">
        <v>23.38</v>
      </c>
    </row>
    <row r="158" spans="1:17" ht="14.4">
      <c r="A158" s="635"/>
      <c r="B158" s="635"/>
      <c r="C158" s="635"/>
      <c r="D158" s="635"/>
      <c r="E158" s="635"/>
      <c r="F158" s="635"/>
      <c r="G158" s="635"/>
      <c r="H158" s="635"/>
      <c r="I158" s="635"/>
      <c r="J158" s="635"/>
      <c r="K158" s="635"/>
      <c r="L158" s="635"/>
      <c r="M158" s="635"/>
      <c r="N158" s="636" t="s">
        <v>510</v>
      </c>
      <c r="O158" s="639">
        <v>48092</v>
      </c>
      <c r="P158" s="645">
        <v>4221.45</v>
      </c>
      <c r="Q158" s="636">
        <v>23.85</v>
      </c>
    </row>
    <row r="159" spans="1:17" ht="14.4">
      <c r="A159" s="635"/>
      <c r="B159" s="635"/>
      <c r="C159" s="635"/>
      <c r="D159" s="635"/>
      <c r="E159" s="635"/>
      <c r="F159" s="635"/>
      <c r="G159" s="635"/>
      <c r="H159" s="635"/>
      <c r="I159" s="635"/>
      <c r="J159" s="635"/>
      <c r="K159" s="635"/>
      <c r="L159" s="635"/>
      <c r="M159" s="635"/>
      <c r="N159" s="636" t="s">
        <v>510</v>
      </c>
      <c r="O159" s="639">
        <v>48458</v>
      </c>
      <c r="P159" s="645">
        <v>4304.6400000000003</v>
      </c>
      <c r="Q159" s="636">
        <v>24.32</v>
      </c>
    </row>
    <row r="160" spans="1:17" ht="14.4">
      <c r="A160" s="635"/>
      <c r="B160" s="635"/>
      <c r="C160" s="635"/>
      <c r="D160" s="635"/>
      <c r="E160" s="635"/>
      <c r="F160" s="635"/>
      <c r="G160" s="635"/>
      <c r="H160" s="635"/>
      <c r="I160" s="635"/>
      <c r="J160" s="635"/>
      <c r="K160" s="635"/>
      <c r="L160" s="635"/>
      <c r="M160" s="635"/>
      <c r="N160" s="636" t="s">
        <v>510</v>
      </c>
      <c r="O160" s="639">
        <v>48823</v>
      </c>
      <c r="P160" s="645">
        <v>4391.37</v>
      </c>
      <c r="Q160" s="636">
        <v>24.81</v>
      </c>
    </row>
    <row r="161" spans="1:17" ht="14.4">
      <c r="A161" s="635"/>
      <c r="B161" s="635"/>
      <c r="C161" s="635"/>
      <c r="D161" s="635"/>
      <c r="E161" s="635"/>
      <c r="F161" s="635"/>
      <c r="G161" s="635"/>
      <c r="H161" s="635"/>
      <c r="I161" s="635"/>
      <c r="J161" s="635"/>
      <c r="K161" s="635"/>
      <c r="L161" s="635"/>
      <c r="M161" s="635"/>
      <c r="N161" s="635"/>
      <c r="O161" s="635"/>
      <c r="P161" s="635"/>
      <c r="Q161" s="635"/>
    </row>
    <row r="162" spans="1:17" ht="14.4">
      <c r="A162" s="636">
        <v>720</v>
      </c>
      <c r="B162" s="636" t="s">
        <v>559</v>
      </c>
      <c r="C162" s="636" t="s">
        <v>560</v>
      </c>
      <c r="D162" s="639">
        <v>44785</v>
      </c>
      <c r="E162" s="639">
        <v>46660</v>
      </c>
      <c r="F162" s="636">
        <v>900</v>
      </c>
      <c r="G162" s="645">
        <v>1670.92</v>
      </c>
      <c r="H162" s="645">
        <v>1670.92</v>
      </c>
      <c r="I162" s="645">
        <f>H162-G162</f>
        <v>0</v>
      </c>
      <c r="J162" s="636">
        <v>22.28</v>
      </c>
      <c r="K162" s="636">
        <v>498.94</v>
      </c>
      <c r="L162" s="635"/>
      <c r="M162" s="635"/>
      <c r="N162" s="636" t="s">
        <v>510</v>
      </c>
      <c r="O162" s="639">
        <v>45931</v>
      </c>
      <c r="P162" s="645">
        <v>1721.05</v>
      </c>
      <c r="Q162" s="636">
        <v>22.95</v>
      </c>
    </row>
    <row r="163" spans="1:17" ht="14.4">
      <c r="A163" s="635"/>
      <c r="B163" s="635"/>
      <c r="C163" s="635"/>
      <c r="D163" s="635"/>
      <c r="E163" s="635"/>
      <c r="F163" s="635"/>
      <c r="G163" s="635"/>
      <c r="H163" s="635"/>
      <c r="I163" s="635"/>
      <c r="J163" s="635"/>
      <c r="K163" s="635"/>
      <c r="L163" s="635"/>
      <c r="M163" s="635"/>
      <c r="N163" s="636" t="s">
        <v>510</v>
      </c>
      <c r="O163" s="639">
        <v>46296</v>
      </c>
      <c r="P163" s="645">
        <v>1772.68</v>
      </c>
      <c r="Q163" s="636">
        <v>23.64</v>
      </c>
    </row>
    <row r="164" spans="1:17" ht="14.4">
      <c r="A164" s="635"/>
      <c r="B164" s="635"/>
      <c r="C164" s="635"/>
      <c r="D164" s="635"/>
      <c r="E164" s="635"/>
      <c r="F164" s="635"/>
      <c r="G164" s="635"/>
      <c r="H164" s="635"/>
      <c r="I164" s="635"/>
      <c r="J164" s="635"/>
      <c r="K164" s="635"/>
      <c r="L164" s="635"/>
      <c r="M164" s="635"/>
      <c r="N164" s="635"/>
      <c r="O164" s="635"/>
      <c r="P164" s="635"/>
      <c r="Q164" s="635"/>
    </row>
    <row r="165" spans="1:17" ht="14.4">
      <c r="A165" s="635"/>
      <c r="B165" s="635"/>
      <c r="C165" s="635"/>
      <c r="D165" s="635"/>
      <c r="E165" s="635"/>
      <c r="F165" s="635"/>
      <c r="G165" s="635"/>
      <c r="H165" s="635"/>
      <c r="I165" s="635"/>
      <c r="J165" s="635"/>
      <c r="K165" s="635"/>
      <c r="L165" s="635"/>
      <c r="M165" s="635"/>
      <c r="N165" s="635"/>
      <c r="O165" s="635"/>
      <c r="P165" s="635"/>
      <c r="Q165" s="635"/>
    </row>
    <row r="166" spans="1:17" ht="14.4">
      <c r="A166" s="635"/>
      <c r="B166" s="635"/>
      <c r="C166" s="635"/>
      <c r="D166" s="635"/>
      <c r="E166" s="635"/>
      <c r="F166" s="635"/>
      <c r="G166" s="635"/>
      <c r="H166" s="635"/>
      <c r="I166" s="635"/>
      <c r="J166" s="635"/>
      <c r="K166" s="635"/>
      <c r="L166" s="635"/>
      <c r="M166" s="635"/>
      <c r="N166" s="635"/>
      <c r="O166" s="635"/>
      <c r="P166" s="635"/>
      <c r="Q166" s="635"/>
    </row>
    <row r="167" spans="1:17" ht="14.4">
      <c r="A167" s="636" t="s">
        <v>472</v>
      </c>
      <c r="B167" s="636" t="s">
        <v>473</v>
      </c>
      <c r="C167" s="635"/>
      <c r="D167" s="635"/>
      <c r="E167" s="637" t="s">
        <v>462</v>
      </c>
      <c r="F167" s="635"/>
      <c r="G167" s="635"/>
      <c r="H167" s="635"/>
      <c r="I167" s="635"/>
      <c r="J167" s="635"/>
      <c r="K167" s="635"/>
      <c r="L167" s="635"/>
      <c r="M167" s="635"/>
      <c r="N167" s="635"/>
      <c r="O167" s="635"/>
      <c r="P167" s="636" t="s">
        <v>463</v>
      </c>
      <c r="Q167" s="636">
        <v>4</v>
      </c>
    </row>
    <row r="168" spans="1:17" ht="14.4">
      <c r="A168" s="636" t="s">
        <v>474</v>
      </c>
      <c r="B168" s="638" t="s">
        <v>475</v>
      </c>
      <c r="C168" s="635"/>
      <c r="D168" s="635"/>
      <c r="E168" s="637" t="s">
        <v>476</v>
      </c>
      <c r="F168" s="635"/>
      <c r="G168" s="635"/>
      <c r="H168" s="635"/>
      <c r="I168" s="635"/>
      <c r="J168" s="635"/>
      <c r="K168" s="635"/>
      <c r="L168" s="635"/>
      <c r="M168" s="635"/>
      <c r="N168" s="635"/>
      <c r="O168" s="635"/>
      <c r="P168" s="636" t="s">
        <v>35</v>
      </c>
      <c r="Q168" s="639">
        <v>45692</v>
      </c>
    </row>
    <row r="169" spans="1:17" ht="14.4">
      <c r="A169" s="636" t="s">
        <v>464</v>
      </c>
      <c r="B169" s="635"/>
      <c r="C169" s="635"/>
      <c r="D169" s="635"/>
      <c r="E169" s="640">
        <v>45688</v>
      </c>
      <c r="F169" s="635"/>
      <c r="G169" s="635"/>
      <c r="H169" s="635"/>
      <c r="I169" s="635"/>
      <c r="J169" s="635"/>
      <c r="K169" s="635"/>
      <c r="L169" s="635"/>
      <c r="M169" s="635"/>
      <c r="N169" s="635"/>
      <c r="O169" s="635"/>
      <c r="P169" s="636" t="s">
        <v>465</v>
      </c>
      <c r="Q169" s="641">
        <v>0.47569444444444442</v>
      </c>
    </row>
    <row r="170" spans="1:17" ht="14.4">
      <c r="A170" s="635"/>
      <c r="B170" s="635"/>
      <c r="C170" s="635"/>
      <c r="D170" s="635"/>
      <c r="E170" s="635"/>
      <c r="F170" s="635"/>
      <c r="G170" s="635"/>
      <c r="H170" s="635"/>
      <c r="I170" s="635"/>
      <c r="J170" s="635"/>
      <c r="K170" s="635"/>
      <c r="L170" s="635"/>
      <c r="M170" s="635"/>
      <c r="N170" s="635"/>
      <c r="O170" s="635"/>
      <c r="P170" s="635"/>
      <c r="Q170" s="635"/>
    </row>
    <row r="171" spans="1:17" ht="14.4">
      <c r="A171" s="635"/>
      <c r="B171" s="635"/>
      <c r="C171" s="635"/>
      <c r="D171" s="635"/>
      <c r="E171" s="635"/>
      <c r="F171" s="635"/>
      <c r="G171" s="635"/>
      <c r="H171" s="635"/>
      <c r="I171" s="635"/>
      <c r="J171" s="635"/>
      <c r="K171" s="635"/>
      <c r="L171" s="635"/>
      <c r="M171" s="635"/>
      <c r="N171" s="635"/>
      <c r="O171" s="635"/>
      <c r="P171" s="635"/>
      <c r="Q171" s="635"/>
    </row>
    <row r="172" spans="1:17" ht="14.4">
      <c r="A172" s="635"/>
      <c r="B172" s="635"/>
      <c r="C172" s="635"/>
      <c r="D172" s="635"/>
      <c r="E172" s="635"/>
      <c r="F172" s="636" t="s">
        <v>477</v>
      </c>
      <c r="G172" s="636" t="s">
        <v>417</v>
      </c>
      <c r="H172" s="636"/>
      <c r="I172" s="636"/>
      <c r="J172" s="636" t="s">
        <v>480</v>
      </c>
      <c r="K172" s="636" t="s">
        <v>417</v>
      </c>
      <c r="L172" s="636" t="s">
        <v>481</v>
      </c>
      <c r="M172" s="636" t="s">
        <v>417</v>
      </c>
      <c r="N172" s="636" t="s">
        <v>482</v>
      </c>
      <c r="O172" s="635"/>
      <c r="P172" s="635"/>
      <c r="Q172" s="635"/>
    </row>
    <row r="173" spans="1:17">
      <c r="A173" s="636" t="s">
        <v>483</v>
      </c>
      <c r="B173" s="636" t="s">
        <v>484</v>
      </c>
      <c r="C173" s="636" t="s">
        <v>485</v>
      </c>
      <c r="D173" s="636" t="s">
        <v>486</v>
      </c>
      <c r="E173" s="636" t="s">
        <v>487</v>
      </c>
      <c r="F173" s="636" t="s">
        <v>488</v>
      </c>
      <c r="G173" s="636" t="s">
        <v>437</v>
      </c>
      <c r="H173" s="636"/>
      <c r="I173" s="636"/>
      <c r="J173" s="636" t="s">
        <v>489</v>
      </c>
      <c r="K173" s="636" t="s">
        <v>490</v>
      </c>
      <c r="L173" s="636" t="s">
        <v>491</v>
      </c>
      <c r="M173" s="636" t="s">
        <v>492</v>
      </c>
      <c r="N173" s="636" t="s">
        <v>493</v>
      </c>
      <c r="O173" s="636" t="s">
        <v>40</v>
      </c>
      <c r="P173" s="636" t="s">
        <v>461</v>
      </c>
      <c r="Q173" s="636" t="s">
        <v>494</v>
      </c>
    </row>
    <row r="174" spans="1:17" ht="14.4">
      <c r="A174" s="635"/>
      <c r="B174" s="635"/>
      <c r="C174" s="635"/>
      <c r="D174" s="635"/>
      <c r="E174" s="635"/>
      <c r="F174" s="635"/>
      <c r="G174" s="635"/>
      <c r="H174" s="635"/>
      <c r="I174" s="635"/>
      <c r="J174" s="635"/>
      <c r="K174" s="635"/>
      <c r="L174" s="635"/>
      <c r="M174" s="635"/>
      <c r="N174" s="635"/>
      <c r="O174" s="635"/>
      <c r="P174" s="635"/>
      <c r="Q174" s="635"/>
    </row>
    <row r="175" spans="1:17" ht="14.4">
      <c r="A175" s="636">
        <v>720</v>
      </c>
      <c r="B175" s="636" t="s">
        <v>561</v>
      </c>
      <c r="C175" s="636" t="s">
        <v>562</v>
      </c>
      <c r="D175" s="639">
        <v>35309</v>
      </c>
      <c r="E175" s="639">
        <v>58714</v>
      </c>
      <c r="F175" s="636">
        <v>0</v>
      </c>
      <c r="G175" s="635"/>
      <c r="H175" s="635"/>
      <c r="I175" s="635"/>
      <c r="J175" s="635"/>
      <c r="K175" s="636">
        <v>732.09</v>
      </c>
      <c r="L175" s="635"/>
      <c r="M175" s="635"/>
      <c r="N175" s="635"/>
      <c r="O175" s="635"/>
      <c r="P175" s="635"/>
      <c r="Q175" s="635"/>
    </row>
    <row r="176" spans="1:17" ht="14.4">
      <c r="A176" s="635"/>
      <c r="B176" s="635"/>
      <c r="C176" s="635"/>
      <c r="D176" s="635"/>
      <c r="E176" s="635"/>
      <c r="F176" s="635"/>
      <c r="G176" s="635"/>
      <c r="H176" s="635"/>
      <c r="I176" s="635"/>
      <c r="J176" s="635"/>
      <c r="K176" s="635"/>
      <c r="L176" s="635"/>
      <c r="M176" s="635"/>
      <c r="N176" s="635"/>
      <c r="O176" s="635"/>
      <c r="P176" s="635"/>
      <c r="Q176" s="635"/>
    </row>
    <row r="177" spans="1:17" ht="14.4">
      <c r="A177" s="636">
        <v>720</v>
      </c>
      <c r="B177" s="636" t="s">
        <v>563</v>
      </c>
      <c r="C177" s="636" t="s">
        <v>564</v>
      </c>
      <c r="D177" s="639">
        <v>35309</v>
      </c>
      <c r="E177" s="639">
        <v>58714</v>
      </c>
      <c r="F177" s="636">
        <v>0</v>
      </c>
      <c r="G177" s="635"/>
      <c r="H177" s="656"/>
      <c r="I177" s="635"/>
      <c r="J177" s="635"/>
      <c r="K177" s="645">
        <v>1305.04</v>
      </c>
      <c r="L177" s="635"/>
      <c r="M177" s="635"/>
      <c r="N177" s="635"/>
      <c r="O177" s="635"/>
      <c r="P177" s="635"/>
      <c r="Q177" s="635"/>
    </row>
    <row r="178" spans="1:17" ht="14.4">
      <c r="A178" s="635"/>
      <c r="B178" s="635"/>
      <c r="C178" s="635"/>
      <c r="D178" s="635"/>
      <c r="E178" s="635"/>
      <c r="F178" s="635"/>
      <c r="G178" s="635"/>
      <c r="H178" s="635"/>
      <c r="I178" s="635"/>
      <c r="J178" s="635"/>
      <c r="K178" s="635"/>
      <c r="L178" s="635"/>
      <c r="M178" s="635"/>
      <c r="N178" s="635"/>
      <c r="O178" s="635"/>
      <c r="P178" s="635"/>
      <c r="Q178" s="635"/>
    </row>
    <row r="179" spans="1:17" ht="14.4">
      <c r="A179" s="636">
        <v>720</v>
      </c>
      <c r="B179" s="636" t="s">
        <v>565</v>
      </c>
      <c r="C179" s="636" t="s">
        <v>566</v>
      </c>
      <c r="D179" s="639">
        <v>35309</v>
      </c>
      <c r="E179" s="639">
        <v>58714</v>
      </c>
      <c r="F179" s="636">
        <v>0</v>
      </c>
      <c r="G179" s="635"/>
      <c r="H179" s="635"/>
      <c r="I179" s="635"/>
      <c r="J179" s="635"/>
      <c r="K179" s="636">
        <v>884.88</v>
      </c>
      <c r="L179" s="635"/>
      <c r="M179" s="635"/>
      <c r="N179" s="635"/>
      <c r="O179" s="635"/>
      <c r="P179" s="635"/>
      <c r="Q179" s="635"/>
    </row>
    <row r="180" spans="1:17" ht="14.4">
      <c r="A180" s="635"/>
      <c r="B180" s="635"/>
      <c r="C180" s="635"/>
      <c r="D180" s="635"/>
      <c r="E180" s="635"/>
      <c r="F180" s="635"/>
      <c r="G180" s="635"/>
      <c r="H180" s="635"/>
      <c r="I180" s="635"/>
      <c r="J180" s="635"/>
      <c r="K180" s="635"/>
      <c r="L180" s="635"/>
      <c r="M180" s="635"/>
      <c r="N180" s="635"/>
      <c r="O180" s="635"/>
      <c r="P180" s="635"/>
      <c r="Q180" s="635"/>
    </row>
    <row r="181" spans="1:17" ht="14.4">
      <c r="A181" s="636">
        <v>720</v>
      </c>
      <c r="B181" s="636" t="s">
        <v>567</v>
      </c>
      <c r="C181" s="636" t="s">
        <v>568</v>
      </c>
      <c r="D181" s="639">
        <v>35309</v>
      </c>
      <c r="E181" s="639">
        <v>58714</v>
      </c>
      <c r="F181" s="636">
        <v>0</v>
      </c>
      <c r="G181" s="635"/>
      <c r="H181" s="635"/>
      <c r="I181" s="635"/>
      <c r="J181" s="635"/>
      <c r="K181" s="645">
        <v>1114.06</v>
      </c>
      <c r="L181" s="635"/>
      <c r="M181" s="635"/>
      <c r="N181" s="635"/>
      <c r="O181" s="635"/>
      <c r="P181" s="635"/>
      <c r="Q181" s="635"/>
    </row>
    <row r="182" spans="1:17" ht="14.4">
      <c r="A182" s="635"/>
      <c r="B182" s="635"/>
      <c r="C182" s="635"/>
      <c r="D182" s="635"/>
      <c r="E182" s="635"/>
      <c r="F182" s="635"/>
      <c r="G182" s="635"/>
      <c r="H182" s="635"/>
      <c r="I182" s="635"/>
      <c r="J182" s="635"/>
      <c r="K182" s="635"/>
      <c r="L182" s="635"/>
      <c r="M182" s="635"/>
      <c r="N182" s="635"/>
      <c r="O182" s="635"/>
      <c r="P182" s="635"/>
      <c r="Q182" s="635"/>
    </row>
    <row r="183" spans="1:17" ht="14.4">
      <c r="A183" s="635"/>
      <c r="B183" s="635"/>
      <c r="C183" s="635"/>
      <c r="D183" s="635"/>
      <c r="E183" s="635"/>
      <c r="F183" s="635"/>
      <c r="G183" s="635"/>
      <c r="H183" s="635"/>
      <c r="I183" s="635"/>
      <c r="J183" s="635"/>
      <c r="K183" s="635"/>
      <c r="L183" s="635"/>
      <c r="M183" s="635"/>
      <c r="N183" s="635"/>
      <c r="O183" s="635"/>
      <c r="P183" s="635"/>
      <c r="Q183" s="635"/>
    </row>
    <row r="184" spans="1:17" ht="22.8">
      <c r="A184" s="643" t="s">
        <v>569</v>
      </c>
      <c r="B184" s="636" t="s">
        <v>570</v>
      </c>
      <c r="C184" s="635"/>
      <c r="D184" s="646">
        <v>0.76400000000000001</v>
      </c>
      <c r="E184" s="636" t="s">
        <v>571</v>
      </c>
      <c r="F184" s="644">
        <v>148799</v>
      </c>
      <c r="G184" s="657">
        <v>159017.41</v>
      </c>
      <c r="H184" s="658">
        <f>SUM(H12:H183)</f>
        <v>156733.28</v>
      </c>
      <c r="I184" s="659">
        <f>SUM(I9:I183)</f>
        <v>-2284.13</v>
      </c>
      <c r="J184" s="635"/>
      <c r="K184" s="645">
        <v>66022.62</v>
      </c>
      <c r="L184" s="635"/>
      <c r="M184" s="636">
        <v>0</v>
      </c>
      <c r="N184" s="635"/>
      <c r="O184" s="635"/>
      <c r="P184" s="635"/>
      <c r="Q184" s="635"/>
    </row>
    <row r="185" spans="1:17" ht="14.4">
      <c r="A185" s="635"/>
      <c r="B185" s="636" t="s">
        <v>572</v>
      </c>
      <c r="C185" s="635"/>
      <c r="D185" s="635"/>
      <c r="E185" s="638" t="s">
        <v>573</v>
      </c>
      <c r="F185" s="638" t="s">
        <v>574</v>
      </c>
      <c r="G185" s="635"/>
      <c r="H185" s="645">
        <v>156733.28</v>
      </c>
      <c r="I185" s="635"/>
      <c r="J185" s="635"/>
      <c r="K185" s="635"/>
      <c r="L185" s="635"/>
      <c r="M185" s="635"/>
      <c r="N185" s="635"/>
      <c r="O185" s="635"/>
      <c r="P185" s="635"/>
      <c r="Q185" s="635"/>
    </row>
    <row r="186" spans="1:17" ht="14.4">
      <c r="A186" s="635"/>
      <c r="B186" s="636" t="s">
        <v>575</v>
      </c>
      <c r="C186" s="635"/>
      <c r="D186" s="647">
        <v>0.23599999999999999</v>
      </c>
      <c r="E186" s="638" t="s">
        <v>576</v>
      </c>
      <c r="F186" s="638" t="s">
        <v>577</v>
      </c>
      <c r="G186" s="635"/>
      <c r="H186" s="635"/>
      <c r="I186" s="635"/>
      <c r="J186" s="635"/>
      <c r="K186" s="635"/>
      <c r="L186" s="635"/>
      <c r="M186" s="635"/>
      <c r="N186" s="635"/>
      <c r="O186" s="635"/>
      <c r="P186" s="635"/>
      <c r="Q186" s="635"/>
    </row>
    <row r="187" spans="1:17" ht="14.4">
      <c r="A187" s="635"/>
      <c r="B187" s="636" t="s">
        <v>578</v>
      </c>
      <c r="C187" s="635"/>
      <c r="D187" s="635"/>
      <c r="E187" s="638" t="s">
        <v>579</v>
      </c>
      <c r="F187" s="638" t="s">
        <v>580</v>
      </c>
      <c r="G187" s="645">
        <v>159017.41</v>
      </c>
      <c r="H187" s="645"/>
      <c r="I187" s="645"/>
      <c r="J187" s="635"/>
      <c r="K187" s="635"/>
      <c r="L187" s="635"/>
      <c r="M187" s="635"/>
      <c r="N187" s="635"/>
      <c r="O187" s="635"/>
      <c r="P187" s="635"/>
      <c r="Q187" s="635"/>
    </row>
    <row r="188" spans="1:17" ht="14.4">
      <c r="A188" s="635"/>
      <c r="B188" s="635"/>
      <c r="C188" s="635"/>
      <c r="D188" s="635"/>
      <c r="E188" s="635"/>
      <c r="F188" s="635"/>
      <c r="G188" s="635"/>
      <c r="H188" s="635"/>
      <c r="I188" s="635"/>
      <c r="J188" s="635"/>
      <c r="K188" s="635"/>
      <c r="L188" s="635"/>
      <c r="M188" s="635"/>
      <c r="N188" s="635"/>
      <c r="O188" s="635"/>
      <c r="P188" s="635"/>
      <c r="Q188" s="635"/>
    </row>
    <row r="189" spans="1:17" ht="14.4">
      <c r="A189" s="635"/>
      <c r="B189" s="635"/>
      <c r="C189" s="635"/>
      <c r="D189" s="635"/>
      <c r="E189" s="635"/>
      <c r="F189" s="635"/>
      <c r="G189" s="635"/>
      <c r="H189" s="635"/>
      <c r="I189" s="635"/>
      <c r="J189" s="635"/>
      <c r="K189" s="635"/>
      <c r="L189" s="635"/>
      <c r="M189" s="635"/>
      <c r="N189" s="635"/>
      <c r="O189" s="635"/>
      <c r="P189" s="635"/>
      <c r="Q189" s="635"/>
    </row>
    <row r="190" spans="1:17" ht="14.4">
      <c r="A190" s="635"/>
      <c r="B190" s="635"/>
      <c r="C190" s="635"/>
      <c r="D190" s="635"/>
      <c r="E190" s="635"/>
      <c r="F190" s="635"/>
      <c r="G190" s="635"/>
      <c r="H190" s="635"/>
      <c r="I190" s="635"/>
      <c r="J190" s="635"/>
      <c r="K190" s="635"/>
      <c r="L190" s="635"/>
      <c r="M190" s="635"/>
      <c r="N190" s="635"/>
      <c r="O190" s="635"/>
      <c r="P190" s="635"/>
      <c r="Q190" s="635"/>
    </row>
    <row r="191" spans="1:17" ht="14.4">
      <c r="A191" s="643" t="s">
        <v>581</v>
      </c>
      <c r="B191" s="635"/>
      <c r="C191" s="635"/>
      <c r="D191" s="635"/>
      <c r="E191" s="635"/>
      <c r="F191" s="635"/>
      <c r="G191" s="635"/>
      <c r="H191" s="635"/>
      <c r="I191" s="635"/>
      <c r="J191" s="635"/>
      <c r="K191" s="635"/>
      <c r="L191" s="635"/>
      <c r="M191" s="635"/>
      <c r="N191" s="635"/>
      <c r="O191" s="635"/>
      <c r="P191" s="635"/>
      <c r="Q191" s="635"/>
    </row>
    <row r="192" spans="1:17" ht="14.4">
      <c r="A192" s="635"/>
      <c r="B192" s="636" t="s">
        <v>570</v>
      </c>
      <c r="C192" s="635"/>
      <c r="D192" s="646">
        <v>0.76400000000000001</v>
      </c>
      <c r="E192" s="636" t="s">
        <v>571</v>
      </c>
      <c r="F192" s="644">
        <v>148799</v>
      </c>
      <c r="G192" s="645">
        <v>159017.41</v>
      </c>
      <c r="H192" s="645"/>
      <c r="I192" s="645"/>
      <c r="J192" s="635"/>
      <c r="K192" s="645">
        <v>66022.62</v>
      </c>
      <c r="L192" s="635"/>
      <c r="M192" s="636">
        <v>0</v>
      </c>
      <c r="N192" s="635"/>
      <c r="O192" s="635"/>
      <c r="P192" s="635"/>
      <c r="Q192" s="635"/>
    </row>
    <row r="193" spans="1:17" ht="14.4">
      <c r="A193" s="635"/>
      <c r="B193" s="636" t="s">
        <v>572</v>
      </c>
      <c r="C193" s="635"/>
      <c r="D193" s="635"/>
      <c r="E193" s="638" t="s">
        <v>573</v>
      </c>
      <c r="F193" s="638" t="s">
        <v>574</v>
      </c>
      <c r="G193" s="635"/>
      <c r="H193" s="635"/>
      <c r="I193" s="635"/>
      <c r="J193" s="635"/>
      <c r="K193" s="635"/>
      <c r="L193" s="635"/>
      <c r="M193" s="635"/>
      <c r="N193" s="635"/>
      <c r="O193" s="635"/>
      <c r="P193" s="635"/>
      <c r="Q193" s="635"/>
    </row>
    <row r="194" spans="1:17" ht="14.4">
      <c r="A194" s="635"/>
      <c r="B194" s="636" t="s">
        <v>575</v>
      </c>
      <c r="C194" s="635"/>
      <c r="D194" s="647">
        <v>0.23599999999999999</v>
      </c>
      <c r="E194" s="638" t="s">
        <v>576</v>
      </c>
      <c r="F194" s="638" t="s">
        <v>577</v>
      </c>
      <c r="G194" s="635"/>
      <c r="H194" s="635"/>
      <c r="I194" s="635"/>
      <c r="J194" s="635"/>
      <c r="K194" s="635"/>
      <c r="L194" s="635"/>
      <c r="M194" s="635"/>
      <c r="N194" s="635"/>
      <c r="O194" s="635"/>
      <c r="P194" s="635"/>
      <c r="Q194" s="635"/>
    </row>
    <row r="195" spans="1:17" ht="14.4">
      <c r="A195" s="635"/>
      <c r="B195" s="636" t="s">
        <v>578</v>
      </c>
      <c r="C195" s="635"/>
      <c r="D195" s="635"/>
      <c r="E195" s="638" t="s">
        <v>579</v>
      </c>
      <c r="F195" s="638" t="s">
        <v>580</v>
      </c>
      <c r="G195" s="645">
        <v>159017.41</v>
      </c>
      <c r="H195" s="645"/>
      <c r="I195" s="645"/>
      <c r="J195" s="635"/>
      <c r="K195" s="635"/>
      <c r="L195" s="635"/>
      <c r="M195" s="635"/>
      <c r="N195" s="635"/>
      <c r="O195" s="635"/>
      <c r="P195" s="635"/>
      <c r="Q195" s="635"/>
    </row>
    <row r="196" spans="1:17" ht="14.4">
      <c r="A196" s="635"/>
      <c r="B196" s="635"/>
      <c r="C196" s="635"/>
      <c r="D196" s="635"/>
      <c r="E196" s="635"/>
      <c r="F196" s="635"/>
      <c r="G196" s="635"/>
      <c r="H196" s="635"/>
      <c r="I196" s="635"/>
      <c r="J196" s="635"/>
      <c r="K196" s="635"/>
      <c r="L196" s="635"/>
      <c r="M196" s="635"/>
      <c r="N196" s="635"/>
      <c r="O196" s="635"/>
      <c r="P196" s="635"/>
      <c r="Q196" s="635"/>
    </row>
    <row r="197" spans="1:17" ht="14.4">
      <c r="A197" s="635"/>
      <c r="B197" s="635"/>
      <c r="C197" s="635"/>
      <c r="D197" s="635"/>
      <c r="E197" s="635"/>
      <c r="F197" s="635"/>
      <c r="G197" s="635"/>
      <c r="H197" s="635"/>
      <c r="I197" s="635"/>
      <c r="J197" s="635"/>
      <c r="K197" s="635"/>
      <c r="L197" s="635"/>
      <c r="M197" s="635"/>
      <c r="N197" s="635"/>
      <c r="O197" s="635"/>
      <c r="P197" s="635"/>
      <c r="Q197" s="635"/>
    </row>
    <row r="198" spans="1:17" ht="14.4">
      <c r="A198" s="643" t="s">
        <v>582</v>
      </c>
      <c r="B198" s="635"/>
      <c r="C198" s="635"/>
      <c r="D198" s="635"/>
      <c r="E198" s="635"/>
      <c r="F198" s="635"/>
      <c r="G198" s="635"/>
      <c r="H198" s="635"/>
      <c r="I198" s="635"/>
      <c r="J198" s="635"/>
      <c r="K198" s="635"/>
      <c r="L198" s="635"/>
      <c r="M198" s="635"/>
      <c r="N198" s="635"/>
      <c r="O198" s="635"/>
      <c r="P198" s="635"/>
      <c r="Q198" s="635"/>
    </row>
    <row r="199" spans="1:17" ht="14.4">
      <c r="A199" s="635"/>
      <c r="B199" s="636" t="s">
        <v>570</v>
      </c>
      <c r="C199" s="635"/>
      <c r="D199" s="646">
        <v>0.76400000000000001</v>
      </c>
      <c r="E199" s="636" t="s">
        <v>571</v>
      </c>
      <c r="F199" s="644">
        <v>148799</v>
      </c>
      <c r="G199" s="645">
        <v>159017.41</v>
      </c>
      <c r="H199" s="645"/>
      <c r="I199" s="645"/>
      <c r="J199" s="635"/>
      <c r="K199" s="645">
        <v>66022.62</v>
      </c>
      <c r="L199" s="635"/>
      <c r="M199" s="636">
        <v>0</v>
      </c>
      <c r="N199" s="635"/>
      <c r="O199" s="635"/>
      <c r="P199" s="635"/>
      <c r="Q199" s="635"/>
    </row>
    <row r="200" spans="1:17" ht="14.4">
      <c r="A200" s="635"/>
      <c r="B200" s="636" t="s">
        <v>572</v>
      </c>
      <c r="C200" s="635"/>
      <c r="D200" s="635"/>
      <c r="E200" s="638" t="s">
        <v>573</v>
      </c>
      <c r="F200" s="638" t="s">
        <v>574</v>
      </c>
      <c r="G200" s="635"/>
      <c r="H200" s="635"/>
      <c r="I200" s="635"/>
      <c r="J200" s="635"/>
      <c r="K200" s="635"/>
      <c r="L200" s="635"/>
      <c r="M200" s="635"/>
      <c r="N200" s="635"/>
      <c r="O200" s="635"/>
      <c r="P200" s="635"/>
      <c r="Q200" s="635"/>
    </row>
    <row r="201" spans="1:17" ht="14.4">
      <c r="A201" s="635"/>
      <c r="B201" s="636" t="s">
        <v>575</v>
      </c>
      <c r="C201" s="635"/>
      <c r="D201" s="647">
        <v>0.23599999999999999</v>
      </c>
      <c r="E201" s="638" t="s">
        <v>576</v>
      </c>
      <c r="F201" s="638" t="s">
        <v>577</v>
      </c>
      <c r="G201" s="635"/>
      <c r="H201" s="635"/>
      <c r="I201" s="635"/>
      <c r="J201" s="635"/>
      <c r="K201" s="635"/>
      <c r="L201" s="635"/>
      <c r="M201" s="635"/>
      <c r="N201" s="635"/>
      <c r="O201" s="635"/>
      <c r="P201" s="635"/>
      <c r="Q201" s="635"/>
    </row>
    <row r="202" spans="1:17" ht="14.4">
      <c r="A202" s="635"/>
      <c r="B202" s="636" t="s">
        <v>578</v>
      </c>
      <c r="C202" s="635"/>
      <c r="D202" s="635"/>
      <c r="E202" s="638" t="s">
        <v>579</v>
      </c>
      <c r="F202" s="638" t="s">
        <v>580</v>
      </c>
      <c r="G202" s="645">
        <v>159017.41</v>
      </c>
      <c r="H202" s="645"/>
      <c r="I202" s="645"/>
      <c r="J202" s="635"/>
      <c r="K202" s="635"/>
      <c r="L202" s="635"/>
      <c r="M202" s="635"/>
      <c r="N202" s="635"/>
      <c r="O202" s="635"/>
      <c r="P202" s="635"/>
      <c r="Q202" s="635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CF20-8FC7-4C95-81A9-52FDF233ED34}">
  <sheetPr codeName="Sheet69"/>
  <dimension ref="A1:Q202"/>
  <sheetViews>
    <sheetView topLeftCell="A85" workbookViewId="0">
      <selection activeCell="L22" sqref="L22"/>
    </sheetView>
  </sheetViews>
  <sheetFormatPr defaultRowHeight="13.2"/>
  <cols>
    <col min="1" max="1" width="30.44140625" bestFit="1" customWidth="1"/>
    <col min="2" max="2" width="15.88671875" bestFit="1" customWidth="1"/>
    <col min="3" max="3" width="25.44140625" bestFit="1" customWidth="1"/>
    <col min="7" max="8" width="18.44140625" bestFit="1" customWidth="1"/>
    <col min="9" max="9" width="16" bestFit="1" customWidth="1"/>
    <col min="15" max="15" width="11.44140625" bestFit="1" customWidth="1"/>
    <col min="16" max="16" width="10.109375" bestFit="1" customWidth="1"/>
    <col min="17" max="17" width="9.44140625" bestFit="1" customWidth="1"/>
  </cols>
  <sheetData>
    <row r="1" spans="1:17" ht="14.4">
      <c r="A1" s="635"/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</row>
    <row r="2" spans="1:17" ht="14.4">
      <c r="A2" s="636" t="s">
        <v>472</v>
      </c>
      <c r="B2" s="636" t="s">
        <v>473</v>
      </c>
      <c r="C2" s="635"/>
      <c r="D2" s="635"/>
      <c r="E2" s="637" t="s">
        <v>462</v>
      </c>
      <c r="F2" s="635"/>
      <c r="G2" s="635"/>
      <c r="H2" s="635"/>
      <c r="I2" s="635"/>
      <c r="J2" s="635"/>
      <c r="K2" s="635"/>
      <c r="L2" s="635"/>
      <c r="M2" s="635"/>
      <c r="N2" s="635"/>
      <c r="O2" s="635"/>
      <c r="P2" s="636" t="s">
        <v>463</v>
      </c>
      <c r="Q2" s="636">
        <v>1</v>
      </c>
    </row>
    <row r="3" spans="1:17" ht="14.4">
      <c r="A3" s="636" t="s">
        <v>474</v>
      </c>
      <c r="B3" s="638" t="s">
        <v>475</v>
      </c>
      <c r="C3" s="635"/>
      <c r="D3" s="635"/>
      <c r="E3" s="637" t="s">
        <v>476</v>
      </c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6" t="s">
        <v>35</v>
      </c>
      <c r="Q3" s="639">
        <v>45692</v>
      </c>
    </row>
    <row r="4" spans="1:17" ht="14.4">
      <c r="A4" s="636" t="s">
        <v>464</v>
      </c>
      <c r="B4" s="635"/>
      <c r="C4" s="635"/>
      <c r="D4" s="635"/>
      <c r="E4" s="640">
        <v>45688</v>
      </c>
      <c r="F4" s="635"/>
      <c r="G4" s="635"/>
      <c r="H4" s="635"/>
      <c r="I4" s="635"/>
      <c r="J4" s="635"/>
      <c r="K4" s="635"/>
      <c r="L4" s="635"/>
      <c r="M4" s="635"/>
      <c r="N4" s="635"/>
      <c r="O4" s="635"/>
      <c r="P4" s="636" t="s">
        <v>465</v>
      </c>
      <c r="Q4" s="641">
        <v>0.47569444444444442</v>
      </c>
    </row>
    <row r="5" spans="1:17" ht="14.4">
      <c r="A5" s="635"/>
      <c r="B5" s="635"/>
      <c r="C5" s="635"/>
      <c r="D5" s="635"/>
      <c r="E5" s="635"/>
      <c r="F5" s="635"/>
      <c r="G5" s="635"/>
      <c r="H5" s="635"/>
      <c r="I5" s="635"/>
      <c r="J5" s="635"/>
      <c r="K5" s="635"/>
      <c r="L5" s="635"/>
      <c r="M5" s="635"/>
      <c r="N5" s="635"/>
      <c r="O5" s="635"/>
      <c r="P5" s="635"/>
      <c r="Q5" s="635"/>
    </row>
    <row r="6" spans="1:17" ht="14.4">
      <c r="A6" s="635"/>
      <c r="B6" s="635"/>
      <c r="C6" s="635"/>
      <c r="D6" s="635"/>
      <c r="E6" s="635"/>
      <c r="F6" s="635"/>
      <c r="G6" s="635"/>
      <c r="H6" s="635"/>
      <c r="I6" s="635"/>
      <c r="J6" s="635"/>
      <c r="K6" s="635"/>
      <c r="L6" s="635"/>
      <c r="M6" s="635"/>
      <c r="N6" s="635"/>
      <c r="O6" s="635"/>
      <c r="P6" s="635"/>
      <c r="Q6" s="635"/>
    </row>
    <row r="7" spans="1:17" ht="14.4">
      <c r="A7" s="635"/>
      <c r="B7" s="635"/>
      <c r="C7" s="635"/>
      <c r="D7" s="635"/>
      <c r="E7" s="635"/>
      <c r="F7" s="636" t="s">
        <v>477</v>
      </c>
      <c r="G7" s="636" t="s">
        <v>417</v>
      </c>
      <c r="H7" s="642" t="s">
        <v>478</v>
      </c>
      <c r="I7" s="642" t="s">
        <v>479</v>
      </c>
      <c r="J7" s="636" t="s">
        <v>480</v>
      </c>
      <c r="K7" s="636" t="s">
        <v>417</v>
      </c>
      <c r="L7" s="636" t="s">
        <v>481</v>
      </c>
      <c r="M7" s="636" t="s">
        <v>417</v>
      </c>
      <c r="N7" s="636" t="s">
        <v>482</v>
      </c>
      <c r="O7" s="635"/>
      <c r="P7" s="635"/>
      <c r="Q7" s="635"/>
    </row>
    <row r="8" spans="1:17">
      <c r="A8" s="636" t="s">
        <v>483</v>
      </c>
      <c r="B8" s="636" t="s">
        <v>484</v>
      </c>
      <c r="C8" s="636" t="s">
        <v>485</v>
      </c>
      <c r="D8" s="636" t="s">
        <v>486</v>
      </c>
      <c r="E8" s="636" t="s">
        <v>487</v>
      </c>
      <c r="F8" s="636" t="s">
        <v>488</v>
      </c>
      <c r="G8" s="636" t="s">
        <v>437</v>
      </c>
      <c r="H8" s="642"/>
      <c r="I8" s="642"/>
      <c r="J8" s="636" t="s">
        <v>489</v>
      </c>
      <c r="K8" s="636" t="s">
        <v>490</v>
      </c>
      <c r="L8" s="636" t="s">
        <v>491</v>
      </c>
      <c r="M8" s="636" t="s">
        <v>492</v>
      </c>
      <c r="N8" s="636" t="s">
        <v>493</v>
      </c>
      <c r="O8" s="636" t="s">
        <v>40</v>
      </c>
      <c r="P8" s="636" t="s">
        <v>461</v>
      </c>
      <c r="Q8" s="636" t="s">
        <v>494</v>
      </c>
    </row>
    <row r="9" spans="1:17" ht="14.4">
      <c r="A9" s="635"/>
      <c r="B9" s="635"/>
      <c r="C9" s="635"/>
      <c r="D9" s="635"/>
      <c r="E9" s="635"/>
      <c r="F9" s="635"/>
      <c r="G9" s="635"/>
      <c r="H9" s="635"/>
      <c r="I9" s="635"/>
      <c r="J9" s="635"/>
      <c r="K9" s="635"/>
      <c r="L9" s="635"/>
      <c r="M9" s="635"/>
      <c r="N9" s="635"/>
      <c r="O9" s="635"/>
      <c r="P9" s="635"/>
      <c r="Q9" s="635"/>
    </row>
    <row r="10" spans="1:17" ht="14.4">
      <c r="A10" s="643" t="s">
        <v>495</v>
      </c>
      <c r="B10" s="635"/>
      <c r="C10" s="635"/>
      <c r="D10" s="635"/>
      <c r="E10" s="635"/>
      <c r="F10" s="635"/>
      <c r="G10" s="635"/>
      <c r="H10" s="635"/>
      <c r="I10" s="635"/>
      <c r="J10" s="635"/>
      <c r="K10" s="635"/>
      <c r="L10" s="635"/>
      <c r="M10" s="635"/>
      <c r="N10" s="635"/>
      <c r="O10" s="635"/>
      <c r="P10" s="635"/>
      <c r="Q10" s="635"/>
    </row>
    <row r="11" spans="1:17" ht="14.4">
      <c r="A11" s="635"/>
      <c r="B11" s="635"/>
      <c r="C11" s="635"/>
      <c r="D11" s="635"/>
      <c r="E11" s="635"/>
      <c r="F11" s="635"/>
      <c r="G11" s="635"/>
      <c r="H11" s="635"/>
      <c r="I11" s="635"/>
      <c r="J11" s="635"/>
      <c r="K11" s="635"/>
      <c r="L11" s="635"/>
      <c r="M11" s="635"/>
      <c r="N11" s="635"/>
      <c r="O11" s="635"/>
      <c r="P11" s="635"/>
      <c r="Q11" s="635"/>
    </row>
    <row r="12" spans="1:17" ht="14.4">
      <c r="A12" s="636">
        <v>720</v>
      </c>
      <c r="B12" s="636" t="s">
        <v>496</v>
      </c>
      <c r="C12" s="636" t="s">
        <v>497</v>
      </c>
      <c r="D12" s="639">
        <v>45693</v>
      </c>
      <c r="E12" s="639">
        <v>47603</v>
      </c>
      <c r="F12" s="644">
        <v>1360</v>
      </c>
      <c r="G12" s="635"/>
      <c r="H12" s="644"/>
      <c r="I12" s="635"/>
      <c r="J12" s="635"/>
      <c r="K12" s="635"/>
      <c r="L12" s="635"/>
      <c r="M12" s="635"/>
      <c r="N12" s="635"/>
      <c r="O12" s="635"/>
      <c r="P12" s="635"/>
      <c r="Q12" s="635"/>
    </row>
    <row r="13" spans="1:17" ht="14.4">
      <c r="A13" s="635"/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5"/>
      <c r="N13" s="635"/>
      <c r="O13" s="635"/>
      <c r="P13" s="635"/>
      <c r="Q13" s="635"/>
    </row>
    <row r="14" spans="1:17" ht="14.4">
      <c r="A14" s="636">
        <v>720</v>
      </c>
      <c r="B14" s="636" t="s">
        <v>498</v>
      </c>
      <c r="C14" s="636" t="s">
        <v>499</v>
      </c>
      <c r="D14" s="639">
        <v>45689</v>
      </c>
      <c r="E14" s="639">
        <v>48213</v>
      </c>
      <c r="F14" s="644">
        <v>3506</v>
      </c>
      <c r="G14" s="635"/>
      <c r="H14" s="635"/>
      <c r="I14" s="635"/>
      <c r="J14" s="635"/>
      <c r="K14" s="635"/>
      <c r="L14" s="635"/>
      <c r="M14" s="635"/>
      <c r="N14" s="635"/>
      <c r="O14" s="635"/>
      <c r="P14" s="635"/>
      <c r="Q14" s="635"/>
    </row>
    <row r="15" spans="1:17" ht="14.4">
      <c r="A15" s="635"/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5"/>
      <c r="N15" s="635"/>
      <c r="O15" s="635"/>
      <c r="P15" s="635"/>
      <c r="Q15" s="635"/>
    </row>
    <row r="16" spans="1:17" ht="14.4">
      <c r="A16" s="643" t="s">
        <v>500</v>
      </c>
      <c r="B16" s="635"/>
      <c r="C16" s="635"/>
      <c r="D16" s="635"/>
      <c r="E16" s="635"/>
      <c r="F16" s="635"/>
      <c r="G16" s="635"/>
      <c r="H16" s="635"/>
      <c r="I16" s="635"/>
      <c r="J16" s="635"/>
      <c r="K16" s="635"/>
      <c r="L16" s="635"/>
      <c r="M16" s="635"/>
      <c r="N16" s="635"/>
      <c r="O16" s="635"/>
      <c r="P16" s="635"/>
      <c r="Q16" s="635"/>
    </row>
    <row r="17" spans="1:17" ht="14.4">
      <c r="A17" s="635"/>
      <c r="B17" s="635"/>
      <c r="C17" s="635"/>
      <c r="D17" s="635"/>
      <c r="E17" s="635"/>
      <c r="F17" s="635"/>
      <c r="G17" s="635"/>
      <c r="H17" s="635"/>
      <c r="I17" s="635"/>
      <c r="J17" s="635"/>
      <c r="K17" s="635"/>
      <c r="L17" s="635"/>
      <c r="M17" s="635"/>
      <c r="N17" s="635"/>
      <c r="O17" s="635"/>
      <c r="P17" s="635"/>
      <c r="Q17" s="635"/>
    </row>
    <row r="18" spans="1:17" ht="14.4">
      <c r="A18" s="636">
        <v>720</v>
      </c>
      <c r="B18" s="636" t="s">
        <v>501</v>
      </c>
      <c r="C18" s="636" t="s">
        <v>502</v>
      </c>
      <c r="D18" s="635"/>
      <c r="E18" s="635"/>
      <c r="F18" s="644">
        <v>1705</v>
      </c>
      <c r="G18" s="635"/>
      <c r="H18" s="635"/>
      <c r="I18" s="635"/>
      <c r="J18" s="635"/>
      <c r="K18" s="635"/>
      <c r="L18" s="635"/>
      <c r="M18" s="635"/>
      <c r="N18" s="635"/>
      <c r="O18" s="635"/>
      <c r="P18" s="635"/>
      <c r="Q18" s="635"/>
    </row>
    <row r="19" spans="1:17" ht="14.4">
      <c r="A19" s="635"/>
      <c r="B19" s="635"/>
      <c r="C19" s="635"/>
      <c r="D19" s="635"/>
      <c r="E19" s="635"/>
      <c r="F19" s="635"/>
      <c r="G19" s="635"/>
      <c r="H19" s="635"/>
      <c r="I19" s="635"/>
      <c r="J19" s="635"/>
      <c r="K19" s="635"/>
      <c r="L19" s="635"/>
      <c r="M19" s="635"/>
      <c r="N19" s="635"/>
      <c r="O19" s="635"/>
      <c r="P19" s="635"/>
      <c r="Q19" s="635"/>
    </row>
    <row r="20" spans="1:17" ht="14.4">
      <c r="A20" s="636">
        <v>720</v>
      </c>
      <c r="B20" s="636">
        <v>4081</v>
      </c>
      <c r="C20" s="636" t="s">
        <v>502</v>
      </c>
      <c r="D20" s="635"/>
      <c r="E20" s="635"/>
      <c r="F20" s="644">
        <v>5259</v>
      </c>
      <c r="G20" s="635"/>
      <c r="H20" s="635"/>
      <c r="I20" s="635"/>
      <c r="J20" s="635"/>
      <c r="K20" s="635"/>
      <c r="L20" s="635"/>
      <c r="M20" s="635"/>
      <c r="N20" s="635"/>
      <c r="O20" s="635"/>
      <c r="P20" s="635"/>
      <c r="Q20" s="635"/>
    </row>
    <row r="21" spans="1:17" ht="14.4">
      <c r="A21" s="635"/>
      <c r="B21" s="635"/>
      <c r="C21" s="635"/>
      <c r="D21" s="635"/>
      <c r="E21" s="635"/>
      <c r="F21" s="635"/>
      <c r="G21" s="635"/>
      <c r="H21" s="635"/>
      <c r="I21" s="635"/>
      <c r="J21" s="635"/>
      <c r="K21" s="635"/>
      <c r="L21" s="635"/>
      <c r="M21" s="635"/>
      <c r="N21" s="635"/>
      <c r="O21" s="635"/>
      <c r="P21" s="635"/>
      <c r="Q21" s="635"/>
    </row>
    <row r="22" spans="1:17" ht="14.4">
      <c r="A22" s="636">
        <v>720</v>
      </c>
      <c r="B22" s="636" t="s">
        <v>503</v>
      </c>
      <c r="C22" s="636" t="s">
        <v>502</v>
      </c>
      <c r="D22" s="635"/>
      <c r="E22" s="635"/>
      <c r="F22" s="644">
        <v>1190</v>
      </c>
      <c r="G22" s="635"/>
      <c r="H22" s="635"/>
      <c r="I22" s="635"/>
      <c r="J22" s="635"/>
      <c r="K22" s="635"/>
      <c r="L22" s="635"/>
      <c r="M22" s="635"/>
      <c r="N22" s="635"/>
      <c r="O22" s="635"/>
      <c r="P22" s="635"/>
      <c r="Q22" s="635"/>
    </row>
    <row r="23" spans="1:17" ht="14.4">
      <c r="A23" s="635"/>
      <c r="B23" s="635"/>
      <c r="C23" s="635"/>
      <c r="D23" s="635"/>
      <c r="E23" s="635"/>
      <c r="F23" s="635"/>
      <c r="G23" s="635"/>
      <c r="H23" s="635"/>
      <c r="I23" s="635"/>
      <c r="J23" s="635"/>
      <c r="K23" s="635"/>
      <c r="L23" s="635"/>
      <c r="M23" s="635"/>
      <c r="N23" s="635"/>
      <c r="O23" s="635"/>
      <c r="P23" s="635"/>
      <c r="Q23" s="635"/>
    </row>
    <row r="24" spans="1:17" ht="14.4">
      <c r="A24" s="636">
        <v>720</v>
      </c>
      <c r="B24" s="636" t="s">
        <v>504</v>
      </c>
      <c r="C24" s="636" t="s">
        <v>502</v>
      </c>
      <c r="D24" s="635"/>
      <c r="E24" s="635"/>
      <c r="F24" s="644">
        <v>1950</v>
      </c>
      <c r="G24" s="635"/>
      <c r="H24" s="635"/>
      <c r="I24" s="635"/>
      <c r="J24" s="635"/>
      <c r="K24" s="635"/>
      <c r="L24" s="635"/>
      <c r="M24" s="635"/>
      <c r="N24" s="635"/>
      <c r="O24" s="635"/>
      <c r="P24" s="635"/>
      <c r="Q24" s="635"/>
    </row>
    <row r="25" spans="1:17" ht="14.4">
      <c r="A25" s="635"/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35"/>
      <c r="P25" s="635"/>
      <c r="Q25" s="635"/>
    </row>
    <row r="26" spans="1:17" ht="14.4">
      <c r="A26" s="636">
        <v>720</v>
      </c>
      <c r="B26" s="636" t="s">
        <v>496</v>
      </c>
      <c r="C26" s="636" t="s">
        <v>502</v>
      </c>
      <c r="D26" s="635"/>
      <c r="E26" s="635"/>
      <c r="F26" s="644">
        <v>1360</v>
      </c>
      <c r="G26" s="635"/>
      <c r="H26" s="635"/>
      <c r="I26" s="635"/>
      <c r="J26" s="635"/>
      <c r="K26" s="635"/>
      <c r="L26" s="635"/>
      <c r="M26" s="635"/>
      <c r="N26" s="635"/>
      <c r="O26" s="635"/>
      <c r="P26" s="635"/>
      <c r="Q26" s="635"/>
    </row>
    <row r="27" spans="1:17" ht="14.4">
      <c r="A27" s="635"/>
      <c r="B27" s="635"/>
      <c r="C27" s="635"/>
      <c r="D27" s="635"/>
      <c r="E27" s="635"/>
      <c r="F27" s="635"/>
      <c r="G27" s="635"/>
      <c r="H27" s="635"/>
      <c r="I27" s="635"/>
      <c r="J27" s="635"/>
      <c r="K27" s="635"/>
      <c r="L27" s="635"/>
      <c r="M27" s="635"/>
      <c r="N27" s="635"/>
      <c r="O27" s="635"/>
      <c r="P27" s="635"/>
      <c r="Q27" s="635"/>
    </row>
    <row r="28" spans="1:17" ht="14.4">
      <c r="A28" s="636">
        <v>720</v>
      </c>
      <c r="B28" s="636" t="s">
        <v>498</v>
      </c>
      <c r="C28" s="636" t="s">
        <v>502</v>
      </c>
      <c r="D28" s="635"/>
      <c r="E28" s="635"/>
      <c r="F28" s="644">
        <v>3506</v>
      </c>
      <c r="G28" s="635"/>
      <c r="H28" s="635"/>
      <c r="I28" s="635"/>
      <c r="J28" s="635"/>
      <c r="K28" s="635"/>
      <c r="L28" s="635"/>
      <c r="M28" s="635"/>
      <c r="N28" s="635"/>
      <c r="O28" s="635"/>
      <c r="P28" s="635"/>
      <c r="Q28" s="635"/>
    </row>
    <row r="29" spans="1:17" ht="14.4">
      <c r="A29" s="635"/>
      <c r="B29" s="635"/>
      <c r="C29" s="635"/>
      <c r="D29" s="635"/>
      <c r="E29" s="635"/>
      <c r="F29" s="635"/>
      <c r="G29" s="635"/>
      <c r="H29" s="635"/>
      <c r="I29" s="635"/>
      <c r="J29" s="635"/>
      <c r="K29" s="635"/>
      <c r="L29" s="635"/>
      <c r="M29" s="635"/>
      <c r="N29" s="635"/>
      <c r="O29" s="635"/>
      <c r="P29" s="635"/>
      <c r="Q29" s="635"/>
    </row>
    <row r="30" spans="1:17" ht="14.4">
      <c r="A30" s="636">
        <v>720</v>
      </c>
      <c r="B30" s="636" t="s">
        <v>505</v>
      </c>
      <c r="C30" s="636" t="s">
        <v>502</v>
      </c>
      <c r="D30" s="635"/>
      <c r="E30" s="635"/>
      <c r="F30" s="636">
        <v>400</v>
      </c>
      <c r="G30" s="635"/>
      <c r="H30" s="635"/>
      <c r="I30" s="635"/>
      <c r="J30" s="635"/>
      <c r="K30" s="635"/>
      <c r="L30" s="635"/>
      <c r="M30" s="635"/>
      <c r="N30" s="635"/>
      <c r="O30" s="635"/>
      <c r="P30" s="635"/>
      <c r="Q30" s="635"/>
    </row>
    <row r="31" spans="1:17" ht="14.4">
      <c r="A31" s="635"/>
      <c r="B31" s="635"/>
      <c r="C31" s="635"/>
      <c r="D31" s="635"/>
      <c r="E31" s="635"/>
      <c r="F31" s="635"/>
      <c r="G31" s="635"/>
      <c r="H31" s="635"/>
      <c r="I31" s="635"/>
      <c r="J31" s="635"/>
      <c r="K31" s="635"/>
      <c r="L31" s="635"/>
      <c r="M31" s="635"/>
      <c r="N31" s="635"/>
      <c r="O31" s="635"/>
      <c r="P31" s="635"/>
      <c r="Q31" s="635"/>
    </row>
    <row r="32" spans="1:17" ht="14.4">
      <c r="A32" s="636">
        <v>720</v>
      </c>
      <c r="B32" s="636" t="s">
        <v>506</v>
      </c>
      <c r="C32" s="636" t="s">
        <v>502</v>
      </c>
      <c r="D32" s="635"/>
      <c r="E32" s="635"/>
      <c r="F32" s="644">
        <v>1200</v>
      </c>
      <c r="G32" s="635"/>
      <c r="H32" s="635"/>
      <c r="I32" s="635"/>
      <c r="J32" s="635"/>
      <c r="K32" s="635"/>
      <c r="L32" s="635"/>
      <c r="M32" s="635"/>
      <c r="N32" s="635"/>
      <c r="O32" s="635"/>
      <c r="P32" s="635"/>
      <c r="Q32" s="635"/>
    </row>
    <row r="33" spans="1:17" ht="14.4">
      <c r="A33" s="635"/>
      <c r="B33" s="635"/>
      <c r="C33" s="635"/>
      <c r="D33" s="635"/>
      <c r="E33" s="635"/>
      <c r="F33" s="635"/>
      <c r="G33" s="635"/>
      <c r="H33" s="635"/>
      <c r="I33" s="635"/>
      <c r="J33" s="635"/>
      <c r="K33" s="635"/>
      <c r="L33" s="635"/>
      <c r="M33" s="635"/>
      <c r="N33" s="635"/>
      <c r="O33" s="635"/>
      <c r="P33" s="635"/>
      <c r="Q33" s="635"/>
    </row>
    <row r="34" spans="1:17" ht="14.4">
      <c r="A34" s="636">
        <v>720</v>
      </c>
      <c r="B34" s="636">
        <v>4491</v>
      </c>
      <c r="C34" s="636" t="s">
        <v>502</v>
      </c>
      <c r="D34" s="635"/>
      <c r="E34" s="635"/>
      <c r="F34" s="644">
        <v>29397</v>
      </c>
      <c r="G34" s="635"/>
      <c r="H34" s="635"/>
      <c r="I34" s="635"/>
      <c r="J34" s="635"/>
      <c r="K34" s="635"/>
      <c r="L34" s="635"/>
      <c r="M34" s="635"/>
      <c r="N34" s="635"/>
      <c r="O34" s="635"/>
      <c r="P34" s="635"/>
      <c r="Q34" s="635"/>
    </row>
    <row r="35" spans="1:17" ht="14.4">
      <c r="A35" s="635"/>
      <c r="B35" s="635"/>
      <c r="C35" s="635"/>
      <c r="D35" s="635"/>
      <c r="E35" s="635"/>
      <c r="F35" s="635"/>
      <c r="G35" s="635"/>
      <c r="H35" s="635"/>
      <c r="I35" s="635"/>
      <c r="J35" s="635"/>
      <c r="K35" s="635"/>
      <c r="L35" s="635"/>
      <c r="M35" s="635"/>
      <c r="N35" s="635"/>
      <c r="O35" s="635"/>
      <c r="P35" s="635"/>
      <c r="Q35" s="635"/>
    </row>
    <row r="36" spans="1:17" ht="14.4">
      <c r="A36" s="643" t="s">
        <v>507</v>
      </c>
      <c r="B36" s="635"/>
      <c r="C36" s="635"/>
      <c r="D36" s="635"/>
      <c r="E36" s="635"/>
      <c r="F36" s="635"/>
      <c r="G36" s="635"/>
      <c r="H36" s="635"/>
      <c r="I36" s="635"/>
      <c r="J36" s="635"/>
      <c r="K36" s="635"/>
      <c r="L36" s="635"/>
      <c r="M36" s="635"/>
      <c r="N36" s="635"/>
      <c r="O36" s="635"/>
      <c r="P36" s="635"/>
      <c r="Q36" s="635"/>
    </row>
    <row r="37" spans="1:17" ht="14.4">
      <c r="A37" s="635"/>
      <c r="B37" s="635"/>
      <c r="C37" s="635"/>
      <c r="D37" s="635"/>
      <c r="E37" s="635"/>
      <c r="F37" s="635"/>
      <c r="G37" s="635"/>
      <c r="H37" s="635"/>
      <c r="I37" s="635"/>
      <c r="J37" s="635"/>
      <c r="K37" s="635"/>
      <c r="L37" s="635"/>
      <c r="M37" s="635"/>
      <c r="N37" s="635"/>
      <c r="O37" s="635"/>
      <c r="P37" s="635"/>
      <c r="Q37" s="635"/>
    </row>
    <row r="38" spans="1:17" ht="14.4">
      <c r="A38" s="636">
        <v>720</v>
      </c>
      <c r="B38" s="636" t="s">
        <v>508</v>
      </c>
      <c r="C38" s="636" t="s">
        <v>509</v>
      </c>
      <c r="D38" s="639">
        <v>40787</v>
      </c>
      <c r="E38" s="639">
        <v>46326</v>
      </c>
      <c r="F38" s="644">
        <v>1700</v>
      </c>
      <c r="G38" s="645">
        <v>3819.32</v>
      </c>
      <c r="H38" s="645">
        <v>3819.32</v>
      </c>
      <c r="I38" s="645">
        <f>H38-G38</f>
        <v>0</v>
      </c>
      <c r="J38" s="636">
        <v>26.96</v>
      </c>
      <c r="K38" s="636">
        <v>942.42</v>
      </c>
      <c r="L38" s="635"/>
      <c r="M38" s="635"/>
      <c r="N38" s="636" t="s">
        <v>510</v>
      </c>
      <c r="O38" s="639">
        <v>45962</v>
      </c>
      <c r="P38" s="645">
        <v>3934.18</v>
      </c>
      <c r="Q38" s="636">
        <v>27.77</v>
      </c>
    </row>
    <row r="39" spans="1:17" ht="14.4">
      <c r="A39" s="635"/>
      <c r="B39" s="635"/>
      <c r="C39" s="635"/>
      <c r="D39" s="635"/>
      <c r="E39" s="635"/>
      <c r="F39" s="635"/>
      <c r="G39" s="635"/>
      <c r="H39" s="635"/>
      <c r="I39" s="635"/>
      <c r="J39" s="635"/>
      <c r="K39" s="635"/>
      <c r="L39" s="635"/>
      <c r="M39" s="635"/>
      <c r="N39" s="635"/>
      <c r="O39" s="635"/>
      <c r="P39" s="635"/>
      <c r="Q39" s="635"/>
    </row>
    <row r="40" spans="1:17" ht="14.4">
      <c r="A40" s="636">
        <v>720</v>
      </c>
      <c r="B40" s="636" t="s">
        <v>511</v>
      </c>
      <c r="C40" s="636" t="s">
        <v>512</v>
      </c>
      <c r="D40" s="639">
        <v>42339</v>
      </c>
      <c r="E40" s="639">
        <v>48244</v>
      </c>
      <c r="F40" s="644">
        <v>1400</v>
      </c>
      <c r="G40" s="645">
        <v>2599.21</v>
      </c>
      <c r="H40" s="645">
        <v>2599.21</v>
      </c>
      <c r="I40" s="645">
        <f>H40-G40</f>
        <v>0</v>
      </c>
      <c r="J40" s="636">
        <v>22.28</v>
      </c>
      <c r="K40" s="636">
        <v>776.11</v>
      </c>
      <c r="L40" s="635"/>
      <c r="M40" s="635"/>
      <c r="N40" s="636" t="s">
        <v>510</v>
      </c>
      <c r="O40" s="639">
        <v>45689</v>
      </c>
      <c r="P40" s="645">
        <v>2677.18</v>
      </c>
      <c r="Q40" s="636">
        <v>22.95</v>
      </c>
    </row>
    <row r="41" spans="1:17" ht="14.4">
      <c r="A41" s="635"/>
      <c r="B41" s="635"/>
      <c r="C41" s="635"/>
      <c r="D41" s="635"/>
      <c r="E41" s="635"/>
      <c r="F41" s="635"/>
      <c r="G41" s="635"/>
      <c r="H41" s="635"/>
      <c r="I41" s="635"/>
      <c r="J41" s="635"/>
      <c r="K41" s="635"/>
      <c r="L41" s="635"/>
      <c r="M41" s="635"/>
      <c r="N41" s="636" t="s">
        <v>510</v>
      </c>
      <c r="O41" s="639">
        <v>46054</v>
      </c>
      <c r="P41" s="645">
        <v>2757.5</v>
      </c>
      <c r="Q41" s="636">
        <v>23.64</v>
      </c>
    </row>
    <row r="42" spans="1:17" ht="14.4">
      <c r="A42" s="635"/>
      <c r="B42" s="635"/>
      <c r="C42" s="635"/>
      <c r="D42" s="635"/>
      <c r="E42" s="635"/>
      <c r="F42" s="635"/>
      <c r="G42" s="635"/>
      <c r="H42" s="635"/>
      <c r="I42" s="635"/>
      <c r="J42" s="635"/>
      <c r="K42" s="635"/>
      <c r="L42" s="635"/>
      <c r="M42" s="635"/>
      <c r="N42" s="636" t="s">
        <v>510</v>
      </c>
      <c r="O42" s="639">
        <v>46419</v>
      </c>
      <c r="P42" s="645">
        <v>2840.74</v>
      </c>
      <c r="Q42" s="636">
        <v>24.35</v>
      </c>
    </row>
    <row r="43" spans="1:17" ht="14.4">
      <c r="A43" s="635"/>
      <c r="B43" s="635"/>
      <c r="C43" s="635"/>
      <c r="D43" s="635"/>
      <c r="E43" s="635"/>
      <c r="F43" s="635"/>
      <c r="G43" s="635"/>
      <c r="H43" s="635"/>
      <c r="I43" s="635"/>
      <c r="J43" s="635"/>
      <c r="K43" s="635"/>
      <c r="L43" s="635"/>
      <c r="M43" s="635"/>
      <c r="N43" s="636" t="s">
        <v>510</v>
      </c>
      <c r="O43" s="639">
        <v>46784</v>
      </c>
      <c r="P43" s="645">
        <v>2925.96</v>
      </c>
      <c r="Q43" s="636">
        <v>25.08</v>
      </c>
    </row>
    <row r="44" spans="1:17" ht="14.4">
      <c r="A44" s="635"/>
      <c r="B44" s="635"/>
      <c r="C44" s="635"/>
      <c r="D44" s="635"/>
      <c r="E44" s="635"/>
      <c r="F44" s="635"/>
      <c r="G44" s="635"/>
      <c r="H44" s="635"/>
      <c r="I44" s="635"/>
      <c r="J44" s="635"/>
      <c r="K44" s="635"/>
      <c r="L44" s="635"/>
      <c r="M44" s="635"/>
      <c r="N44" s="636" t="s">
        <v>510</v>
      </c>
      <c r="O44" s="639">
        <v>47150</v>
      </c>
      <c r="P44" s="645">
        <v>3013.74</v>
      </c>
      <c r="Q44" s="636">
        <v>25.83</v>
      </c>
    </row>
    <row r="45" spans="1:17" ht="14.4">
      <c r="A45" s="635"/>
      <c r="B45" s="635"/>
      <c r="C45" s="635"/>
      <c r="D45" s="635"/>
      <c r="E45" s="635"/>
      <c r="F45" s="635"/>
      <c r="G45" s="635"/>
      <c r="H45" s="635"/>
      <c r="I45" s="635"/>
      <c r="J45" s="635"/>
      <c r="K45" s="635"/>
      <c r="L45" s="635"/>
      <c r="M45" s="635"/>
      <c r="N45" s="636" t="s">
        <v>510</v>
      </c>
      <c r="O45" s="639">
        <v>47515</v>
      </c>
      <c r="P45" s="645">
        <v>3104.15</v>
      </c>
      <c r="Q45" s="636">
        <v>26.61</v>
      </c>
    </row>
    <row r="46" spans="1:17" ht="14.4">
      <c r="A46" s="635"/>
      <c r="B46" s="635"/>
      <c r="C46" s="635"/>
      <c r="D46" s="635"/>
      <c r="E46" s="635"/>
      <c r="F46" s="635"/>
      <c r="G46" s="635"/>
      <c r="H46" s="635"/>
      <c r="I46" s="635"/>
      <c r="J46" s="635"/>
      <c r="K46" s="635"/>
      <c r="L46" s="635"/>
      <c r="M46" s="635"/>
      <c r="N46" s="636" t="s">
        <v>510</v>
      </c>
      <c r="O46" s="639">
        <v>47880</v>
      </c>
      <c r="P46" s="645">
        <v>3197.28</v>
      </c>
      <c r="Q46" s="636">
        <v>27.41</v>
      </c>
    </row>
    <row r="47" spans="1:17" ht="14.4">
      <c r="A47" s="636">
        <v>720</v>
      </c>
      <c r="B47" s="636" t="s">
        <v>513</v>
      </c>
      <c r="C47" s="636" t="s">
        <v>514</v>
      </c>
      <c r="D47" s="639">
        <v>44175</v>
      </c>
      <c r="E47" s="639">
        <v>47208</v>
      </c>
      <c r="F47" s="644">
        <v>1195</v>
      </c>
      <c r="G47" s="645">
        <v>2290.42</v>
      </c>
      <c r="H47" s="645">
        <v>2290.42</v>
      </c>
      <c r="I47" s="645">
        <f>H47-G47</f>
        <v>0</v>
      </c>
      <c r="J47" s="636">
        <v>23</v>
      </c>
      <c r="K47" s="636">
        <v>662.47</v>
      </c>
      <c r="L47" s="635"/>
      <c r="M47" s="635"/>
      <c r="N47" s="636" t="s">
        <v>510</v>
      </c>
      <c r="O47" s="639">
        <v>45748</v>
      </c>
      <c r="P47" s="645">
        <v>2359.13</v>
      </c>
      <c r="Q47" s="636">
        <v>23.69</v>
      </c>
    </row>
    <row r="48" spans="1:17" ht="14.4">
      <c r="A48" s="635"/>
      <c r="B48" s="635"/>
      <c r="C48" s="635"/>
      <c r="D48" s="635"/>
      <c r="E48" s="635"/>
      <c r="F48" s="635"/>
      <c r="G48" s="635"/>
      <c r="H48" s="635"/>
      <c r="I48" s="635"/>
      <c r="J48" s="635"/>
      <c r="K48" s="635"/>
      <c r="L48" s="635"/>
      <c r="M48" s="635"/>
      <c r="N48" s="636" t="s">
        <v>510</v>
      </c>
      <c r="O48" s="639">
        <v>46113</v>
      </c>
      <c r="P48" s="645">
        <v>2429.83</v>
      </c>
      <c r="Q48" s="636">
        <v>24.4</v>
      </c>
    </row>
    <row r="49" spans="1:17" ht="14.4">
      <c r="A49" s="635"/>
      <c r="B49" s="635"/>
      <c r="C49" s="635"/>
      <c r="D49" s="635"/>
      <c r="E49" s="635"/>
      <c r="F49" s="635"/>
      <c r="G49" s="635"/>
      <c r="H49" s="635"/>
      <c r="I49" s="635"/>
      <c r="J49" s="635"/>
      <c r="K49" s="635"/>
      <c r="L49" s="635"/>
      <c r="M49" s="635"/>
      <c r="N49" s="636" t="s">
        <v>510</v>
      </c>
      <c r="O49" s="639">
        <v>46478</v>
      </c>
      <c r="P49" s="645">
        <v>2502.5300000000002</v>
      </c>
      <c r="Q49" s="636">
        <v>25.13</v>
      </c>
    </row>
    <row r="50" spans="1:17" ht="14.4">
      <c r="A50" s="635"/>
      <c r="B50" s="635"/>
      <c r="C50" s="635"/>
      <c r="D50" s="635"/>
      <c r="E50" s="635"/>
      <c r="F50" s="635"/>
      <c r="G50" s="635"/>
      <c r="H50" s="635"/>
      <c r="I50" s="635"/>
      <c r="J50" s="635"/>
      <c r="K50" s="635"/>
      <c r="L50" s="635"/>
      <c r="M50" s="635"/>
      <c r="N50" s="636" t="s">
        <v>510</v>
      </c>
      <c r="O50" s="639">
        <v>46844</v>
      </c>
      <c r="P50" s="645">
        <v>2578.21</v>
      </c>
      <c r="Q50" s="636">
        <v>25.89</v>
      </c>
    </row>
    <row r="51" spans="1:17" ht="14.4">
      <c r="A51" s="635"/>
      <c r="B51" s="635"/>
      <c r="C51" s="635"/>
      <c r="D51" s="635"/>
      <c r="E51" s="635"/>
      <c r="F51" s="635"/>
      <c r="G51" s="635"/>
      <c r="H51" s="635"/>
      <c r="I51" s="635"/>
      <c r="J51" s="635"/>
      <c r="K51" s="635"/>
      <c r="L51" s="635"/>
      <c r="M51" s="635"/>
      <c r="N51" s="635"/>
      <c r="O51" s="635"/>
      <c r="P51" s="635"/>
      <c r="Q51" s="635"/>
    </row>
    <row r="52" spans="1:17" ht="14.4">
      <c r="A52" s="636">
        <v>720</v>
      </c>
      <c r="B52" s="636">
        <v>4051</v>
      </c>
      <c r="C52" s="636" t="s">
        <v>515</v>
      </c>
      <c r="D52" s="639">
        <v>44821</v>
      </c>
      <c r="E52" s="639">
        <v>50313</v>
      </c>
      <c r="F52" s="644">
        <v>4000</v>
      </c>
      <c r="G52" s="645">
        <v>7916.67</v>
      </c>
      <c r="H52" s="645">
        <v>7916.67</v>
      </c>
      <c r="I52" s="645">
        <f>H52-G52</f>
        <v>0</v>
      </c>
      <c r="J52" s="636">
        <v>23.75</v>
      </c>
      <c r="K52" s="645">
        <v>1273.22</v>
      </c>
      <c r="L52" s="635"/>
      <c r="M52" s="635"/>
      <c r="N52" s="636" t="s">
        <v>510</v>
      </c>
      <c r="O52" s="639">
        <v>46661</v>
      </c>
      <c r="P52" s="645">
        <v>8708.33</v>
      </c>
      <c r="Q52" s="636">
        <v>26.12</v>
      </c>
    </row>
    <row r="53" spans="1:17" ht="14.4">
      <c r="A53" s="635"/>
      <c r="B53" s="635"/>
      <c r="C53" s="635"/>
      <c r="D53" s="635"/>
      <c r="E53" s="635"/>
      <c r="F53" s="635"/>
      <c r="G53" s="635"/>
      <c r="H53" s="635"/>
      <c r="I53" s="635"/>
      <c r="J53" s="635"/>
      <c r="K53" s="635"/>
      <c r="L53" s="635"/>
      <c r="M53" s="635"/>
      <c r="N53" s="636" t="s">
        <v>510</v>
      </c>
      <c r="O53" s="639">
        <v>48488</v>
      </c>
      <c r="P53" s="645">
        <v>9579.17</v>
      </c>
      <c r="Q53" s="636">
        <v>28.74</v>
      </c>
    </row>
    <row r="54" spans="1:17" ht="14.4">
      <c r="A54" s="635"/>
      <c r="B54" s="635"/>
      <c r="C54" s="635"/>
      <c r="D54" s="635"/>
      <c r="E54" s="635"/>
      <c r="F54" s="635"/>
      <c r="G54" s="635"/>
      <c r="H54" s="635"/>
      <c r="I54" s="635"/>
      <c r="J54" s="635"/>
      <c r="K54" s="635"/>
      <c r="L54" s="635"/>
      <c r="M54" s="635"/>
      <c r="N54" s="635"/>
      <c r="O54" s="635"/>
      <c r="P54" s="635"/>
      <c r="Q54" s="635"/>
    </row>
    <row r="55" spans="1:17" ht="14.4">
      <c r="A55" s="635"/>
      <c r="B55" s="635"/>
      <c r="C55" s="635"/>
      <c r="D55" s="635"/>
      <c r="E55" s="635"/>
      <c r="F55" s="635"/>
      <c r="G55" s="635"/>
      <c r="H55" s="635"/>
      <c r="I55" s="635"/>
      <c r="J55" s="635"/>
      <c r="K55" s="635"/>
      <c r="L55" s="635"/>
      <c r="M55" s="635"/>
      <c r="N55" s="635"/>
      <c r="O55" s="635"/>
      <c r="P55" s="635"/>
      <c r="Q55" s="635"/>
    </row>
    <row r="56" spans="1:17" ht="14.4">
      <c r="A56" s="635"/>
      <c r="B56" s="635"/>
      <c r="C56" s="635"/>
      <c r="D56" s="635"/>
      <c r="E56" s="635"/>
      <c r="F56" s="635"/>
      <c r="G56" s="635"/>
      <c r="H56" s="635"/>
      <c r="I56" s="635"/>
      <c r="J56" s="635"/>
      <c r="K56" s="635"/>
      <c r="L56" s="635"/>
      <c r="M56" s="635"/>
      <c r="N56" s="635"/>
      <c r="O56" s="635"/>
      <c r="P56" s="635"/>
      <c r="Q56" s="635"/>
    </row>
    <row r="57" spans="1:17" ht="14.4">
      <c r="A57" s="636" t="s">
        <v>472</v>
      </c>
      <c r="B57" s="636" t="s">
        <v>473</v>
      </c>
      <c r="C57" s="635"/>
      <c r="D57" s="635"/>
      <c r="E57" s="637" t="s">
        <v>462</v>
      </c>
      <c r="F57" s="635"/>
      <c r="G57" s="635"/>
      <c r="H57" s="635"/>
      <c r="I57" s="635"/>
      <c r="J57" s="635"/>
      <c r="K57" s="635"/>
      <c r="L57" s="635"/>
      <c r="M57" s="635"/>
      <c r="N57" s="635"/>
      <c r="O57" s="635"/>
      <c r="P57" s="636" t="s">
        <v>463</v>
      </c>
      <c r="Q57" s="636">
        <v>2</v>
      </c>
    </row>
    <row r="58" spans="1:17" ht="14.4">
      <c r="A58" s="636" t="s">
        <v>474</v>
      </c>
      <c r="B58" s="638" t="s">
        <v>475</v>
      </c>
      <c r="C58" s="635"/>
      <c r="D58" s="635"/>
      <c r="E58" s="637" t="s">
        <v>476</v>
      </c>
      <c r="F58" s="635"/>
      <c r="G58" s="635"/>
      <c r="H58" s="635"/>
      <c r="I58" s="635"/>
      <c r="J58" s="635"/>
      <c r="K58" s="635"/>
      <c r="L58" s="635"/>
      <c r="M58" s="635"/>
      <c r="N58" s="635"/>
      <c r="O58" s="635"/>
      <c r="P58" s="636" t="s">
        <v>35</v>
      </c>
      <c r="Q58" s="639">
        <v>45692</v>
      </c>
    </row>
    <row r="59" spans="1:17" ht="14.4">
      <c r="A59" s="636" t="s">
        <v>464</v>
      </c>
      <c r="B59" s="635"/>
      <c r="C59" s="635"/>
      <c r="D59" s="635"/>
      <c r="E59" s="640">
        <v>45688</v>
      </c>
      <c r="F59" s="635"/>
      <c r="G59" s="635"/>
      <c r="H59" s="635"/>
      <c r="I59" s="635"/>
      <c r="J59" s="635"/>
      <c r="K59" s="635"/>
      <c r="L59" s="635"/>
      <c r="M59" s="635"/>
      <c r="N59" s="635"/>
      <c r="O59" s="635"/>
      <c r="P59" s="636" t="s">
        <v>465</v>
      </c>
      <c r="Q59" s="641">
        <v>0.47569444444444442</v>
      </c>
    </row>
    <row r="60" spans="1:17" ht="14.4">
      <c r="A60" s="635"/>
      <c r="B60" s="635"/>
      <c r="C60" s="635"/>
      <c r="D60" s="635"/>
      <c r="E60" s="635"/>
      <c r="F60" s="635"/>
      <c r="G60" s="635"/>
      <c r="H60" s="635"/>
      <c r="I60" s="635"/>
      <c r="J60" s="635"/>
      <c r="K60" s="635"/>
      <c r="L60" s="635"/>
      <c r="M60" s="635"/>
      <c r="N60" s="635"/>
      <c r="O60" s="635"/>
      <c r="P60" s="635"/>
      <c r="Q60" s="635"/>
    </row>
    <row r="61" spans="1:17" ht="14.4">
      <c r="A61" s="635"/>
      <c r="B61" s="635"/>
      <c r="C61" s="635"/>
      <c r="D61" s="635"/>
      <c r="E61" s="635"/>
      <c r="F61" s="635"/>
      <c r="G61" s="635"/>
      <c r="H61" s="635"/>
      <c r="I61" s="635"/>
      <c r="J61" s="635"/>
      <c r="K61" s="635"/>
      <c r="L61" s="635"/>
      <c r="M61" s="635"/>
      <c r="N61" s="635"/>
      <c r="O61" s="635"/>
      <c r="P61" s="635"/>
      <c r="Q61" s="635"/>
    </row>
    <row r="62" spans="1:17" ht="14.4">
      <c r="A62" s="635"/>
      <c r="B62" s="635"/>
      <c r="C62" s="635"/>
      <c r="D62" s="635"/>
      <c r="E62" s="635"/>
      <c r="F62" s="636" t="s">
        <v>477</v>
      </c>
      <c r="G62" s="636" t="s">
        <v>417</v>
      </c>
      <c r="H62" s="636"/>
      <c r="I62" s="636"/>
      <c r="J62" s="636" t="s">
        <v>480</v>
      </c>
      <c r="K62" s="636" t="s">
        <v>417</v>
      </c>
      <c r="L62" s="636" t="s">
        <v>481</v>
      </c>
      <c r="M62" s="636" t="s">
        <v>417</v>
      </c>
      <c r="N62" s="636" t="s">
        <v>482</v>
      </c>
      <c r="O62" s="635"/>
      <c r="P62" s="635"/>
      <c r="Q62" s="635"/>
    </row>
    <row r="63" spans="1:17">
      <c r="A63" s="636" t="s">
        <v>483</v>
      </c>
      <c r="B63" s="636" t="s">
        <v>484</v>
      </c>
      <c r="C63" s="636" t="s">
        <v>485</v>
      </c>
      <c r="D63" s="636" t="s">
        <v>486</v>
      </c>
      <c r="E63" s="636" t="s">
        <v>487</v>
      </c>
      <c r="F63" s="636" t="s">
        <v>488</v>
      </c>
      <c r="G63" s="636" t="s">
        <v>437</v>
      </c>
      <c r="H63" s="636"/>
      <c r="I63" s="636"/>
      <c r="J63" s="636" t="s">
        <v>489</v>
      </c>
      <c r="K63" s="636" t="s">
        <v>490</v>
      </c>
      <c r="L63" s="636" t="s">
        <v>491</v>
      </c>
      <c r="M63" s="636" t="s">
        <v>492</v>
      </c>
      <c r="N63" s="636" t="s">
        <v>493</v>
      </c>
      <c r="O63" s="636" t="s">
        <v>40</v>
      </c>
      <c r="P63" s="636" t="s">
        <v>461</v>
      </c>
      <c r="Q63" s="636" t="s">
        <v>494</v>
      </c>
    </row>
    <row r="64" spans="1:17" ht="14.4">
      <c r="A64" s="635"/>
      <c r="B64" s="635"/>
      <c r="C64" s="635"/>
      <c r="D64" s="635"/>
      <c r="E64" s="635"/>
      <c r="F64" s="635"/>
      <c r="G64" s="635"/>
      <c r="H64" s="635"/>
      <c r="I64" s="635"/>
      <c r="J64" s="635"/>
      <c r="K64" s="635"/>
      <c r="L64" s="635"/>
      <c r="M64" s="635"/>
      <c r="N64" s="635"/>
      <c r="O64" s="635"/>
      <c r="P64" s="635"/>
      <c r="Q64" s="635"/>
    </row>
    <row r="65" spans="1:17" ht="14.4">
      <c r="A65" s="636">
        <v>720</v>
      </c>
      <c r="B65" s="636" t="s">
        <v>516</v>
      </c>
      <c r="C65" s="636" t="s">
        <v>517</v>
      </c>
      <c r="D65" s="639">
        <v>41548</v>
      </c>
      <c r="E65" s="639">
        <v>46418</v>
      </c>
      <c r="F65" s="644">
        <v>1200</v>
      </c>
      <c r="G65" s="645">
        <v>1680.47</v>
      </c>
      <c r="H65" s="645">
        <v>1680.47</v>
      </c>
      <c r="I65" s="645">
        <f>H65-G65</f>
        <v>0</v>
      </c>
      <c r="J65" s="636">
        <v>16.8</v>
      </c>
      <c r="K65" s="636">
        <v>665.25</v>
      </c>
      <c r="L65" s="635"/>
      <c r="M65" s="635"/>
      <c r="N65" s="636" t="s">
        <v>510</v>
      </c>
      <c r="O65" s="639">
        <v>45689</v>
      </c>
      <c r="P65" s="645">
        <v>1730.88</v>
      </c>
      <c r="Q65" s="636">
        <v>17.309999999999999</v>
      </c>
    </row>
    <row r="66" spans="1:17" ht="14.4">
      <c r="A66" s="635"/>
      <c r="B66" s="635"/>
      <c r="C66" s="635"/>
      <c r="D66" s="635"/>
      <c r="E66" s="635"/>
      <c r="F66" s="635"/>
      <c r="G66" s="635"/>
      <c r="H66" s="635"/>
      <c r="I66" s="635"/>
      <c r="J66" s="635"/>
      <c r="K66" s="635"/>
      <c r="L66" s="635"/>
      <c r="M66" s="635"/>
      <c r="N66" s="636" t="s">
        <v>510</v>
      </c>
      <c r="O66" s="639">
        <v>46054</v>
      </c>
      <c r="P66" s="645">
        <v>1782.81</v>
      </c>
      <c r="Q66" s="636">
        <v>17.829999999999998</v>
      </c>
    </row>
    <row r="67" spans="1:17" ht="14.4">
      <c r="A67" s="636">
        <v>720</v>
      </c>
      <c r="B67" s="636" t="s">
        <v>518</v>
      </c>
      <c r="C67" s="636" t="s">
        <v>519</v>
      </c>
      <c r="D67" s="639">
        <v>43235</v>
      </c>
      <c r="E67" s="639">
        <v>46873</v>
      </c>
      <c r="F67" s="644">
        <v>1200</v>
      </c>
      <c r="G67" s="645">
        <v>1854</v>
      </c>
      <c r="H67" s="645">
        <v>1854</v>
      </c>
      <c r="I67" s="645">
        <f>H67-G67</f>
        <v>0</v>
      </c>
      <c r="J67" s="636">
        <v>18.54</v>
      </c>
      <c r="K67" s="636">
        <v>665.25</v>
      </c>
      <c r="L67" s="635"/>
      <c r="M67" s="635"/>
      <c r="N67" s="636" t="s">
        <v>510</v>
      </c>
      <c r="O67" s="639">
        <v>45778</v>
      </c>
      <c r="P67" s="645">
        <v>1909.62</v>
      </c>
      <c r="Q67" s="636">
        <v>19.100000000000001</v>
      </c>
    </row>
    <row r="68" spans="1:17" ht="14.4">
      <c r="A68" s="635"/>
      <c r="B68" s="635"/>
      <c r="C68" s="635"/>
      <c r="D68" s="635"/>
      <c r="E68" s="635"/>
      <c r="F68" s="635"/>
      <c r="G68" s="635"/>
      <c r="H68" s="635"/>
      <c r="I68" s="635"/>
      <c r="J68" s="635"/>
      <c r="K68" s="635"/>
      <c r="L68" s="635"/>
      <c r="M68" s="635"/>
      <c r="N68" s="636" t="s">
        <v>510</v>
      </c>
      <c r="O68" s="639">
        <v>46143</v>
      </c>
      <c r="P68" s="645">
        <v>1966.91</v>
      </c>
      <c r="Q68" s="636">
        <v>19.670000000000002</v>
      </c>
    </row>
    <row r="69" spans="1:17" ht="14.4">
      <c r="A69" s="635"/>
      <c r="B69" s="635"/>
      <c r="C69" s="635"/>
      <c r="D69" s="635"/>
      <c r="E69" s="635"/>
      <c r="F69" s="635"/>
      <c r="G69" s="635"/>
      <c r="H69" s="635"/>
      <c r="I69" s="635"/>
      <c r="J69" s="635"/>
      <c r="K69" s="635"/>
      <c r="L69" s="635"/>
      <c r="M69" s="635"/>
      <c r="N69" s="636" t="s">
        <v>510</v>
      </c>
      <c r="O69" s="639">
        <v>46508</v>
      </c>
      <c r="P69" s="645">
        <v>2025.92</v>
      </c>
      <c r="Q69" s="636">
        <v>20.260000000000002</v>
      </c>
    </row>
    <row r="70" spans="1:17" ht="14.4">
      <c r="A70" s="635"/>
      <c r="B70" s="635"/>
      <c r="C70" s="635"/>
      <c r="D70" s="635"/>
      <c r="E70" s="635"/>
      <c r="F70" s="635"/>
      <c r="G70" s="635"/>
      <c r="H70" s="635"/>
      <c r="I70" s="635"/>
      <c r="J70" s="635"/>
      <c r="K70" s="635"/>
      <c r="L70" s="635"/>
      <c r="M70" s="635"/>
      <c r="N70" s="635"/>
      <c r="O70" s="635"/>
      <c r="P70" s="635"/>
      <c r="Q70" s="635"/>
    </row>
    <row r="71" spans="1:17" ht="14.4">
      <c r="A71" s="636">
        <v>720</v>
      </c>
      <c r="B71" s="636">
        <v>4101</v>
      </c>
      <c r="C71" s="636" t="s">
        <v>520</v>
      </c>
      <c r="D71" s="639">
        <v>44014</v>
      </c>
      <c r="E71" s="639">
        <v>47879</v>
      </c>
      <c r="F71" s="644">
        <v>19300</v>
      </c>
      <c r="G71" s="645">
        <v>18371.25</v>
      </c>
      <c r="H71" s="645">
        <v>18371.25</v>
      </c>
      <c r="I71" s="645">
        <f>H71-G71</f>
        <v>0</v>
      </c>
      <c r="J71" s="636">
        <v>11.42</v>
      </c>
      <c r="K71" s="645">
        <v>6997.42</v>
      </c>
      <c r="L71" s="635"/>
      <c r="M71" s="635"/>
      <c r="N71" s="636" t="s">
        <v>510</v>
      </c>
      <c r="O71" s="639">
        <v>45870</v>
      </c>
      <c r="P71" s="645">
        <v>19968.75</v>
      </c>
      <c r="Q71" s="636">
        <v>12.42</v>
      </c>
    </row>
    <row r="72" spans="1:17" ht="14.4">
      <c r="A72" s="635"/>
      <c r="B72" s="635"/>
      <c r="C72" s="635"/>
      <c r="D72" s="635"/>
      <c r="E72" s="635"/>
      <c r="F72" s="635"/>
      <c r="G72" s="635"/>
      <c r="H72" s="635"/>
      <c r="I72" s="635"/>
      <c r="J72" s="635"/>
      <c r="K72" s="635"/>
      <c r="L72" s="635"/>
      <c r="M72" s="635"/>
      <c r="N72" s="635"/>
      <c r="O72" s="635"/>
      <c r="P72" s="635"/>
      <c r="Q72" s="635"/>
    </row>
    <row r="73" spans="1:17" ht="14.4">
      <c r="A73" s="636">
        <v>720</v>
      </c>
      <c r="B73" s="636" t="s">
        <v>521</v>
      </c>
      <c r="C73" s="636" t="s">
        <v>522</v>
      </c>
      <c r="D73" s="639">
        <v>45626</v>
      </c>
      <c r="E73" s="639">
        <v>49278</v>
      </c>
      <c r="F73" s="644">
        <v>1865</v>
      </c>
      <c r="G73" s="645">
        <v>3541.6</v>
      </c>
      <c r="H73" s="645">
        <v>3541.6</v>
      </c>
      <c r="I73" s="645">
        <f>H73-G73</f>
        <v>0</v>
      </c>
      <c r="J73" s="636">
        <v>22.79</v>
      </c>
      <c r="K73" s="645">
        <v>1033.9000000000001</v>
      </c>
      <c r="L73" s="635"/>
      <c r="M73" s="635"/>
      <c r="N73" s="636" t="s">
        <v>510</v>
      </c>
      <c r="O73" s="639">
        <v>45992</v>
      </c>
      <c r="P73" s="645">
        <v>3647.23</v>
      </c>
      <c r="Q73" s="636">
        <v>23.47</v>
      </c>
    </row>
    <row r="74" spans="1:17" ht="14.4">
      <c r="A74" s="635"/>
      <c r="B74" s="635"/>
      <c r="C74" s="635"/>
      <c r="D74" s="635"/>
      <c r="E74" s="635"/>
      <c r="F74" s="635"/>
      <c r="G74" s="635"/>
      <c r="H74" s="635"/>
      <c r="I74" s="635"/>
      <c r="J74" s="635"/>
      <c r="K74" s="635"/>
      <c r="L74" s="635"/>
      <c r="M74" s="635"/>
      <c r="N74" s="636" t="s">
        <v>510</v>
      </c>
      <c r="O74" s="639">
        <v>46357</v>
      </c>
      <c r="P74" s="645">
        <v>3757.51</v>
      </c>
      <c r="Q74" s="636">
        <v>24.18</v>
      </c>
    </row>
    <row r="75" spans="1:17" ht="14.4">
      <c r="A75" s="635"/>
      <c r="B75" s="635"/>
      <c r="C75" s="635"/>
      <c r="D75" s="635"/>
      <c r="E75" s="635"/>
      <c r="F75" s="635"/>
      <c r="G75" s="635"/>
      <c r="H75" s="635"/>
      <c r="I75" s="635"/>
      <c r="J75" s="635"/>
      <c r="K75" s="635"/>
      <c r="L75" s="635"/>
      <c r="M75" s="635"/>
      <c r="N75" s="636" t="s">
        <v>510</v>
      </c>
      <c r="O75" s="639">
        <v>46722</v>
      </c>
      <c r="P75" s="645">
        <v>3869.35</v>
      </c>
      <c r="Q75" s="636">
        <v>24.9</v>
      </c>
    </row>
    <row r="76" spans="1:17" ht="14.4">
      <c r="A76" s="635"/>
      <c r="B76" s="635"/>
      <c r="C76" s="635"/>
      <c r="D76" s="635"/>
      <c r="E76" s="635"/>
      <c r="F76" s="635"/>
      <c r="G76" s="635"/>
      <c r="H76" s="635"/>
      <c r="I76" s="635"/>
      <c r="J76" s="635"/>
      <c r="K76" s="635"/>
      <c r="L76" s="635"/>
      <c r="M76" s="635"/>
      <c r="N76" s="636" t="s">
        <v>510</v>
      </c>
      <c r="O76" s="639">
        <v>47088</v>
      </c>
      <c r="P76" s="645">
        <v>3985.85</v>
      </c>
      <c r="Q76" s="636">
        <v>25.65</v>
      </c>
    </row>
    <row r="77" spans="1:17" ht="14.4">
      <c r="A77" s="635"/>
      <c r="B77" s="635"/>
      <c r="C77" s="635"/>
      <c r="D77" s="635"/>
      <c r="E77" s="635"/>
      <c r="F77" s="635"/>
      <c r="G77" s="635"/>
      <c r="H77" s="635"/>
      <c r="I77" s="635"/>
      <c r="J77" s="635"/>
      <c r="K77" s="635"/>
      <c r="L77" s="635"/>
      <c r="M77" s="635"/>
      <c r="N77" s="636" t="s">
        <v>510</v>
      </c>
      <c r="O77" s="639">
        <v>47453</v>
      </c>
      <c r="P77" s="645">
        <v>4105.46</v>
      </c>
      <c r="Q77" s="636">
        <v>26.42</v>
      </c>
    </row>
    <row r="78" spans="1:17" ht="14.4">
      <c r="A78" s="635"/>
      <c r="B78" s="635"/>
      <c r="C78" s="635"/>
      <c r="D78" s="635"/>
      <c r="E78" s="635"/>
      <c r="F78" s="635"/>
      <c r="G78" s="635"/>
      <c r="H78" s="635"/>
      <c r="I78" s="635"/>
      <c r="J78" s="635"/>
      <c r="K78" s="635"/>
      <c r="L78" s="635"/>
      <c r="M78" s="635"/>
      <c r="N78" s="636" t="s">
        <v>510</v>
      </c>
      <c r="O78" s="639">
        <v>47818</v>
      </c>
      <c r="P78" s="645">
        <v>4228.17</v>
      </c>
      <c r="Q78" s="636">
        <v>27.21</v>
      </c>
    </row>
    <row r="79" spans="1:17" ht="14.4">
      <c r="A79" s="635"/>
      <c r="B79" s="635"/>
      <c r="C79" s="635"/>
      <c r="D79" s="635"/>
      <c r="E79" s="635"/>
      <c r="F79" s="635"/>
      <c r="G79" s="635"/>
      <c r="H79" s="635"/>
      <c r="I79" s="635"/>
      <c r="J79" s="635"/>
      <c r="K79" s="635"/>
      <c r="L79" s="635"/>
      <c r="M79" s="635"/>
      <c r="N79" s="636" t="s">
        <v>510</v>
      </c>
      <c r="O79" s="639">
        <v>48183</v>
      </c>
      <c r="P79" s="645">
        <v>4355.55</v>
      </c>
      <c r="Q79" s="636">
        <v>28.02</v>
      </c>
    </row>
    <row r="80" spans="1:17" ht="14.4">
      <c r="A80" s="635"/>
      <c r="B80" s="635"/>
      <c r="C80" s="635"/>
      <c r="D80" s="635"/>
      <c r="E80" s="635"/>
      <c r="F80" s="635"/>
      <c r="G80" s="635"/>
      <c r="H80" s="635"/>
      <c r="I80" s="635"/>
      <c r="J80" s="635"/>
      <c r="K80" s="635"/>
      <c r="L80" s="635"/>
      <c r="M80" s="635"/>
      <c r="N80" s="636" t="s">
        <v>510</v>
      </c>
      <c r="O80" s="639">
        <v>48549</v>
      </c>
      <c r="P80" s="645">
        <v>4486.03</v>
      </c>
      <c r="Q80" s="636">
        <v>28.86</v>
      </c>
    </row>
    <row r="81" spans="1:17" ht="14.4">
      <c r="A81" s="635"/>
      <c r="B81" s="635"/>
      <c r="C81" s="635"/>
      <c r="D81" s="635"/>
      <c r="E81" s="635"/>
      <c r="F81" s="635"/>
      <c r="G81" s="635"/>
      <c r="H81" s="635"/>
      <c r="I81" s="635"/>
      <c r="J81" s="635"/>
      <c r="K81" s="635"/>
      <c r="L81" s="635"/>
      <c r="M81" s="635"/>
      <c r="N81" s="636" t="s">
        <v>510</v>
      </c>
      <c r="O81" s="639">
        <v>48914</v>
      </c>
      <c r="P81" s="645">
        <v>4621.17</v>
      </c>
      <c r="Q81" s="636">
        <v>29.73</v>
      </c>
    </row>
    <row r="82" spans="1:17" ht="14.4">
      <c r="A82" s="636">
        <v>720</v>
      </c>
      <c r="B82" s="636" t="s">
        <v>523</v>
      </c>
      <c r="C82" s="636" t="s">
        <v>524</v>
      </c>
      <c r="D82" s="639">
        <v>40113</v>
      </c>
      <c r="E82" s="639">
        <v>46691</v>
      </c>
      <c r="F82" s="644">
        <v>3606</v>
      </c>
      <c r="G82" s="645">
        <v>7428.36</v>
      </c>
      <c r="H82" s="645">
        <v>7428.36</v>
      </c>
      <c r="I82" s="645">
        <f>H82-G82</f>
        <v>0</v>
      </c>
      <c r="J82" s="636">
        <v>24.72</v>
      </c>
      <c r="K82" s="645">
        <v>1999.05</v>
      </c>
      <c r="L82" s="635"/>
      <c r="M82" s="635"/>
      <c r="N82" s="636" t="s">
        <v>510</v>
      </c>
      <c r="O82" s="639">
        <v>45962</v>
      </c>
      <c r="P82" s="645">
        <v>7650.73</v>
      </c>
      <c r="Q82" s="636">
        <v>25.46</v>
      </c>
    </row>
    <row r="83" spans="1:17" ht="14.4">
      <c r="A83" s="635"/>
      <c r="B83" s="635"/>
      <c r="C83" s="635"/>
      <c r="D83" s="635"/>
      <c r="E83" s="635"/>
      <c r="F83" s="635"/>
      <c r="G83" s="635"/>
      <c r="H83" s="635"/>
      <c r="I83" s="635"/>
      <c r="J83" s="635"/>
      <c r="K83" s="635"/>
      <c r="L83" s="635"/>
      <c r="M83" s="635"/>
      <c r="N83" s="636" t="s">
        <v>510</v>
      </c>
      <c r="O83" s="639">
        <v>46327</v>
      </c>
      <c r="P83" s="645">
        <v>7882.12</v>
      </c>
      <c r="Q83" s="636">
        <v>26.23</v>
      </c>
    </row>
    <row r="84" spans="1:17" ht="14.4">
      <c r="A84" s="636">
        <v>720</v>
      </c>
      <c r="B84" s="636" t="s">
        <v>525</v>
      </c>
      <c r="C84" s="648" t="s">
        <v>526</v>
      </c>
      <c r="D84" s="649">
        <v>45685</v>
      </c>
      <c r="E84" s="639">
        <v>47514</v>
      </c>
      <c r="F84" s="644">
        <v>4804</v>
      </c>
      <c r="G84" s="645">
        <v>4804</v>
      </c>
      <c r="H84" s="650">
        <v>619.87</v>
      </c>
      <c r="I84" s="651">
        <f>H84-G84</f>
        <v>-4184.13</v>
      </c>
      <c r="J84" s="636">
        <v>12</v>
      </c>
      <c r="K84" s="645">
        <v>2663.18</v>
      </c>
      <c r="L84" s="635"/>
      <c r="M84" s="635"/>
      <c r="N84" s="636" t="s">
        <v>510</v>
      </c>
      <c r="O84" s="639">
        <v>46054</v>
      </c>
      <c r="P84" s="645">
        <v>4948.12</v>
      </c>
      <c r="Q84" s="636">
        <v>12.36</v>
      </c>
    </row>
    <row r="85" spans="1:17" ht="14.4">
      <c r="A85" s="635"/>
      <c r="B85" s="635"/>
      <c r="C85" s="635"/>
      <c r="D85" s="635"/>
      <c r="E85" s="635"/>
      <c r="F85" s="635"/>
      <c r="G85" s="635"/>
      <c r="H85" s="635"/>
      <c r="I85" s="635"/>
      <c r="J85" s="635"/>
      <c r="K85" s="635"/>
      <c r="L85" s="635"/>
      <c r="M85" s="635"/>
      <c r="N85" s="636" t="s">
        <v>510</v>
      </c>
      <c r="O85" s="639">
        <v>46419</v>
      </c>
      <c r="P85" s="645">
        <v>5096.24</v>
      </c>
      <c r="Q85" s="636">
        <v>12.73</v>
      </c>
    </row>
    <row r="86" spans="1:17" ht="14.4">
      <c r="A86" s="635"/>
      <c r="B86" s="635"/>
      <c r="C86" s="635"/>
      <c r="D86" s="635"/>
      <c r="E86" s="635"/>
      <c r="F86" s="635"/>
      <c r="G86" s="635"/>
      <c r="H86" s="635"/>
      <c r="I86" s="635"/>
      <c r="J86" s="635"/>
      <c r="K86" s="635"/>
      <c r="L86" s="635"/>
      <c r="M86" s="635"/>
      <c r="N86" s="636" t="s">
        <v>510</v>
      </c>
      <c r="O86" s="639">
        <v>46784</v>
      </c>
      <c r="P86" s="645">
        <v>5248.37</v>
      </c>
      <c r="Q86" s="636">
        <v>13.11</v>
      </c>
    </row>
    <row r="87" spans="1:17" ht="14.4">
      <c r="A87" s="635"/>
      <c r="B87" s="635"/>
      <c r="C87" s="635"/>
      <c r="D87" s="635"/>
      <c r="E87" s="635"/>
      <c r="F87" s="635"/>
      <c r="G87" s="635"/>
      <c r="H87" s="635"/>
      <c r="I87" s="635"/>
      <c r="J87" s="635"/>
      <c r="K87" s="635"/>
      <c r="L87" s="635"/>
      <c r="M87" s="635"/>
      <c r="N87" s="636" t="s">
        <v>510</v>
      </c>
      <c r="O87" s="639">
        <v>47150</v>
      </c>
      <c r="P87" s="645">
        <v>5408.5</v>
      </c>
      <c r="Q87" s="636">
        <v>13.51</v>
      </c>
    </row>
    <row r="88" spans="1:17" ht="14.4">
      <c r="A88" s="635"/>
      <c r="B88" s="635"/>
      <c r="C88" s="635"/>
      <c r="D88" s="635"/>
      <c r="E88" s="635"/>
      <c r="F88" s="635"/>
      <c r="G88" s="635"/>
      <c r="H88" s="635"/>
      <c r="I88" s="635"/>
      <c r="J88" s="635"/>
      <c r="K88" s="635"/>
      <c r="L88" s="635"/>
      <c r="M88" s="635"/>
      <c r="N88" s="635"/>
      <c r="O88" s="635"/>
      <c r="P88" s="635"/>
      <c r="Q88" s="635"/>
    </row>
    <row r="89" spans="1:17" ht="14.4">
      <c r="A89" s="636">
        <v>720</v>
      </c>
      <c r="B89" s="636" t="s">
        <v>527</v>
      </c>
      <c r="C89" s="636" t="s">
        <v>528</v>
      </c>
      <c r="D89" s="639">
        <v>42912</v>
      </c>
      <c r="E89" s="639">
        <v>46418</v>
      </c>
      <c r="F89" s="644">
        <v>1190</v>
      </c>
      <c r="G89" s="645">
        <v>1893.71</v>
      </c>
      <c r="H89" s="645">
        <v>1893.71</v>
      </c>
      <c r="I89" s="645">
        <f>H89-G89</f>
        <v>0</v>
      </c>
      <c r="J89" s="636">
        <v>19.100000000000001</v>
      </c>
      <c r="K89" s="636">
        <v>659.71</v>
      </c>
      <c r="L89" s="635"/>
      <c r="M89" s="635"/>
      <c r="N89" s="636" t="s">
        <v>510</v>
      </c>
      <c r="O89" s="639">
        <v>45689</v>
      </c>
      <c r="P89" s="645">
        <v>1950.52</v>
      </c>
      <c r="Q89" s="636">
        <v>19.670000000000002</v>
      </c>
    </row>
    <row r="90" spans="1:17" ht="14.4">
      <c r="A90" s="635"/>
      <c r="B90" s="635"/>
      <c r="C90" s="635"/>
      <c r="D90" s="635"/>
      <c r="E90" s="635"/>
      <c r="F90" s="635"/>
      <c r="G90" s="635"/>
      <c r="H90" s="635"/>
      <c r="I90" s="635"/>
      <c r="J90" s="635"/>
      <c r="K90" s="635"/>
      <c r="L90" s="635"/>
      <c r="M90" s="635"/>
      <c r="N90" s="636" t="s">
        <v>510</v>
      </c>
      <c r="O90" s="639">
        <v>46054</v>
      </c>
      <c r="P90" s="645">
        <v>2009.03</v>
      </c>
      <c r="Q90" s="636">
        <v>20.260000000000002</v>
      </c>
    </row>
    <row r="91" spans="1:17" ht="14.4">
      <c r="A91" s="636">
        <v>720</v>
      </c>
      <c r="B91" s="636" t="s">
        <v>529</v>
      </c>
      <c r="C91" s="636" t="s">
        <v>530</v>
      </c>
      <c r="D91" s="639">
        <v>45193</v>
      </c>
      <c r="E91" s="639">
        <v>46326</v>
      </c>
      <c r="F91" s="644">
        <v>1190</v>
      </c>
      <c r="G91" s="645">
        <v>2083.69</v>
      </c>
      <c r="H91" s="645">
        <v>2083.69</v>
      </c>
      <c r="I91" s="645">
        <f>H91-G91</f>
        <v>0</v>
      </c>
      <c r="J91" s="636">
        <v>21.01</v>
      </c>
      <c r="K91" s="636">
        <v>656.79</v>
      </c>
      <c r="L91" s="635"/>
      <c r="M91" s="635"/>
      <c r="N91" s="636" t="s">
        <v>510</v>
      </c>
      <c r="O91" s="639">
        <v>45931</v>
      </c>
      <c r="P91" s="645">
        <v>2146.1999999999998</v>
      </c>
      <c r="Q91" s="636">
        <v>21.64</v>
      </c>
    </row>
    <row r="92" spans="1:17" ht="14.4">
      <c r="A92" s="635"/>
      <c r="B92" s="635"/>
      <c r="C92" s="635"/>
      <c r="D92" s="635"/>
      <c r="E92" s="635"/>
      <c r="F92" s="635"/>
      <c r="G92" s="635"/>
      <c r="H92" s="635"/>
      <c r="I92" s="635"/>
      <c r="J92" s="635"/>
      <c r="K92" s="635"/>
      <c r="L92" s="635"/>
      <c r="M92" s="635"/>
      <c r="N92" s="635"/>
      <c r="O92" s="635"/>
      <c r="P92" s="635"/>
      <c r="Q92" s="635"/>
    </row>
    <row r="93" spans="1:17" ht="14.4">
      <c r="A93" s="636">
        <v>720</v>
      </c>
      <c r="B93" s="636" t="s">
        <v>531</v>
      </c>
      <c r="C93" s="636" t="s">
        <v>532</v>
      </c>
      <c r="D93" s="639">
        <v>41487</v>
      </c>
      <c r="E93" s="639">
        <v>46326</v>
      </c>
      <c r="F93" s="644">
        <v>1120</v>
      </c>
      <c r="G93" s="645">
        <v>2141.7399999999998</v>
      </c>
      <c r="H93" s="645">
        <v>2141.7399999999998</v>
      </c>
      <c r="I93" s="645">
        <f>H93-G93</f>
        <v>0</v>
      </c>
      <c r="J93" s="636">
        <v>22.95</v>
      </c>
      <c r="K93" s="636">
        <v>548.26</v>
      </c>
      <c r="L93" s="635"/>
      <c r="M93" s="635"/>
      <c r="N93" s="636" t="s">
        <v>510</v>
      </c>
      <c r="O93" s="639">
        <v>45962</v>
      </c>
      <c r="P93" s="645">
        <v>2206</v>
      </c>
      <c r="Q93" s="636">
        <v>23.64</v>
      </c>
    </row>
    <row r="94" spans="1:17" ht="14.4">
      <c r="A94" s="635"/>
      <c r="B94" s="635"/>
      <c r="C94" s="635"/>
      <c r="D94" s="635"/>
      <c r="E94" s="635"/>
      <c r="F94" s="635"/>
      <c r="G94" s="635"/>
      <c r="H94" s="635"/>
      <c r="I94" s="635"/>
      <c r="J94" s="635"/>
      <c r="K94" s="635"/>
      <c r="L94" s="635"/>
      <c r="M94" s="635"/>
      <c r="N94" s="635"/>
      <c r="O94" s="635"/>
      <c r="P94" s="635"/>
      <c r="Q94" s="635"/>
    </row>
    <row r="95" spans="1:17" ht="14.4">
      <c r="A95" s="636">
        <v>720</v>
      </c>
      <c r="B95" s="636">
        <v>4251</v>
      </c>
      <c r="C95" s="636" t="s">
        <v>533</v>
      </c>
      <c r="D95" s="639">
        <v>33178</v>
      </c>
      <c r="E95" s="639">
        <v>49613</v>
      </c>
      <c r="F95" s="644">
        <v>52924</v>
      </c>
      <c r="G95" s="645">
        <v>32916.67</v>
      </c>
      <c r="H95" s="645">
        <v>32916.67</v>
      </c>
      <c r="I95" s="645">
        <f>H95-G95</f>
        <v>0</v>
      </c>
      <c r="J95" s="636">
        <v>7.46</v>
      </c>
      <c r="K95" s="645">
        <v>18625.240000000002</v>
      </c>
      <c r="L95" s="635"/>
      <c r="M95" s="635"/>
      <c r="N95" s="635"/>
      <c r="O95" s="635"/>
      <c r="P95" s="635"/>
      <c r="Q95" s="635"/>
    </row>
    <row r="96" spans="1:17" ht="14.4">
      <c r="A96" s="635"/>
      <c r="B96" s="635"/>
      <c r="C96" s="635"/>
      <c r="D96" s="635"/>
      <c r="E96" s="635"/>
      <c r="F96" s="635"/>
      <c r="G96" s="635"/>
      <c r="H96" s="635"/>
      <c r="I96" s="635"/>
      <c r="J96" s="635"/>
      <c r="K96" s="635"/>
      <c r="L96" s="635"/>
      <c r="M96" s="635"/>
      <c r="N96" s="635"/>
      <c r="O96" s="635"/>
      <c r="P96" s="635"/>
      <c r="Q96" s="635"/>
    </row>
    <row r="97" spans="1:17" ht="14.4">
      <c r="A97" s="636">
        <v>720</v>
      </c>
      <c r="B97" s="636">
        <v>4331</v>
      </c>
      <c r="C97" s="636" t="s">
        <v>534</v>
      </c>
      <c r="D97" s="639">
        <v>44953</v>
      </c>
      <c r="E97" s="639">
        <v>48610</v>
      </c>
      <c r="F97" s="644">
        <v>7500</v>
      </c>
      <c r="G97" s="645">
        <v>6375</v>
      </c>
      <c r="H97" s="645">
        <v>6375</v>
      </c>
      <c r="I97" s="645">
        <f>H97-G97</f>
        <v>0</v>
      </c>
      <c r="J97" s="636">
        <v>10.199999999999999</v>
      </c>
      <c r="K97" s="645">
        <v>2394.35</v>
      </c>
      <c r="L97" s="635"/>
      <c r="M97" s="635"/>
      <c r="N97" s="636" t="s">
        <v>510</v>
      </c>
      <c r="O97" s="639">
        <v>45689</v>
      </c>
      <c r="P97" s="645">
        <v>8250</v>
      </c>
      <c r="Q97" s="636">
        <v>13.2</v>
      </c>
    </row>
    <row r="98" spans="1:17" ht="14.4">
      <c r="A98" s="635"/>
      <c r="B98" s="635"/>
      <c r="C98" s="635"/>
      <c r="D98" s="635"/>
      <c r="E98" s="635"/>
      <c r="F98" s="635"/>
      <c r="G98" s="635"/>
      <c r="H98" s="635"/>
      <c r="I98" s="635"/>
      <c r="J98" s="635"/>
      <c r="K98" s="635"/>
      <c r="L98" s="635"/>
      <c r="M98" s="635"/>
      <c r="N98" s="636" t="s">
        <v>510</v>
      </c>
      <c r="O98" s="639">
        <v>46054</v>
      </c>
      <c r="P98" s="645">
        <v>8662.5</v>
      </c>
      <c r="Q98" s="636">
        <v>13.86</v>
      </c>
    </row>
    <row r="99" spans="1:17" ht="14.4">
      <c r="A99" s="635"/>
      <c r="B99" s="635"/>
      <c r="C99" s="635"/>
      <c r="D99" s="635"/>
      <c r="E99" s="635"/>
      <c r="F99" s="635"/>
      <c r="G99" s="635"/>
      <c r="H99" s="635"/>
      <c r="I99" s="635"/>
      <c r="J99" s="635"/>
      <c r="K99" s="635"/>
      <c r="L99" s="635"/>
      <c r="M99" s="635"/>
      <c r="N99" s="636" t="s">
        <v>510</v>
      </c>
      <c r="O99" s="639">
        <v>46419</v>
      </c>
      <c r="P99" s="645">
        <v>9095.6299999999992</v>
      </c>
      <c r="Q99" s="636">
        <v>14.55</v>
      </c>
    </row>
    <row r="100" spans="1:17" ht="14.4">
      <c r="A100" s="635"/>
      <c r="B100" s="635"/>
      <c r="C100" s="635"/>
      <c r="D100" s="635"/>
      <c r="E100" s="635"/>
      <c r="F100" s="635"/>
      <c r="G100" s="635"/>
      <c r="H100" s="635"/>
      <c r="I100" s="635"/>
      <c r="J100" s="635"/>
      <c r="K100" s="635"/>
      <c r="L100" s="635"/>
      <c r="M100" s="635"/>
      <c r="N100" s="636" t="s">
        <v>510</v>
      </c>
      <c r="O100" s="639">
        <v>46784</v>
      </c>
      <c r="P100" s="645">
        <v>9550.41</v>
      </c>
      <c r="Q100" s="636">
        <v>15.28</v>
      </c>
    </row>
    <row r="101" spans="1:17" ht="14.4">
      <c r="A101" s="635"/>
      <c r="B101" s="635"/>
      <c r="C101" s="635"/>
      <c r="D101" s="635"/>
      <c r="E101" s="635"/>
      <c r="F101" s="635"/>
      <c r="G101" s="635"/>
      <c r="H101" s="635"/>
      <c r="I101" s="635"/>
      <c r="J101" s="635"/>
      <c r="K101" s="635"/>
      <c r="L101" s="635"/>
      <c r="M101" s="635"/>
      <c r="N101" s="636" t="s">
        <v>510</v>
      </c>
      <c r="O101" s="639">
        <v>47150</v>
      </c>
      <c r="P101" s="645">
        <v>10027.93</v>
      </c>
      <c r="Q101" s="636">
        <v>16.04</v>
      </c>
    </row>
    <row r="102" spans="1:17" ht="14.4">
      <c r="A102" s="635"/>
      <c r="B102" s="635"/>
      <c r="C102" s="635"/>
      <c r="D102" s="635"/>
      <c r="E102" s="635"/>
      <c r="F102" s="635"/>
      <c r="G102" s="635"/>
      <c r="H102" s="635"/>
      <c r="I102" s="635"/>
      <c r="J102" s="635"/>
      <c r="K102" s="635"/>
      <c r="L102" s="635"/>
      <c r="M102" s="635"/>
      <c r="N102" s="636" t="s">
        <v>510</v>
      </c>
      <c r="O102" s="639">
        <v>47515</v>
      </c>
      <c r="P102" s="645">
        <v>10529.32</v>
      </c>
      <c r="Q102" s="636">
        <v>16.850000000000001</v>
      </c>
    </row>
    <row r="103" spans="1:17" ht="14.4">
      <c r="A103" s="635"/>
      <c r="B103" s="635"/>
      <c r="C103" s="635"/>
      <c r="D103" s="635"/>
      <c r="E103" s="635"/>
      <c r="F103" s="635"/>
      <c r="G103" s="635"/>
      <c r="H103" s="635"/>
      <c r="I103" s="635"/>
      <c r="J103" s="635"/>
      <c r="K103" s="635"/>
      <c r="L103" s="635"/>
      <c r="M103" s="635"/>
      <c r="N103" s="636" t="s">
        <v>510</v>
      </c>
      <c r="O103" s="639">
        <v>47880</v>
      </c>
      <c r="P103" s="645">
        <v>11055.79</v>
      </c>
      <c r="Q103" s="636">
        <v>17.690000000000001</v>
      </c>
    </row>
    <row r="104" spans="1:17" ht="14.4">
      <c r="A104" s="635"/>
      <c r="B104" s="635"/>
      <c r="C104" s="635"/>
      <c r="D104" s="635"/>
      <c r="E104" s="635"/>
      <c r="F104" s="635"/>
      <c r="G104" s="635"/>
      <c r="H104" s="635"/>
      <c r="I104" s="635"/>
      <c r="J104" s="635"/>
      <c r="K104" s="635"/>
      <c r="L104" s="635"/>
      <c r="M104" s="635"/>
      <c r="N104" s="636" t="s">
        <v>510</v>
      </c>
      <c r="O104" s="639">
        <v>48245</v>
      </c>
      <c r="P104" s="645">
        <v>11608.58</v>
      </c>
      <c r="Q104" s="636">
        <v>18.57</v>
      </c>
    </row>
    <row r="105" spans="1:17" ht="14.4">
      <c r="A105" s="635"/>
      <c r="B105" s="635"/>
      <c r="C105" s="635"/>
      <c r="D105" s="635"/>
      <c r="E105" s="635"/>
      <c r="F105" s="635"/>
      <c r="G105" s="635"/>
      <c r="H105" s="635"/>
      <c r="I105" s="635"/>
      <c r="J105" s="635"/>
      <c r="K105" s="635"/>
      <c r="L105" s="635"/>
      <c r="M105" s="635"/>
      <c r="N105" s="635"/>
      <c r="O105" s="635"/>
      <c r="P105" s="635"/>
      <c r="Q105" s="635"/>
    </row>
    <row r="106" spans="1:17" ht="14.4">
      <c r="A106" s="636">
        <v>720</v>
      </c>
      <c r="B106" s="636" t="s">
        <v>535</v>
      </c>
      <c r="C106" s="636" t="s">
        <v>536</v>
      </c>
      <c r="D106" s="639">
        <v>40550</v>
      </c>
      <c r="E106" s="639">
        <v>46326</v>
      </c>
      <c r="F106" s="644">
        <v>2055</v>
      </c>
      <c r="G106" s="645">
        <v>3368.33</v>
      </c>
      <c r="H106" s="645">
        <v>3368.33</v>
      </c>
      <c r="I106" s="645">
        <f>H106-G106</f>
        <v>0</v>
      </c>
      <c r="J106" s="636">
        <v>19.670000000000002</v>
      </c>
      <c r="K106" s="645">
        <v>1005.95</v>
      </c>
      <c r="L106" s="635"/>
      <c r="M106" s="635"/>
      <c r="N106" s="636" t="s">
        <v>510</v>
      </c>
      <c r="O106" s="639">
        <v>45962</v>
      </c>
      <c r="P106" s="645">
        <v>3469.38</v>
      </c>
      <c r="Q106" s="636">
        <v>20.260000000000002</v>
      </c>
    </row>
    <row r="107" spans="1:17" ht="14.4">
      <c r="A107" s="635"/>
      <c r="B107" s="635"/>
      <c r="C107" s="635"/>
      <c r="D107" s="635"/>
      <c r="E107" s="635"/>
      <c r="F107" s="635"/>
      <c r="G107" s="635"/>
      <c r="H107" s="635"/>
      <c r="I107" s="635"/>
      <c r="J107" s="635"/>
      <c r="K107" s="635"/>
      <c r="L107" s="635"/>
      <c r="M107" s="635"/>
      <c r="N107" s="635"/>
      <c r="O107" s="635"/>
      <c r="P107" s="635"/>
      <c r="Q107" s="635"/>
    </row>
    <row r="108" spans="1:17" ht="14.4">
      <c r="A108" s="636">
        <v>720</v>
      </c>
      <c r="B108" s="636" t="s">
        <v>537</v>
      </c>
      <c r="C108" s="636" t="s">
        <v>538</v>
      </c>
      <c r="D108" s="639">
        <v>41367</v>
      </c>
      <c r="E108" s="639">
        <v>47026</v>
      </c>
      <c r="F108" s="644">
        <v>1436</v>
      </c>
      <c r="G108" s="645">
        <v>2218.62</v>
      </c>
      <c r="H108" s="645">
        <v>2218.62</v>
      </c>
      <c r="I108" s="645">
        <f>H108-G108</f>
        <v>0</v>
      </c>
      <c r="J108" s="636">
        <v>18.54</v>
      </c>
      <c r="K108" s="636">
        <v>702.94</v>
      </c>
      <c r="L108" s="635"/>
      <c r="M108" s="635"/>
      <c r="N108" s="636" t="s">
        <v>510</v>
      </c>
      <c r="O108" s="639">
        <v>45931</v>
      </c>
      <c r="P108" s="645">
        <v>2285.1799999999998</v>
      </c>
      <c r="Q108" s="636">
        <v>19.100000000000001</v>
      </c>
    </row>
    <row r="109" spans="1:17" ht="14.4">
      <c r="A109" s="635"/>
      <c r="B109" s="635"/>
      <c r="C109" s="635"/>
      <c r="D109" s="635"/>
      <c r="E109" s="635"/>
      <c r="F109" s="635"/>
      <c r="G109" s="635"/>
      <c r="H109" s="635"/>
      <c r="I109" s="635"/>
      <c r="J109" s="635"/>
      <c r="K109" s="635"/>
      <c r="L109" s="635"/>
      <c r="M109" s="635"/>
      <c r="N109" s="635"/>
      <c r="O109" s="635"/>
      <c r="P109" s="635"/>
      <c r="Q109" s="635"/>
    </row>
    <row r="110" spans="1:17" ht="14.4">
      <c r="A110" s="635"/>
      <c r="B110" s="635"/>
      <c r="C110" s="635"/>
      <c r="D110" s="635"/>
      <c r="E110" s="635"/>
      <c r="F110" s="635"/>
      <c r="G110" s="635"/>
      <c r="H110" s="635"/>
      <c r="I110" s="635"/>
      <c r="J110" s="635"/>
      <c r="K110" s="635"/>
      <c r="L110" s="635"/>
      <c r="M110" s="635"/>
      <c r="N110" s="635"/>
      <c r="O110" s="635"/>
      <c r="P110" s="635"/>
      <c r="Q110" s="635"/>
    </row>
    <row r="111" spans="1:17" ht="14.4">
      <c r="A111" s="635"/>
      <c r="B111" s="635"/>
      <c r="C111" s="635"/>
      <c r="D111" s="635"/>
      <c r="E111" s="635"/>
      <c r="F111" s="635"/>
      <c r="G111" s="635"/>
      <c r="H111" s="635"/>
      <c r="I111" s="635"/>
      <c r="J111" s="635"/>
      <c r="K111" s="635"/>
      <c r="L111" s="635"/>
      <c r="M111" s="635"/>
      <c r="N111" s="635"/>
      <c r="O111" s="635"/>
      <c r="P111" s="635"/>
      <c r="Q111" s="635"/>
    </row>
    <row r="112" spans="1:17" ht="14.4">
      <c r="A112" s="636" t="s">
        <v>472</v>
      </c>
      <c r="B112" s="636" t="s">
        <v>473</v>
      </c>
      <c r="C112" s="635"/>
      <c r="D112" s="635"/>
      <c r="E112" s="637" t="s">
        <v>462</v>
      </c>
      <c r="F112" s="635"/>
      <c r="G112" s="635"/>
      <c r="H112" s="635"/>
      <c r="I112" s="635"/>
      <c r="J112" s="635"/>
      <c r="K112" s="635"/>
      <c r="L112" s="635"/>
      <c r="M112" s="635"/>
      <c r="N112" s="635"/>
      <c r="O112" s="635"/>
      <c r="P112" s="636" t="s">
        <v>463</v>
      </c>
      <c r="Q112" s="636">
        <v>3</v>
      </c>
    </row>
    <row r="113" spans="1:17" ht="14.4">
      <c r="A113" s="636" t="s">
        <v>474</v>
      </c>
      <c r="B113" s="638" t="s">
        <v>475</v>
      </c>
      <c r="C113" s="635"/>
      <c r="D113" s="635"/>
      <c r="E113" s="637" t="s">
        <v>476</v>
      </c>
      <c r="F113" s="635"/>
      <c r="G113" s="635"/>
      <c r="H113" s="635"/>
      <c r="I113" s="635"/>
      <c r="J113" s="635"/>
      <c r="K113" s="635"/>
      <c r="L113" s="635"/>
      <c r="M113" s="635"/>
      <c r="N113" s="635"/>
      <c r="O113" s="635"/>
      <c r="P113" s="636" t="s">
        <v>35</v>
      </c>
      <c r="Q113" s="639">
        <v>45692</v>
      </c>
    </row>
    <row r="114" spans="1:17" ht="14.4">
      <c r="A114" s="636" t="s">
        <v>464</v>
      </c>
      <c r="B114" s="635"/>
      <c r="C114" s="635"/>
      <c r="D114" s="635"/>
      <c r="E114" s="640">
        <v>45688</v>
      </c>
      <c r="F114" s="635"/>
      <c r="G114" s="635"/>
      <c r="H114" s="635"/>
      <c r="I114" s="635"/>
      <c r="J114" s="635"/>
      <c r="K114" s="635"/>
      <c r="L114" s="635"/>
      <c r="M114" s="635"/>
      <c r="N114" s="635"/>
      <c r="O114" s="635"/>
      <c r="P114" s="636" t="s">
        <v>465</v>
      </c>
      <c r="Q114" s="641">
        <v>0.47569444444444442</v>
      </c>
    </row>
    <row r="115" spans="1:17" ht="14.4">
      <c r="A115" s="635"/>
      <c r="B115" s="635"/>
      <c r="C115" s="635"/>
      <c r="D115" s="635"/>
      <c r="E115" s="635"/>
      <c r="F115" s="635"/>
      <c r="G115" s="635"/>
      <c r="H115" s="635"/>
      <c r="I115" s="635"/>
      <c r="J115" s="635"/>
      <c r="K115" s="635"/>
      <c r="L115" s="635"/>
      <c r="M115" s="635"/>
      <c r="N115" s="635"/>
      <c r="O115" s="635"/>
      <c r="P115" s="635"/>
      <c r="Q115" s="635"/>
    </row>
    <row r="116" spans="1:17" ht="14.4">
      <c r="A116" s="635"/>
      <c r="B116" s="635"/>
      <c r="C116" s="635"/>
      <c r="D116" s="635"/>
      <c r="E116" s="635"/>
      <c r="F116" s="635"/>
      <c r="G116" s="635"/>
      <c r="H116" s="635"/>
      <c r="I116" s="635"/>
      <c r="J116" s="635"/>
      <c r="K116" s="635"/>
      <c r="L116" s="635"/>
      <c r="M116" s="635"/>
      <c r="N116" s="635"/>
      <c r="O116" s="635"/>
      <c r="P116" s="635"/>
      <c r="Q116" s="635"/>
    </row>
    <row r="117" spans="1:17" ht="14.4">
      <c r="A117" s="635"/>
      <c r="B117" s="635"/>
      <c r="C117" s="635"/>
      <c r="D117" s="635"/>
      <c r="E117" s="635"/>
      <c r="F117" s="636" t="s">
        <v>477</v>
      </c>
      <c r="G117" s="636" t="s">
        <v>417</v>
      </c>
      <c r="H117" s="636"/>
      <c r="I117" s="636"/>
      <c r="J117" s="636" t="s">
        <v>480</v>
      </c>
      <c r="K117" s="636" t="s">
        <v>417</v>
      </c>
      <c r="L117" s="636" t="s">
        <v>481</v>
      </c>
      <c r="M117" s="636" t="s">
        <v>417</v>
      </c>
      <c r="N117" s="636" t="s">
        <v>482</v>
      </c>
      <c r="O117" s="635"/>
      <c r="P117" s="635"/>
      <c r="Q117" s="635"/>
    </row>
    <row r="118" spans="1:17">
      <c r="A118" s="636" t="s">
        <v>483</v>
      </c>
      <c r="B118" s="636" t="s">
        <v>484</v>
      </c>
      <c r="C118" s="636" t="s">
        <v>485</v>
      </c>
      <c r="D118" s="636" t="s">
        <v>486</v>
      </c>
      <c r="E118" s="636" t="s">
        <v>487</v>
      </c>
      <c r="F118" s="636" t="s">
        <v>488</v>
      </c>
      <c r="G118" s="636" t="s">
        <v>437</v>
      </c>
      <c r="H118" s="636"/>
      <c r="I118" s="636"/>
      <c r="J118" s="636" t="s">
        <v>489</v>
      </c>
      <c r="K118" s="636" t="s">
        <v>490</v>
      </c>
      <c r="L118" s="636" t="s">
        <v>491</v>
      </c>
      <c r="M118" s="636" t="s">
        <v>492</v>
      </c>
      <c r="N118" s="636" t="s">
        <v>493</v>
      </c>
      <c r="O118" s="636" t="s">
        <v>40</v>
      </c>
      <c r="P118" s="636" t="s">
        <v>461</v>
      </c>
      <c r="Q118" s="636" t="s">
        <v>494</v>
      </c>
    </row>
    <row r="119" spans="1:17" ht="14.4">
      <c r="A119" s="635"/>
      <c r="B119" s="635"/>
      <c r="C119" s="635"/>
      <c r="D119" s="635"/>
      <c r="E119" s="635"/>
      <c r="F119" s="635"/>
      <c r="G119" s="635"/>
      <c r="H119" s="635"/>
      <c r="I119" s="635"/>
      <c r="J119" s="635"/>
      <c r="K119" s="635"/>
      <c r="L119" s="635"/>
      <c r="M119" s="635"/>
      <c r="N119" s="635"/>
      <c r="O119" s="635"/>
      <c r="P119" s="635"/>
      <c r="Q119" s="635"/>
    </row>
    <row r="120" spans="1:17" ht="14.4">
      <c r="A120" s="635"/>
      <c r="B120" s="635"/>
      <c r="C120" s="635"/>
      <c r="D120" s="635"/>
      <c r="E120" s="635"/>
      <c r="F120" s="635"/>
      <c r="G120" s="635"/>
      <c r="H120" s="635"/>
      <c r="I120" s="635"/>
      <c r="J120" s="635"/>
      <c r="K120" s="635"/>
      <c r="L120" s="635"/>
      <c r="M120" s="635"/>
      <c r="N120" s="636" t="s">
        <v>510</v>
      </c>
      <c r="O120" s="639">
        <v>46296</v>
      </c>
      <c r="P120" s="645">
        <v>2353.73</v>
      </c>
      <c r="Q120" s="636">
        <v>19.670000000000002</v>
      </c>
    </row>
    <row r="121" spans="1:17" ht="14.4">
      <c r="A121" s="635"/>
      <c r="B121" s="635"/>
      <c r="C121" s="635"/>
      <c r="D121" s="635"/>
      <c r="E121" s="635"/>
      <c r="F121" s="635"/>
      <c r="G121" s="635"/>
      <c r="H121" s="635"/>
      <c r="I121" s="635"/>
      <c r="J121" s="635"/>
      <c r="K121" s="635"/>
      <c r="L121" s="635"/>
      <c r="M121" s="635"/>
      <c r="N121" s="636" t="s">
        <v>510</v>
      </c>
      <c r="O121" s="639">
        <v>46661</v>
      </c>
      <c r="P121" s="645">
        <v>2424.35</v>
      </c>
      <c r="Q121" s="636">
        <v>20.260000000000002</v>
      </c>
    </row>
    <row r="122" spans="1:17" ht="14.4">
      <c r="A122" s="635"/>
      <c r="B122" s="635"/>
      <c r="C122" s="635"/>
      <c r="D122" s="635"/>
      <c r="E122" s="635"/>
      <c r="F122" s="635"/>
      <c r="G122" s="635"/>
      <c r="H122" s="635"/>
      <c r="I122" s="635"/>
      <c r="J122" s="635"/>
      <c r="K122" s="635"/>
      <c r="L122" s="635"/>
      <c r="M122" s="635"/>
      <c r="N122" s="635"/>
      <c r="O122" s="635"/>
      <c r="P122" s="635"/>
      <c r="Q122" s="635"/>
    </row>
    <row r="123" spans="1:17" ht="14.4">
      <c r="A123" s="636">
        <v>720</v>
      </c>
      <c r="B123" s="636" t="s">
        <v>539</v>
      </c>
      <c r="C123" s="636" t="s">
        <v>540</v>
      </c>
      <c r="D123" s="639">
        <v>44804</v>
      </c>
      <c r="E123" s="639">
        <v>46721</v>
      </c>
      <c r="F123" s="636">
        <v>975</v>
      </c>
      <c r="G123" s="645">
        <v>1603.29</v>
      </c>
      <c r="H123" s="645">
        <v>1603.29</v>
      </c>
      <c r="I123" s="645">
        <f>H123-G123</f>
        <v>0</v>
      </c>
      <c r="J123" s="636">
        <v>19.73</v>
      </c>
      <c r="K123" s="636">
        <v>477.27</v>
      </c>
      <c r="L123" s="635"/>
      <c r="M123" s="635"/>
      <c r="N123" s="636" t="s">
        <v>510</v>
      </c>
      <c r="O123" s="639">
        <v>45901</v>
      </c>
      <c r="P123" s="645">
        <v>1651.38</v>
      </c>
      <c r="Q123" s="636">
        <v>20.32</v>
      </c>
    </row>
    <row r="124" spans="1:17" ht="14.4">
      <c r="A124" s="635"/>
      <c r="B124" s="635"/>
      <c r="C124" s="635"/>
      <c r="D124" s="635"/>
      <c r="E124" s="635"/>
      <c r="F124" s="635"/>
      <c r="G124" s="635"/>
      <c r="H124" s="635"/>
      <c r="I124" s="635"/>
      <c r="J124" s="635"/>
      <c r="K124" s="635"/>
      <c r="L124" s="635"/>
      <c r="M124" s="635"/>
      <c r="N124" s="636" t="s">
        <v>510</v>
      </c>
      <c r="O124" s="639">
        <v>46266</v>
      </c>
      <c r="P124" s="645">
        <v>1700.93</v>
      </c>
      <c r="Q124" s="636">
        <v>20.93</v>
      </c>
    </row>
    <row r="125" spans="1:17" ht="14.4">
      <c r="A125" s="635"/>
      <c r="B125" s="635"/>
      <c r="C125" s="635"/>
      <c r="D125" s="635"/>
      <c r="E125" s="635"/>
      <c r="F125" s="635"/>
      <c r="G125" s="635"/>
      <c r="H125" s="635"/>
      <c r="I125" s="635"/>
      <c r="J125" s="635"/>
      <c r="K125" s="635"/>
      <c r="L125" s="635"/>
      <c r="M125" s="635"/>
      <c r="N125" s="636" t="s">
        <v>510</v>
      </c>
      <c r="O125" s="639">
        <v>46631</v>
      </c>
      <c r="P125" s="645">
        <v>1751.95</v>
      </c>
      <c r="Q125" s="636">
        <v>21.56</v>
      </c>
    </row>
    <row r="126" spans="1:17" ht="14.4">
      <c r="A126" s="636">
        <v>720</v>
      </c>
      <c r="B126" s="648" t="s">
        <v>541</v>
      </c>
      <c r="C126" s="648" t="s">
        <v>542</v>
      </c>
      <c r="D126" s="649">
        <v>42325</v>
      </c>
      <c r="E126" s="649">
        <v>47452</v>
      </c>
      <c r="F126" s="648">
        <v>975</v>
      </c>
      <c r="G126" s="652"/>
      <c r="H126" s="653">
        <v>1900</v>
      </c>
      <c r="I126" s="653">
        <f>H126-G126</f>
        <v>1900</v>
      </c>
      <c r="J126" s="635"/>
      <c r="K126" s="636">
        <v>415.02</v>
      </c>
      <c r="L126" s="635"/>
      <c r="M126" s="635"/>
      <c r="N126" s="636" t="s">
        <v>510</v>
      </c>
      <c r="O126" s="654">
        <v>45992</v>
      </c>
      <c r="P126" s="653">
        <v>1957</v>
      </c>
      <c r="Q126" s="655">
        <v>24.09</v>
      </c>
    </row>
    <row r="127" spans="1:17" ht="14.4">
      <c r="A127" s="635"/>
      <c r="B127" s="635"/>
      <c r="C127" s="635"/>
      <c r="D127" s="635"/>
      <c r="E127" s="635"/>
      <c r="F127" s="635"/>
      <c r="G127" s="635"/>
      <c r="H127" s="635"/>
      <c r="I127" s="635"/>
      <c r="J127" s="635"/>
      <c r="K127" s="635"/>
      <c r="L127" s="635"/>
      <c r="M127" s="635"/>
      <c r="N127" s="636" t="s">
        <v>510</v>
      </c>
      <c r="O127" s="654">
        <v>46357</v>
      </c>
      <c r="P127" s="653">
        <v>2015.71</v>
      </c>
      <c r="Q127" s="655">
        <v>24.81</v>
      </c>
    </row>
    <row r="128" spans="1:17" ht="14.4">
      <c r="A128" s="635"/>
      <c r="B128" s="635"/>
      <c r="C128" s="635"/>
      <c r="D128" s="635"/>
      <c r="E128" s="635"/>
      <c r="F128" s="635"/>
      <c r="G128" s="635"/>
      <c r="H128" s="635"/>
      <c r="I128" s="635"/>
      <c r="J128" s="635"/>
      <c r="K128" s="635"/>
      <c r="L128" s="635"/>
      <c r="M128" s="635"/>
      <c r="N128" s="636" t="s">
        <v>510</v>
      </c>
      <c r="O128" s="654">
        <v>46722</v>
      </c>
      <c r="P128" s="653">
        <v>2076.1799999999998</v>
      </c>
      <c r="Q128" s="655">
        <v>25.55</v>
      </c>
    </row>
    <row r="129" spans="1:17" ht="14.4">
      <c r="A129" s="635"/>
      <c r="B129" s="635"/>
      <c r="C129" s="635"/>
      <c r="D129" s="635"/>
      <c r="E129" s="635"/>
      <c r="F129" s="635"/>
      <c r="G129" s="635"/>
      <c r="H129" s="635"/>
      <c r="I129" s="635"/>
      <c r="J129" s="635"/>
      <c r="K129" s="635"/>
      <c r="L129" s="635"/>
      <c r="M129" s="635"/>
      <c r="N129" s="636" t="s">
        <v>510</v>
      </c>
      <c r="O129" s="654">
        <v>47088</v>
      </c>
      <c r="P129" s="653">
        <v>2138.4699999999998</v>
      </c>
      <c r="Q129" s="655">
        <v>26.32</v>
      </c>
    </row>
    <row r="130" spans="1:17" ht="14.4">
      <c r="A130" s="636">
        <v>720</v>
      </c>
      <c r="B130" s="636" t="s">
        <v>543</v>
      </c>
      <c r="C130" s="636" t="s">
        <v>544</v>
      </c>
      <c r="D130" s="639">
        <v>42837</v>
      </c>
      <c r="E130" s="639">
        <v>46783</v>
      </c>
      <c r="F130" s="636">
        <v>975</v>
      </c>
      <c r="G130" s="645">
        <v>2435.31</v>
      </c>
      <c r="H130" s="645">
        <v>2435.31</v>
      </c>
      <c r="I130" s="645">
        <f>H130-G130</f>
        <v>0</v>
      </c>
      <c r="J130" s="636">
        <v>29.97</v>
      </c>
      <c r="K130" s="636">
        <v>477.27</v>
      </c>
      <c r="L130" s="635"/>
      <c r="M130" s="635"/>
      <c r="N130" s="636" t="s">
        <v>510</v>
      </c>
      <c r="O130" s="639">
        <v>45689</v>
      </c>
      <c r="P130" s="645">
        <v>2508.37</v>
      </c>
      <c r="Q130" s="636">
        <v>30.87</v>
      </c>
    </row>
    <row r="131" spans="1:17" ht="14.4">
      <c r="A131" s="635"/>
      <c r="B131" s="635"/>
      <c r="C131" s="635"/>
      <c r="D131" s="635"/>
      <c r="E131" s="635"/>
      <c r="F131" s="635"/>
      <c r="G131" s="635"/>
      <c r="H131" s="635"/>
      <c r="I131" s="635"/>
      <c r="J131" s="635"/>
      <c r="K131" s="635"/>
      <c r="L131" s="635"/>
      <c r="M131" s="635"/>
      <c r="N131" s="636" t="s">
        <v>510</v>
      </c>
      <c r="O131" s="639">
        <v>46054</v>
      </c>
      <c r="P131" s="645">
        <v>2583.61</v>
      </c>
      <c r="Q131" s="636">
        <v>31.8</v>
      </c>
    </row>
    <row r="132" spans="1:17" ht="14.4">
      <c r="A132" s="635"/>
      <c r="B132" s="635"/>
      <c r="C132" s="635"/>
      <c r="D132" s="635"/>
      <c r="E132" s="635"/>
      <c r="F132" s="635"/>
      <c r="G132" s="635"/>
      <c r="H132" s="635"/>
      <c r="I132" s="635"/>
      <c r="J132" s="635"/>
      <c r="K132" s="635"/>
      <c r="L132" s="635"/>
      <c r="M132" s="635"/>
      <c r="N132" s="636" t="s">
        <v>510</v>
      </c>
      <c r="O132" s="639">
        <v>46419</v>
      </c>
      <c r="P132" s="645">
        <v>2661.12</v>
      </c>
      <c r="Q132" s="636">
        <v>32.75</v>
      </c>
    </row>
    <row r="133" spans="1:17" ht="14.4">
      <c r="A133" s="635"/>
      <c r="B133" s="635"/>
      <c r="C133" s="635"/>
      <c r="D133" s="635"/>
      <c r="E133" s="635"/>
      <c r="F133" s="635"/>
      <c r="G133" s="635"/>
      <c r="H133" s="635"/>
      <c r="I133" s="635"/>
      <c r="J133" s="635"/>
      <c r="K133" s="635"/>
      <c r="L133" s="635"/>
      <c r="M133" s="635"/>
      <c r="N133" s="635"/>
      <c r="O133" s="635"/>
      <c r="P133" s="635"/>
      <c r="Q133" s="635"/>
    </row>
    <row r="134" spans="1:17" ht="14.4">
      <c r="A134" s="636">
        <v>720</v>
      </c>
      <c r="B134" s="636" t="s">
        <v>545</v>
      </c>
      <c r="C134" s="636" t="s">
        <v>546</v>
      </c>
      <c r="D134" s="639">
        <v>44841</v>
      </c>
      <c r="E134" s="639">
        <v>46783</v>
      </c>
      <c r="F134" s="636">
        <v>975</v>
      </c>
      <c r="G134" s="645">
        <v>2008.5</v>
      </c>
      <c r="H134" s="645">
        <v>2008.5</v>
      </c>
      <c r="I134" s="645">
        <f>H134-G134</f>
        <v>0</v>
      </c>
      <c r="J134" s="636">
        <v>24.72</v>
      </c>
      <c r="K134" s="636">
        <v>477.27</v>
      </c>
      <c r="L134" s="635"/>
      <c r="M134" s="635"/>
      <c r="N134" s="636" t="s">
        <v>510</v>
      </c>
      <c r="O134" s="639">
        <v>45689</v>
      </c>
      <c r="P134" s="645">
        <v>2068.7600000000002</v>
      </c>
      <c r="Q134" s="636">
        <v>25.46</v>
      </c>
    </row>
    <row r="135" spans="1:17" ht="14.4">
      <c r="A135" s="635"/>
      <c r="B135" s="635"/>
      <c r="C135" s="635"/>
      <c r="D135" s="635"/>
      <c r="E135" s="635"/>
      <c r="F135" s="635"/>
      <c r="G135" s="635"/>
      <c r="H135" s="635"/>
      <c r="I135" s="635"/>
      <c r="J135" s="635"/>
      <c r="K135" s="635"/>
      <c r="L135" s="635"/>
      <c r="M135" s="635"/>
      <c r="N135" s="636" t="s">
        <v>510</v>
      </c>
      <c r="O135" s="639">
        <v>46054</v>
      </c>
      <c r="P135" s="645">
        <v>2130.8200000000002</v>
      </c>
      <c r="Q135" s="636">
        <v>26.23</v>
      </c>
    </row>
    <row r="136" spans="1:17" ht="14.4">
      <c r="A136" s="635"/>
      <c r="B136" s="635"/>
      <c r="C136" s="635"/>
      <c r="D136" s="635"/>
      <c r="E136" s="635"/>
      <c r="F136" s="635"/>
      <c r="G136" s="635"/>
      <c r="H136" s="635"/>
      <c r="I136" s="635"/>
      <c r="J136" s="635"/>
      <c r="K136" s="635"/>
      <c r="L136" s="635"/>
      <c r="M136" s="635"/>
      <c r="N136" s="636" t="s">
        <v>510</v>
      </c>
      <c r="O136" s="639">
        <v>46419</v>
      </c>
      <c r="P136" s="645">
        <v>2194.7399999999998</v>
      </c>
      <c r="Q136" s="636">
        <v>27.01</v>
      </c>
    </row>
    <row r="137" spans="1:17" ht="14.4">
      <c r="A137" s="636">
        <v>720</v>
      </c>
      <c r="B137" s="636" t="s">
        <v>547</v>
      </c>
      <c r="C137" s="636" t="s">
        <v>548</v>
      </c>
      <c r="D137" s="639">
        <v>35898</v>
      </c>
      <c r="E137" s="639">
        <v>46418</v>
      </c>
      <c r="F137" s="636">
        <v>743</v>
      </c>
      <c r="G137" s="645">
        <v>1552.85</v>
      </c>
      <c r="H137" s="645">
        <v>1552.85</v>
      </c>
      <c r="I137" s="645">
        <f>H137-G137</f>
        <v>0</v>
      </c>
      <c r="J137" s="636">
        <v>25.08</v>
      </c>
      <c r="K137" s="636">
        <v>361.85</v>
      </c>
      <c r="L137" s="635"/>
      <c r="M137" s="635"/>
      <c r="N137" s="636" t="s">
        <v>510</v>
      </c>
      <c r="O137" s="639">
        <v>45689</v>
      </c>
      <c r="P137" s="645">
        <v>1599.44</v>
      </c>
      <c r="Q137" s="636">
        <v>25.83</v>
      </c>
    </row>
    <row r="138" spans="1:17" ht="14.4">
      <c r="A138" s="635"/>
      <c r="B138" s="635"/>
      <c r="C138" s="635"/>
      <c r="D138" s="635"/>
      <c r="E138" s="635"/>
      <c r="F138" s="635"/>
      <c r="G138" s="635"/>
      <c r="H138" s="635"/>
      <c r="I138" s="635"/>
      <c r="J138" s="635"/>
      <c r="K138" s="635"/>
      <c r="L138" s="635"/>
      <c r="M138" s="635"/>
      <c r="N138" s="636" t="s">
        <v>510</v>
      </c>
      <c r="O138" s="639">
        <v>46054</v>
      </c>
      <c r="P138" s="645">
        <v>1647.42</v>
      </c>
      <c r="Q138" s="636">
        <v>26.61</v>
      </c>
    </row>
    <row r="139" spans="1:17" ht="14.4">
      <c r="A139" s="635"/>
      <c r="B139" s="635"/>
      <c r="C139" s="635"/>
      <c r="D139" s="635"/>
      <c r="E139" s="635"/>
      <c r="F139" s="635"/>
      <c r="G139" s="635"/>
      <c r="H139" s="635"/>
      <c r="I139" s="635"/>
      <c r="J139" s="635"/>
      <c r="K139" s="635"/>
      <c r="L139" s="635"/>
      <c r="M139" s="635"/>
      <c r="N139" s="635"/>
      <c r="O139" s="635"/>
      <c r="P139" s="635"/>
      <c r="Q139" s="635"/>
    </row>
    <row r="140" spans="1:17" ht="14.4">
      <c r="A140" s="636">
        <v>720</v>
      </c>
      <c r="B140" s="636">
        <v>4451</v>
      </c>
      <c r="C140" s="636" t="s">
        <v>549</v>
      </c>
      <c r="D140" s="639">
        <v>35414</v>
      </c>
      <c r="E140" s="639">
        <v>45596</v>
      </c>
      <c r="F140" s="644">
        <v>7847</v>
      </c>
      <c r="G140" s="645">
        <v>7193.08</v>
      </c>
      <c r="H140" s="645">
        <v>7193.08</v>
      </c>
      <c r="I140" s="645">
        <f>H140-G140</f>
        <v>0</v>
      </c>
      <c r="J140" s="636">
        <v>11</v>
      </c>
      <c r="K140" s="645">
        <v>2149.02</v>
      </c>
      <c r="L140" s="635"/>
      <c r="M140" s="635"/>
      <c r="N140" s="635"/>
      <c r="O140" s="635"/>
      <c r="P140" s="635"/>
      <c r="Q140" s="635"/>
    </row>
    <row r="141" spans="1:17" ht="14.4">
      <c r="A141" s="635"/>
      <c r="B141" s="635"/>
      <c r="C141" s="635"/>
      <c r="D141" s="635"/>
      <c r="E141" s="635"/>
      <c r="F141" s="635"/>
      <c r="G141" s="635"/>
      <c r="H141" s="635"/>
      <c r="I141" s="635"/>
      <c r="J141" s="635"/>
      <c r="K141" s="635"/>
      <c r="L141" s="635"/>
      <c r="M141" s="635"/>
      <c r="N141" s="635"/>
      <c r="O141" s="635"/>
      <c r="P141" s="635"/>
      <c r="Q141" s="635"/>
    </row>
    <row r="142" spans="1:17" ht="14.4">
      <c r="A142" s="636">
        <v>720</v>
      </c>
      <c r="B142" s="636">
        <v>4461</v>
      </c>
      <c r="C142" s="636" t="s">
        <v>550</v>
      </c>
      <c r="D142" s="639">
        <v>42898</v>
      </c>
      <c r="E142" s="639">
        <v>47999</v>
      </c>
      <c r="F142" s="644">
        <v>20000</v>
      </c>
      <c r="G142" s="645">
        <v>23333.33</v>
      </c>
      <c r="H142" s="645">
        <v>23333.33</v>
      </c>
      <c r="I142" s="645">
        <f>H142-G142</f>
        <v>0</v>
      </c>
      <c r="J142" s="636">
        <v>14</v>
      </c>
      <c r="K142" s="645">
        <v>11080.37</v>
      </c>
      <c r="L142" s="635"/>
      <c r="M142" s="635"/>
      <c r="N142" s="636" t="s">
        <v>510</v>
      </c>
      <c r="O142" s="639">
        <v>46174</v>
      </c>
      <c r="P142" s="645">
        <v>23500</v>
      </c>
      <c r="Q142" s="636">
        <v>14.1</v>
      </c>
    </row>
    <row r="143" spans="1:17" ht="14.4">
      <c r="A143" s="635"/>
      <c r="B143" s="635"/>
      <c r="C143" s="635"/>
      <c r="D143" s="635"/>
      <c r="E143" s="635"/>
      <c r="F143" s="635"/>
      <c r="G143" s="635"/>
      <c r="H143" s="635"/>
      <c r="I143" s="635"/>
      <c r="J143" s="635"/>
      <c r="K143" s="635"/>
      <c r="L143" s="635"/>
      <c r="M143" s="635"/>
      <c r="N143" s="635"/>
      <c r="O143" s="635"/>
      <c r="P143" s="635"/>
      <c r="Q143" s="635"/>
    </row>
    <row r="144" spans="1:17" ht="14.4">
      <c r="A144" s="636">
        <v>720</v>
      </c>
      <c r="B144" s="636" t="s">
        <v>551</v>
      </c>
      <c r="C144" s="636" t="s">
        <v>552</v>
      </c>
      <c r="D144" s="639">
        <v>39519</v>
      </c>
      <c r="E144" s="639">
        <v>47149</v>
      </c>
      <c r="F144" s="644">
        <v>2400</v>
      </c>
      <c r="G144" s="645">
        <v>5270.55</v>
      </c>
      <c r="H144" s="645">
        <v>5270.55</v>
      </c>
      <c r="I144" s="645">
        <f>H144-G144</f>
        <v>0</v>
      </c>
      <c r="J144" s="636">
        <v>26.35</v>
      </c>
      <c r="K144" s="645">
        <v>1174.8399999999999</v>
      </c>
      <c r="L144" s="635"/>
      <c r="M144" s="635"/>
      <c r="N144" s="636" t="s">
        <v>510</v>
      </c>
      <c r="O144" s="639">
        <v>45689</v>
      </c>
      <c r="P144" s="645">
        <v>5428.67</v>
      </c>
      <c r="Q144" s="636">
        <v>27.14</v>
      </c>
    </row>
    <row r="145" spans="1:17" ht="14.4">
      <c r="A145" s="635"/>
      <c r="B145" s="635"/>
      <c r="C145" s="635"/>
      <c r="D145" s="635"/>
      <c r="E145" s="635"/>
      <c r="F145" s="635"/>
      <c r="G145" s="635"/>
      <c r="H145" s="635"/>
      <c r="I145" s="635"/>
      <c r="J145" s="635"/>
      <c r="K145" s="635"/>
      <c r="L145" s="635"/>
      <c r="M145" s="635"/>
      <c r="N145" s="636" t="s">
        <v>510</v>
      </c>
      <c r="O145" s="639">
        <v>46419</v>
      </c>
      <c r="P145" s="645">
        <v>5591.53</v>
      </c>
      <c r="Q145" s="636">
        <v>27.96</v>
      </c>
    </row>
    <row r="146" spans="1:17" ht="14.4">
      <c r="A146" s="635"/>
      <c r="B146" s="635"/>
      <c r="C146" s="635"/>
      <c r="D146" s="635"/>
      <c r="E146" s="635"/>
      <c r="F146" s="635"/>
      <c r="G146" s="635"/>
      <c r="H146" s="635"/>
      <c r="I146" s="635"/>
      <c r="J146" s="635"/>
      <c r="K146" s="635"/>
      <c r="L146" s="635"/>
      <c r="M146" s="635"/>
      <c r="N146" s="636" t="s">
        <v>510</v>
      </c>
      <c r="O146" s="639">
        <v>46784</v>
      </c>
      <c r="P146" s="645">
        <v>5759.27</v>
      </c>
      <c r="Q146" s="636">
        <v>28.8</v>
      </c>
    </row>
    <row r="147" spans="1:17" ht="14.4">
      <c r="A147" s="636">
        <v>720</v>
      </c>
      <c r="B147" s="636" t="s">
        <v>553</v>
      </c>
      <c r="C147" s="636" t="s">
        <v>554</v>
      </c>
      <c r="D147" s="639">
        <v>38473</v>
      </c>
      <c r="E147" s="639">
        <v>45777</v>
      </c>
      <c r="F147" s="644">
        <v>2000</v>
      </c>
      <c r="G147" s="645">
        <v>2500</v>
      </c>
      <c r="H147" s="645">
        <v>2500</v>
      </c>
      <c r="I147" s="645">
        <f>H147-G147</f>
        <v>0</v>
      </c>
      <c r="J147" s="636">
        <v>15</v>
      </c>
      <c r="K147" s="636">
        <v>979.03</v>
      </c>
      <c r="L147" s="635"/>
      <c r="M147" s="635"/>
      <c r="N147" s="635"/>
      <c r="O147" s="635"/>
      <c r="P147" s="635"/>
      <c r="Q147" s="635"/>
    </row>
    <row r="148" spans="1:17" ht="14.4">
      <c r="A148" s="635"/>
      <c r="B148" s="635"/>
      <c r="C148" s="635"/>
      <c r="D148" s="635"/>
      <c r="E148" s="635"/>
      <c r="F148" s="635"/>
      <c r="G148" s="635"/>
      <c r="H148" s="635"/>
      <c r="I148" s="635"/>
      <c r="J148" s="635"/>
      <c r="K148" s="635"/>
      <c r="L148" s="635"/>
      <c r="M148" s="635"/>
      <c r="N148" s="635"/>
      <c r="O148" s="635"/>
      <c r="P148" s="635"/>
      <c r="Q148" s="635"/>
    </row>
    <row r="149" spans="1:17" ht="14.4">
      <c r="A149" s="636">
        <v>720</v>
      </c>
      <c r="B149" s="636" t="s">
        <v>555</v>
      </c>
      <c r="C149" s="636" t="s">
        <v>556</v>
      </c>
      <c r="D149" s="639">
        <v>36082</v>
      </c>
      <c r="E149" s="639">
        <v>47057</v>
      </c>
      <c r="F149" s="644">
        <v>1200</v>
      </c>
      <c r="G149" s="645">
        <v>2472</v>
      </c>
      <c r="H149" s="645">
        <v>2472</v>
      </c>
      <c r="I149" s="645">
        <f>H149-G149</f>
        <v>0</v>
      </c>
      <c r="J149" s="636">
        <v>24.72</v>
      </c>
      <c r="K149" s="636">
        <v>584.41999999999996</v>
      </c>
      <c r="L149" s="635"/>
      <c r="M149" s="635"/>
      <c r="N149" s="636" t="s">
        <v>510</v>
      </c>
      <c r="O149" s="639">
        <v>45962</v>
      </c>
      <c r="P149" s="645">
        <v>2546.16</v>
      </c>
      <c r="Q149" s="636">
        <v>25.46</v>
      </c>
    </row>
    <row r="150" spans="1:17" ht="14.4">
      <c r="A150" s="635"/>
      <c r="B150" s="635"/>
      <c r="C150" s="635"/>
      <c r="D150" s="635"/>
      <c r="E150" s="635"/>
      <c r="F150" s="635"/>
      <c r="G150" s="635"/>
      <c r="H150" s="635"/>
      <c r="I150" s="635"/>
      <c r="J150" s="635"/>
      <c r="K150" s="635"/>
      <c r="L150" s="635"/>
      <c r="M150" s="635"/>
      <c r="N150" s="636" t="s">
        <v>510</v>
      </c>
      <c r="O150" s="639">
        <v>46327</v>
      </c>
      <c r="P150" s="645">
        <v>2622.54</v>
      </c>
      <c r="Q150" s="636">
        <v>26.23</v>
      </c>
    </row>
    <row r="151" spans="1:17" ht="14.4">
      <c r="A151" s="635"/>
      <c r="B151" s="635"/>
      <c r="C151" s="635"/>
      <c r="D151" s="635"/>
      <c r="E151" s="635"/>
      <c r="F151" s="635"/>
      <c r="G151" s="635"/>
      <c r="H151" s="635"/>
      <c r="I151" s="635"/>
      <c r="J151" s="635"/>
      <c r="K151" s="635"/>
      <c r="L151" s="635"/>
      <c r="M151" s="635"/>
      <c r="N151" s="636" t="s">
        <v>510</v>
      </c>
      <c r="O151" s="639">
        <v>46692</v>
      </c>
      <c r="P151" s="645">
        <v>2701.22</v>
      </c>
      <c r="Q151" s="636">
        <v>27.01</v>
      </c>
    </row>
    <row r="152" spans="1:17" ht="14.4">
      <c r="A152" s="636">
        <v>720</v>
      </c>
      <c r="B152" s="636" t="s">
        <v>557</v>
      </c>
      <c r="C152" s="636" t="s">
        <v>558</v>
      </c>
      <c r="D152" s="639">
        <v>39322</v>
      </c>
      <c r="E152" s="639">
        <v>49187</v>
      </c>
      <c r="F152" s="644">
        <v>2124</v>
      </c>
      <c r="G152" s="645">
        <v>3674.52</v>
      </c>
      <c r="H152" s="645">
        <v>3674.52</v>
      </c>
      <c r="I152" s="645">
        <f>H152-G152</f>
        <v>0</v>
      </c>
      <c r="J152" s="636">
        <v>20.76</v>
      </c>
      <c r="K152" s="645">
        <v>1039.74</v>
      </c>
      <c r="L152" s="635"/>
      <c r="M152" s="635"/>
      <c r="N152" s="636" t="s">
        <v>510</v>
      </c>
      <c r="O152" s="639">
        <v>45901</v>
      </c>
      <c r="P152" s="645">
        <v>3748.86</v>
      </c>
      <c r="Q152" s="636">
        <v>21.18</v>
      </c>
    </row>
    <row r="153" spans="1:17" ht="14.4">
      <c r="A153" s="635"/>
      <c r="B153" s="635"/>
      <c r="C153" s="635"/>
      <c r="D153" s="635"/>
      <c r="E153" s="635"/>
      <c r="F153" s="635"/>
      <c r="G153" s="635"/>
      <c r="H153" s="635"/>
      <c r="I153" s="635"/>
      <c r="J153" s="635"/>
      <c r="K153" s="635"/>
      <c r="L153" s="635"/>
      <c r="M153" s="635"/>
      <c r="N153" s="636" t="s">
        <v>510</v>
      </c>
      <c r="O153" s="639">
        <v>46266</v>
      </c>
      <c r="P153" s="645">
        <v>3823.2</v>
      </c>
      <c r="Q153" s="636">
        <v>21.6</v>
      </c>
    </row>
    <row r="154" spans="1:17" ht="14.4">
      <c r="A154" s="635"/>
      <c r="B154" s="635"/>
      <c r="C154" s="635"/>
      <c r="D154" s="635"/>
      <c r="E154" s="635"/>
      <c r="F154" s="635"/>
      <c r="G154" s="635"/>
      <c r="H154" s="635"/>
      <c r="I154" s="635"/>
      <c r="J154" s="635"/>
      <c r="K154" s="635"/>
      <c r="L154" s="635"/>
      <c r="M154" s="635"/>
      <c r="N154" s="636" t="s">
        <v>510</v>
      </c>
      <c r="O154" s="639">
        <v>46631</v>
      </c>
      <c r="P154" s="645">
        <v>3899.31</v>
      </c>
      <c r="Q154" s="636">
        <v>22.03</v>
      </c>
    </row>
    <row r="155" spans="1:17" ht="14.4">
      <c r="A155" s="635"/>
      <c r="B155" s="635"/>
      <c r="C155" s="635"/>
      <c r="D155" s="635"/>
      <c r="E155" s="635"/>
      <c r="F155" s="635"/>
      <c r="G155" s="635"/>
      <c r="H155" s="635"/>
      <c r="I155" s="635"/>
      <c r="J155" s="635"/>
      <c r="K155" s="635"/>
      <c r="L155" s="635"/>
      <c r="M155" s="635"/>
      <c r="N155" s="636" t="s">
        <v>510</v>
      </c>
      <c r="O155" s="639">
        <v>46997</v>
      </c>
      <c r="P155" s="645">
        <v>3977.19</v>
      </c>
      <c r="Q155" s="636">
        <v>22.47</v>
      </c>
    </row>
    <row r="156" spans="1:17" ht="14.4">
      <c r="A156" s="635"/>
      <c r="B156" s="635"/>
      <c r="C156" s="635"/>
      <c r="D156" s="635"/>
      <c r="E156" s="635"/>
      <c r="F156" s="635"/>
      <c r="G156" s="635"/>
      <c r="H156" s="635"/>
      <c r="I156" s="635"/>
      <c r="J156" s="635"/>
      <c r="K156" s="635"/>
      <c r="L156" s="635"/>
      <c r="M156" s="635"/>
      <c r="N156" s="636" t="s">
        <v>510</v>
      </c>
      <c r="O156" s="639">
        <v>47362</v>
      </c>
      <c r="P156" s="645">
        <v>4056.84</v>
      </c>
      <c r="Q156" s="636">
        <v>22.92</v>
      </c>
    </row>
    <row r="157" spans="1:17" ht="14.4">
      <c r="A157" s="635"/>
      <c r="B157" s="635"/>
      <c r="C157" s="635"/>
      <c r="D157" s="635"/>
      <c r="E157" s="635"/>
      <c r="F157" s="635"/>
      <c r="G157" s="635"/>
      <c r="H157" s="635"/>
      <c r="I157" s="635"/>
      <c r="J157" s="635"/>
      <c r="K157" s="635"/>
      <c r="L157" s="635"/>
      <c r="M157" s="635"/>
      <c r="N157" s="636" t="s">
        <v>510</v>
      </c>
      <c r="O157" s="639">
        <v>47727</v>
      </c>
      <c r="P157" s="645">
        <v>4138.26</v>
      </c>
      <c r="Q157" s="636">
        <v>23.38</v>
      </c>
    </row>
    <row r="158" spans="1:17" ht="14.4">
      <c r="A158" s="635"/>
      <c r="B158" s="635"/>
      <c r="C158" s="635"/>
      <c r="D158" s="635"/>
      <c r="E158" s="635"/>
      <c r="F158" s="635"/>
      <c r="G158" s="635"/>
      <c r="H158" s="635"/>
      <c r="I158" s="635"/>
      <c r="J158" s="635"/>
      <c r="K158" s="635"/>
      <c r="L158" s="635"/>
      <c r="M158" s="635"/>
      <c r="N158" s="636" t="s">
        <v>510</v>
      </c>
      <c r="O158" s="639">
        <v>48092</v>
      </c>
      <c r="P158" s="645">
        <v>4221.45</v>
      </c>
      <c r="Q158" s="636">
        <v>23.85</v>
      </c>
    </row>
    <row r="159" spans="1:17" ht="14.4">
      <c r="A159" s="635"/>
      <c r="B159" s="635"/>
      <c r="C159" s="635"/>
      <c r="D159" s="635"/>
      <c r="E159" s="635"/>
      <c r="F159" s="635"/>
      <c r="G159" s="635"/>
      <c r="H159" s="635"/>
      <c r="I159" s="635"/>
      <c r="J159" s="635"/>
      <c r="K159" s="635"/>
      <c r="L159" s="635"/>
      <c r="M159" s="635"/>
      <c r="N159" s="636" t="s">
        <v>510</v>
      </c>
      <c r="O159" s="639">
        <v>48458</v>
      </c>
      <c r="P159" s="645">
        <v>4304.6400000000003</v>
      </c>
      <c r="Q159" s="636">
        <v>24.32</v>
      </c>
    </row>
    <row r="160" spans="1:17" ht="14.4">
      <c r="A160" s="635"/>
      <c r="B160" s="635"/>
      <c r="C160" s="635"/>
      <c r="D160" s="635"/>
      <c r="E160" s="635"/>
      <c r="F160" s="635"/>
      <c r="G160" s="635"/>
      <c r="H160" s="635"/>
      <c r="I160" s="635"/>
      <c r="J160" s="635"/>
      <c r="K160" s="635"/>
      <c r="L160" s="635"/>
      <c r="M160" s="635"/>
      <c r="N160" s="636" t="s">
        <v>510</v>
      </c>
      <c r="O160" s="639">
        <v>48823</v>
      </c>
      <c r="P160" s="645">
        <v>4391.37</v>
      </c>
      <c r="Q160" s="636">
        <v>24.81</v>
      </c>
    </row>
    <row r="161" spans="1:17" ht="14.4">
      <c r="A161" s="635"/>
      <c r="B161" s="635"/>
      <c r="C161" s="635"/>
      <c r="D161" s="635"/>
      <c r="E161" s="635"/>
      <c r="F161" s="635"/>
      <c r="G161" s="635"/>
      <c r="H161" s="635"/>
      <c r="I161" s="635"/>
      <c r="J161" s="635"/>
      <c r="K161" s="635"/>
      <c r="L161" s="635"/>
      <c r="M161" s="635"/>
      <c r="N161" s="635"/>
      <c r="O161" s="635"/>
      <c r="P161" s="635"/>
      <c r="Q161" s="635"/>
    </row>
    <row r="162" spans="1:17" ht="14.4">
      <c r="A162" s="636">
        <v>720</v>
      </c>
      <c r="B162" s="636" t="s">
        <v>559</v>
      </c>
      <c r="C162" s="636" t="s">
        <v>560</v>
      </c>
      <c r="D162" s="639">
        <v>44785</v>
      </c>
      <c r="E162" s="639">
        <v>46660</v>
      </c>
      <c r="F162" s="636">
        <v>900</v>
      </c>
      <c r="G162" s="645">
        <v>1670.92</v>
      </c>
      <c r="H162" s="645">
        <v>1670.92</v>
      </c>
      <c r="I162" s="645">
        <f>H162-G162</f>
        <v>0</v>
      </c>
      <c r="J162" s="636">
        <v>22.28</v>
      </c>
      <c r="K162" s="636">
        <v>498.94</v>
      </c>
      <c r="L162" s="635"/>
      <c r="M162" s="635"/>
      <c r="N162" s="636" t="s">
        <v>510</v>
      </c>
      <c r="O162" s="639">
        <v>45931</v>
      </c>
      <c r="P162" s="645">
        <v>1721.05</v>
      </c>
      <c r="Q162" s="636">
        <v>22.95</v>
      </c>
    </row>
    <row r="163" spans="1:17" ht="14.4">
      <c r="A163" s="635"/>
      <c r="B163" s="635"/>
      <c r="C163" s="635"/>
      <c r="D163" s="635"/>
      <c r="E163" s="635"/>
      <c r="F163" s="635"/>
      <c r="G163" s="635"/>
      <c r="H163" s="635"/>
      <c r="I163" s="635"/>
      <c r="J163" s="635"/>
      <c r="K163" s="635"/>
      <c r="L163" s="635"/>
      <c r="M163" s="635"/>
      <c r="N163" s="636" t="s">
        <v>510</v>
      </c>
      <c r="O163" s="639">
        <v>46296</v>
      </c>
      <c r="P163" s="645">
        <v>1772.68</v>
      </c>
      <c r="Q163" s="636">
        <v>23.64</v>
      </c>
    </row>
    <row r="164" spans="1:17" ht="14.4">
      <c r="A164" s="635"/>
      <c r="B164" s="635"/>
      <c r="C164" s="635"/>
      <c r="D164" s="635"/>
      <c r="E164" s="635"/>
      <c r="F164" s="635"/>
      <c r="G164" s="635"/>
      <c r="H164" s="635"/>
      <c r="I164" s="635"/>
      <c r="J164" s="635"/>
      <c r="K164" s="635"/>
      <c r="L164" s="635"/>
      <c r="M164" s="635"/>
      <c r="N164" s="635"/>
      <c r="O164" s="635"/>
      <c r="P164" s="635"/>
      <c r="Q164" s="635"/>
    </row>
    <row r="165" spans="1:17" ht="14.4">
      <c r="A165" s="635"/>
      <c r="B165" s="635"/>
      <c r="C165" s="635"/>
      <c r="D165" s="635"/>
      <c r="E165" s="635"/>
      <c r="F165" s="635"/>
      <c r="G165" s="635"/>
      <c r="H165" s="635"/>
      <c r="I165" s="635"/>
      <c r="J165" s="635"/>
      <c r="K165" s="635"/>
      <c r="L165" s="635"/>
      <c r="M165" s="635"/>
      <c r="N165" s="635"/>
      <c r="O165" s="635"/>
      <c r="P165" s="635"/>
      <c r="Q165" s="635"/>
    </row>
    <row r="166" spans="1:17" ht="14.4">
      <c r="A166" s="635"/>
      <c r="B166" s="635"/>
      <c r="C166" s="635"/>
      <c r="D166" s="635"/>
      <c r="E166" s="635"/>
      <c r="F166" s="635"/>
      <c r="G166" s="635"/>
      <c r="H166" s="635"/>
      <c r="I166" s="635"/>
      <c r="J166" s="635"/>
      <c r="K166" s="635"/>
      <c r="L166" s="635"/>
      <c r="M166" s="635"/>
      <c r="N166" s="635"/>
      <c r="O166" s="635"/>
      <c r="P166" s="635"/>
      <c r="Q166" s="635"/>
    </row>
    <row r="167" spans="1:17" ht="14.4">
      <c r="A167" s="636" t="s">
        <v>472</v>
      </c>
      <c r="B167" s="636" t="s">
        <v>473</v>
      </c>
      <c r="C167" s="635"/>
      <c r="D167" s="635"/>
      <c r="E167" s="637" t="s">
        <v>462</v>
      </c>
      <c r="F167" s="635"/>
      <c r="G167" s="635"/>
      <c r="H167" s="635"/>
      <c r="I167" s="635"/>
      <c r="J167" s="635"/>
      <c r="K167" s="635"/>
      <c r="L167" s="635"/>
      <c r="M167" s="635"/>
      <c r="N167" s="635"/>
      <c r="O167" s="635"/>
      <c r="P167" s="636" t="s">
        <v>463</v>
      </c>
      <c r="Q167" s="636">
        <v>4</v>
      </c>
    </row>
    <row r="168" spans="1:17" ht="14.4">
      <c r="A168" s="636" t="s">
        <v>474</v>
      </c>
      <c r="B168" s="638" t="s">
        <v>475</v>
      </c>
      <c r="C168" s="635"/>
      <c r="D168" s="635"/>
      <c r="E168" s="637" t="s">
        <v>476</v>
      </c>
      <c r="F168" s="635"/>
      <c r="G168" s="635"/>
      <c r="H168" s="635"/>
      <c r="I168" s="635"/>
      <c r="J168" s="635"/>
      <c r="K168" s="635"/>
      <c r="L168" s="635"/>
      <c r="M168" s="635"/>
      <c r="N168" s="635"/>
      <c r="O168" s="635"/>
      <c r="P168" s="636" t="s">
        <v>35</v>
      </c>
      <c r="Q168" s="639">
        <v>45692</v>
      </c>
    </row>
    <row r="169" spans="1:17" ht="14.4">
      <c r="A169" s="636" t="s">
        <v>464</v>
      </c>
      <c r="B169" s="635"/>
      <c r="C169" s="635"/>
      <c r="D169" s="635"/>
      <c r="E169" s="640">
        <v>45688</v>
      </c>
      <c r="F169" s="635"/>
      <c r="G169" s="635"/>
      <c r="H169" s="635"/>
      <c r="I169" s="635"/>
      <c r="J169" s="635"/>
      <c r="K169" s="635"/>
      <c r="L169" s="635"/>
      <c r="M169" s="635"/>
      <c r="N169" s="635"/>
      <c r="O169" s="635"/>
      <c r="P169" s="636" t="s">
        <v>465</v>
      </c>
      <c r="Q169" s="641">
        <v>0.47569444444444442</v>
      </c>
    </row>
    <row r="170" spans="1:17" ht="14.4">
      <c r="A170" s="635"/>
      <c r="B170" s="635"/>
      <c r="C170" s="635"/>
      <c r="D170" s="635"/>
      <c r="E170" s="635"/>
      <c r="F170" s="635"/>
      <c r="G170" s="635"/>
      <c r="H170" s="635"/>
      <c r="I170" s="635"/>
      <c r="J170" s="635"/>
      <c r="K170" s="635"/>
      <c r="L170" s="635"/>
      <c r="M170" s="635"/>
      <c r="N170" s="635"/>
      <c r="O170" s="635"/>
      <c r="P170" s="635"/>
      <c r="Q170" s="635"/>
    </row>
    <row r="171" spans="1:17" ht="14.4">
      <c r="A171" s="635"/>
      <c r="B171" s="635"/>
      <c r="C171" s="635"/>
      <c r="D171" s="635"/>
      <c r="E171" s="635"/>
      <c r="F171" s="635"/>
      <c r="G171" s="635"/>
      <c r="H171" s="635"/>
      <c r="I171" s="635"/>
      <c r="J171" s="635"/>
      <c r="K171" s="635"/>
      <c r="L171" s="635"/>
      <c r="M171" s="635"/>
      <c r="N171" s="635"/>
      <c r="O171" s="635"/>
      <c r="P171" s="635"/>
      <c r="Q171" s="635"/>
    </row>
    <row r="172" spans="1:17" ht="14.4">
      <c r="A172" s="635"/>
      <c r="B172" s="635"/>
      <c r="C172" s="635"/>
      <c r="D172" s="635"/>
      <c r="E172" s="635"/>
      <c r="F172" s="636" t="s">
        <v>477</v>
      </c>
      <c r="G172" s="636" t="s">
        <v>417</v>
      </c>
      <c r="H172" s="636"/>
      <c r="I172" s="636"/>
      <c r="J172" s="636" t="s">
        <v>480</v>
      </c>
      <c r="K172" s="636" t="s">
        <v>417</v>
      </c>
      <c r="L172" s="636" t="s">
        <v>481</v>
      </c>
      <c r="M172" s="636" t="s">
        <v>417</v>
      </c>
      <c r="N172" s="636" t="s">
        <v>482</v>
      </c>
      <c r="O172" s="635"/>
      <c r="P172" s="635"/>
      <c r="Q172" s="635"/>
    </row>
    <row r="173" spans="1:17">
      <c r="A173" s="636" t="s">
        <v>483</v>
      </c>
      <c r="B173" s="636" t="s">
        <v>484</v>
      </c>
      <c r="C173" s="636" t="s">
        <v>485</v>
      </c>
      <c r="D173" s="636" t="s">
        <v>486</v>
      </c>
      <c r="E173" s="636" t="s">
        <v>487</v>
      </c>
      <c r="F173" s="636" t="s">
        <v>488</v>
      </c>
      <c r="G173" s="636" t="s">
        <v>437</v>
      </c>
      <c r="H173" s="636"/>
      <c r="I173" s="636"/>
      <c r="J173" s="636" t="s">
        <v>489</v>
      </c>
      <c r="K173" s="636" t="s">
        <v>490</v>
      </c>
      <c r="L173" s="636" t="s">
        <v>491</v>
      </c>
      <c r="M173" s="636" t="s">
        <v>492</v>
      </c>
      <c r="N173" s="636" t="s">
        <v>493</v>
      </c>
      <c r="O173" s="636" t="s">
        <v>40</v>
      </c>
      <c r="P173" s="636" t="s">
        <v>461</v>
      </c>
      <c r="Q173" s="636" t="s">
        <v>494</v>
      </c>
    </row>
    <row r="174" spans="1:17" ht="14.4">
      <c r="A174" s="635"/>
      <c r="B174" s="635"/>
      <c r="C174" s="635"/>
      <c r="D174" s="635"/>
      <c r="E174" s="635"/>
      <c r="F174" s="635"/>
      <c r="G174" s="635"/>
      <c r="H174" s="635"/>
      <c r="I174" s="635"/>
      <c r="J174" s="635"/>
      <c r="K174" s="635"/>
      <c r="L174" s="635"/>
      <c r="M174" s="635"/>
      <c r="N174" s="635"/>
      <c r="O174" s="635"/>
      <c r="P174" s="635"/>
      <c r="Q174" s="635"/>
    </row>
    <row r="175" spans="1:17" ht="14.4">
      <c r="A175" s="636">
        <v>720</v>
      </c>
      <c r="B175" s="636" t="s">
        <v>561</v>
      </c>
      <c r="C175" s="636" t="s">
        <v>562</v>
      </c>
      <c r="D175" s="639">
        <v>35309</v>
      </c>
      <c r="E175" s="639">
        <v>58714</v>
      </c>
      <c r="F175" s="636">
        <v>0</v>
      </c>
      <c r="G175" s="635"/>
      <c r="H175" s="635"/>
      <c r="I175" s="635"/>
      <c r="J175" s="635"/>
      <c r="K175" s="636">
        <v>732.09</v>
      </c>
      <c r="L175" s="635"/>
      <c r="M175" s="635"/>
      <c r="N175" s="635"/>
      <c r="O175" s="635"/>
      <c r="P175" s="635"/>
      <c r="Q175" s="635"/>
    </row>
    <row r="176" spans="1:17" ht="14.4">
      <c r="A176" s="635"/>
      <c r="B176" s="635"/>
      <c r="C176" s="635"/>
      <c r="D176" s="635"/>
      <c r="E176" s="635"/>
      <c r="F176" s="635"/>
      <c r="G176" s="635"/>
      <c r="H176" s="635"/>
      <c r="I176" s="635"/>
      <c r="J176" s="635"/>
      <c r="K176" s="635"/>
      <c r="L176" s="635"/>
      <c r="M176" s="635"/>
      <c r="N176" s="635"/>
      <c r="O176" s="635"/>
      <c r="P176" s="635"/>
      <c r="Q176" s="635"/>
    </row>
    <row r="177" spans="1:17" ht="14.4">
      <c r="A177" s="636">
        <v>720</v>
      </c>
      <c r="B177" s="636" t="s">
        <v>563</v>
      </c>
      <c r="C177" s="636" t="s">
        <v>564</v>
      </c>
      <c r="D177" s="639">
        <v>35309</v>
      </c>
      <c r="E177" s="639">
        <v>58714</v>
      </c>
      <c r="F177" s="636">
        <v>0</v>
      </c>
      <c r="G177" s="635"/>
      <c r="H177" s="656"/>
      <c r="I177" s="635"/>
      <c r="J177" s="635"/>
      <c r="K177" s="645">
        <v>1305.04</v>
      </c>
      <c r="L177" s="635"/>
      <c r="M177" s="635"/>
      <c r="N177" s="635"/>
      <c r="O177" s="635"/>
      <c r="P177" s="635"/>
      <c r="Q177" s="635"/>
    </row>
    <row r="178" spans="1:17" ht="14.4">
      <c r="A178" s="635"/>
      <c r="B178" s="635"/>
      <c r="C178" s="635"/>
      <c r="D178" s="635"/>
      <c r="E178" s="635"/>
      <c r="F178" s="635"/>
      <c r="G178" s="635"/>
      <c r="H178" s="635"/>
      <c r="I178" s="635"/>
      <c r="J178" s="635"/>
      <c r="K178" s="635"/>
      <c r="L178" s="635"/>
      <c r="M178" s="635"/>
      <c r="N178" s="635"/>
      <c r="O178" s="635"/>
      <c r="P178" s="635"/>
      <c r="Q178" s="635"/>
    </row>
    <row r="179" spans="1:17" ht="14.4">
      <c r="A179" s="636">
        <v>720</v>
      </c>
      <c r="B179" s="636" t="s">
        <v>565</v>
      </c>
      <c r="C179" s="636" t="s">
        <v>566</v>
      </c>
      <c r="D179" s="639">
        <v>35309</v>
      </c>
      <c r="E179" s="639">
        <v>58714</v>
      </c>
      <c r="F179" s="636">
        <v>0</v>
      </c>
      <c r="G179" s="635"/>
      <c r="H179" s="635"/>
      <c r="I179" s="635"/>
      <c r="J179" s="635"/>
      <c r="K179" s="636">
        <v>884.88</v>
      </c>
      <c r="L179" s="635"/>
      <c r="M179" s="635"/>
      <c r="N179" s="635"/>
      <c r="O179" s="635"/>
      <c r="P179" s="635"/>
      <c r="Q179" s="635"/>
    </row>
    <row r="180" spans="1:17" ht="14.4">
      <c r="A180" s="635"/>
      <c r="B180" s="635"/>
      <c r="C180" s="635"/>
      <c r="D180" s="635"/>
      <c r="E180" s="635"/>
      <c r="F180" s="635"/>
      <c r="G180" s="635"/>
      <c r="H180" s="635"/>
      <c r="I180" s="635"/>
      <c r="J180" s="635"/>
      <c r="K180" s="635"/>
      <c r="L180" s="635"/>
      <c r="M180" s="635"/>
      <c r="N180" s="635"/>
      <c r="O180" s="635"/>
      <c r="P180" s="635"/>
      <c r="Q180" s="635"/>
    </row>
    <row r="181" spans="1:17" ht="14.4">
      <c r="A181" s="636">
        <v>720</v>
      </c>
      <c r="B181" s="636" t="s">
        <v>567</v>
      </c>
      <c r="C181" s="636" t="s">
        <v>568</v>
      </c>
      <c r="D181" s="639">
        <v>35309</v>
      </c>
      <c r="E181" s="639">
        <v>58714</v>
      </c>
      <c r="F181" s="636">
        <v>0</v>
      </c>
      <c r="G181" s="635"/>
      <c r="H181" s="635"/>
      <c r="I181" s="635"/>
      <c r="J181" s="635"/>
      <c r="K181" s="645">
        <v>1114.06</v>
      </c>
      <c r="L181" s="635"/>
      <c r="M181" s="635"/>
      <c r="N181" s="635"/>
      <c r="O181" s="635"/>
      <c r="P181" s="635"/>
      <c r="Q181" s="635"/>
    </row>
    <row r="182" spans="1:17" ht="14.4">
      <c r="A182" s="635"/>
      <c r="B182" s="635"/>
      <c r="C182" s="635"/>
      <c r="D182" s="635"/>
      <c r="E182" s="635"/>
      <c r="F182" s="635"/>
      <c r="G182" s="635"/>
      <c r="H182" s="635"/>
      <c r="I182" s="635"/>
      <c r="J182" s="635"/>
      <c r="K182" s="635"/>
      <c r="L182" s="635"/>
      <c r="M182" s="635"/>
      <c r="N182" s="635"/>
      <c r="O182" s="635"/>
      <c r="P182" s="635"/>
      <c r="Q182" s="635"/>
    </row>
    <row r="183" spans="1:17" ht="14.4">
      <c r="A183" s="635"/>
      <c r="B183" s="635"/>
      <c r="C183" s="635"/>
      <c r="D183" s="635"/>
      <c r="E183" s="635"/>
      <c r="F183" s="635"/>
      <c r="G183" s="635"/>
      <c r="H183" s="635"/>
      <c r="I183" s="635"/>
      <c r="J183" s="635"/>
      <c r="K183" s="635"/>
      <c r="L183" s="635"/>
      <c r="M183" s="635"/>
      <c r="N183" s="635"/>
      <c r="O183" s="635"/>
      <c r="P183" s="635"/>
      <c r="Q183" s="635"/>
    </row>
    <row r="184" spans="1:17" ht="22.8">
      <c r="A184" s="643" t="s">
        <v>569</v>
      </c>
      <c r="B184" s="636" t="s">
        <v>570</v>
      </c>
      <c r="C184" s="635"/>
      <c r="D184" s="646">
        <v>0.76400000000000001</v>
      </c>
      <c r="E184" s="636" t="s">
        <v>571</v>
      </c>
      <c r="F184" s="644">
        <v>148799</v>
      </c>
      <c r="G184" s="657">
        <v>159017.41</v>
      </c>
      <c r="H184" s="658">
        <f>SUM(H12:H183)</f>
        <v>156733.28</v>
      </c>
      <c r="I184" s="659">
        <f>SUM(I9:I183)</f>
        <v>-2284.13</v>
      </c>
      <c r="J184" s="635"/>
      <c r="K184" s="645">
        <v>66022.62</v>
      </c>
      <c r="L184" s="635"/>
      <c r="M184" s="636">
        <v>0</v>
      </c>
      <c r="N184" s="635"/>
      <c r="O184" s="635"/>
      <c r="P184" s="635"/>
      <c r="Q184" s="635"/>
    </row>
    <row r="185" spans="1:17" ht="14.4">
      <c r="A185" s="635"/>
      <c r="B185" s="636" t="s">
        <v>572</v>
      </c>
      <c r="C185" s="635"/>
      <c r="D185" s="635"/>
      <c r="E185" s="638" t="s">
        <v>573</v>
      </c>
      <c r="F185" s="638" t="s">
        <v>574</v>
      </c>
      <c r="G185" s="635"/>
      <c r="H185" s="645">
        <v>156733.28</v>
      </c>
      <c r="I185" s="635"/>
      <c r="J185" s="635"/>
      <c r="K185" s="635"/>
      <c r="L185" s="635"/>
      <c r="M185" s="635"/>
      <c r="N185" s="635"/>
      <c r="O185" s="635"/>
      <c r="P185" s="635"/>
      <c r="Q185" s="635"/>
    </row>
    <row r="186" spans="1:17" ht="14.4">
      <c r="A186" s="635"/>
      <c r="B186" s="636" t="s">
        <v>575</v>
      </c>
      <c r="C186" s="635"/>
      <c r="D186" s="647">
        <v>0.23599999999999999</v>
      </c>
      <c r="E186" s="638" t="s">
        <v>576</v>
      </c>
      <c r="F186" s="638" t="s">
        <v>577</v>
      </c>
      <c r="G186" s="635"/>
      <c r="H186" s="635"/>
      <c r="I186" s="635"/>
      <c r="J186" s="635"/>
      <c r="K186" s="635"/>
      <c r="L186" s="635"/>
      <c r="M186" s="635"/>
      <c r="N186" s="635"/>
      <c r="O186" s="635"/>
      <c r="P186" s="635"/>
      <c r="Q186" s="635"/>
    </row>
    <row r="187" spans="1:17" ht="14.4">
      <c r="A187" s="635"/>
      <c r="B187" s="636" t="s">
        <v>578</v>
      </c>
      <c r="C187" s="635"/>
      <c r="D187" s="635"/>
      <c r="E187" s="638" t="s">
        <v>579</v>
      </c>
      <c r="F187" s="638" t="s">
        <v>580</v>
      </c>
      <c r="G187" s="645">
        <v>159017.41</v>
      </c>
      <c r="H187" s="645"/>
      <c r="I187" s="645"/>
      <c r="J187" s="635"/>
      <c r="K187" s="635"/>
      <c r="L187" s="635"/>
      <c r="M187" s="635"/>
      <c r="N187" s="635"/>
      <c r="O187" s="635"/>
      <c r="P187" s="635"/>
      <c r="Q187" s="635"/>
    </row>
    <row r="188" spans="1:17" ht="14.4">
      <c r="A188" s="635"/>
      <c r="B188" s="635"/>
      <c r="C188" s="635"/>
      <c r="D188" s="635"/>
      <c r="E188" s="635"/>
      <c r="F188" s="635"/>
      <c r="G188" s="635"/>
      <c r="H188" s="635"/>
      <c r="I188" s="635"/>
      <c r="J188" s="635"/>
      <c r="K188" s="635"/>
      <c r="L188" s="635"/>
      <c r="M188" s="635"/>
      <c r="N188" s="635"/>
      <c r="O188" s="635"/>
      <c r="P188" s="635"/>
      <c r="Q188" s="635"/>
    </row>
    <row r="189" spans="1:17" ht="14.4">
      <c r="A189" s="635"/>
      <c r="B189" s="635"/>
      <c r="C189" s="635"/>
      <c r="D189" s="635"/>
      <c r="E189" s="635"/>
      <c r="F189" s="635"/>
      <c r="G189" s="635"/>
      <c r="H189" s="635"/>
      <c r="I189" s="635"/>
      <c r="J189" s="635"/>
      <c r="K189" s="635"/>
      <c r="L189" s="635"/>
      <c r="M189" s="635"/>
      <c r="N189" s="635"/>
      <c r="O189" s="635"/>
      <c r="P189" s="635"/>
      <c r="Q189" s="635"/>
    </row>
    <row r="190" spans="1:17" ht="14.4">
      <c r="A190" s="635"/>
      <c r="B190" s="635"/>
      <c r="C190" s="635"/>
      <c r="D190" s="635"/>
      <c r="E190" s="635"/>
      <c r="F190" s="635"/>
      <c r="G190" s="635"/>
      <c r="H190" s="635"/>
      <c r="I190" s="635"/>
      <c r="J190" s="635"/>
      <c r="K190" s="635"/>
      <c r="L190" s="635"/>
      <c r="M190" s="635"/>
      <c r="N190" s="635"/>
      <c r="O190" s="635"/>
      <c r="P190" s="635"/>
      <c r="Q190" s="635"/>
    </row>
    <row r="191" spans="1:17" ht="14.4">
      <c r="A191" s="643" t="s">
        <v>581</v>
      </c>
      <c r="B191" s="635"/>
      <c r="C191" s="635"/>
      <c r="D191" s="635"/>
      <c r="E191" s="635"/>
      <c r="F191" s="635"/>
      <c r="G191" s="635"/>
      <c r="H191" s="635"/>
      <c r="I191" s="635"/>
      <c r="J191" s="635"/>
      <c r="K191" s="635"/>
      <c r="L191" s="635"/>
      <c r="M191" s="635"/>
      <c r="N191" s="635"/>
      <c r="O191" s="635"/>
      <c r="P191" s="635"/>
      <c r="Q191" s="635"/>
    </row>
    <row r="192" spans="1:17" ht="14.4">
      <c r="A192" s="635"/>
      <c r="B192" s="636" t="s">
        <v>570</v>
      </c>
      <c r="C192" s="635"/>
      <c r="D192" s="646">
        <v>0.76400000000000001</v>
      </c>
      <c r="E192" s="636" t="s">
        <v>571</v>
      </c>
      <c r="F192" s="644">
        <v>148799</v>
      </c>
      <c r="G192" s="645">
        <v>159017.41</v>
      </c>
      <c r="H192" s="645"/>
      <c r="I192" s="645"/>
      <c r="J192" s="635"/>
      <c r="K192" s="645">
        <v>66022.62</v>
      </c>
      <c r="L192" s="635"/>
      <c r="M192" s="636">
        <v>0</v>
      </c>
      <c r="N192" s="635"/>
      <c r="O192" s="635"/>
      <c r="P192" s="635"/>
      <c r="Q192" s="635"/>
    </row>
    <row r="193" spans="1:17" ht="14.4">
      <c r="A193" s="635"/>
      <c r="B193" s="636" t="s">
        <v>572</v>
      </c>
      <c r="C193" s="635"/>
      <c r="D193" s="635"/>
      <c r="E193" s="638" t="s">
        <v>573</v>
      </c>
      <c r="F193" s="638" t="s">
        <v>574</v>
      </c>
      <c r="G193" s="635"/>
      <c r="H193" s="635"/>
      <c r="I193" s="635"/>
      <c r="J193" s="635"/>
      <c r="K193" s="635"/>
      <c r="L193" s="635"/>
      <c r="M193" s="635"/>
      <c r="N193" s="635"/>
      <c r="O193" s="635"/>
      <c r="P193" s="635"/>
      <c r="Q193" s="635"/>
    </row>
    <row r="194" spans="1:17" ht="14.4">
      <c r="A194" s="635"/>
      <c r="B194" s="636" t="s">
        <v>575</v>
      </c>
      <c r="C194" s="635"/>
      <c r="D194" s="647">
        <v>0.23599999999999999</v>
      </c>
      <c r="E194" s="638" t="s">
        <v>576</v>
      </c>
      <c r="F194" s="638" t="s">
        <v>577</v>
      </c>
      <c r="G194" s="635"/>
      <c r="H194" s="635"/>
      <c r="I194" s="635"/>
      <c r="J194" s="635"/>
      <c r="K194" s="635"/>
      <c r="L194" s="635"/>
      <c r="M194" s="635"/>
      <c r="N194" s="635"/>
      <c r="O194" s="635"/>
      <c r="P194" s="635"/>
      <c r="Q194" s="635"/>
    </row>
    <row r="195" spans="1:17" ht="14.4">
      <c r="A195" s="635"/>
      <c r="B195" s="636" t="s">
        <v>578</v>
      </c>
      <c r="C195" s="635"/>
      <c r="D195" s="635"/>
      <c r="E195" s="638" t="s">
        <v>579</v>
      </c>
      <c r="F195" s="638" t="s">
        <v>580</v>
      </c>
      <c r="G195" s="645">
        <v>159017.41</v>
      </c>
      <c r="H195" s="645"/>
      <c r="I195" s="645"/>
      <c r="J195" s="635"/>
      <c r="K195" s="635"/>
      <c r="L195" s="635"/>
      <c r="M195" s="635"/>
      <c r="N195" s="635"/>
      <c r="O195" s="635"/>
      <c r="P195" s="635"/>
      <c r="Q195" s="635"/>
    </row>
    <row r="196" spans="1:17" ht="14.4">
      <c r="A196" s="635"/>
      <c r="B196" s="635"/>
      <c r="C196" s="635"/>
      <c r="D196" s="635"/>
      <c r="E196" s="635"/>
      <c r="F196" s="635"/>
      <c r="G196" s="635"/>
      <c r="H196" s="635"/>
      <c r="I196" s="635"/>
      <c r="J196" s="635"/>
      <c r="K196" s="635"/>
      <c r="L196" s="635"/>
      <c r="M196" s="635"/>
      <c r="N196" s="635"/>
      <c r="O196" s="635"/>
      <c r="P196" s="635"/>
      <c r="Q196" s="635"/>
    </row>
    <row r="197" spans="1:17" ht="14.4">
      <c r="A197" s="635"/>
      <c r="B197" s="635"/>
      <c r="C197" s="635"/>
      <c r="D197" s="635"/>
      <c r="E197" s="635"/>
      <c r="F197" s="635"/>
      <c r="G197" s="635"/>
      <c r="H197" s="635"/>
      <c r="I197" s="635"/>
      <c r="J197" s="635"/>
      <c r="K197" s="635"/>
      <c r="L197" s="635"/>
      <c r="M197" s="635"/>
      <c r="N197" s="635"/>
      <c r="O197" s="635"/>
      <c r="P197" s="635"/>
      <c r="Q197" s="635"/>
    </row>
    <row r="198" spans="1:17" ht="14.4">
      <c r="A198" s="643" t="s">
        <v>582</v>
      </c>
      <c r="B198" s="635"/>
      <c r="C198" s="635"/>
      <c r="D198" s="635"/>
      <c r="E198" s="635"/>
      <c r="F198" s="635"/>
      <c r="G198" s="635"/>
      <c r="H198" s="635"/>
      <c r="I198" s="635"/>
      <c r="J198" s="635"/>
      <c r="K198" s="635"/>
      <c r="L198" s="635"/>
      <c r="M198" s="635"/>
      <c r="N198" s="635"/>
      <c r="O198" s="635"/>
      <c r="P198" s="635"/>
      <c r="Q198" s="635"/>
    </row>
    <row r="199" spans="1:17" ht="14.4">
      <c r="A199" s="635"/>
      <c r="B199" s="636" t="s">
        <v>570</v>
      </c>
      <c r="C199" s="635"/>
      <c r="D199" s="646">
        <v>0.76400000000000001</v>
      </c>
      <c r="E199" s="636" t="s">
        <v>571</v>
      </c>
      <c r="F199" s="644">
        <v>148799</v>
      </c>
      <c r="G199" s="645">
        <v>159017.41</v>
      </c>
      <c r="H199" s="645"/>
      <c r="I199" s="645"/>
      <c r="J199" s="635"/>
      <c r="K199" s="645">
        <v>66022.62</v>
      </c>
      <c r="L199" s="635"/>
      <c r="M199" s="636">
        <v>0</v>
      </c>
      <c r="N199" s="635"/>
      <c r="O199" s="635"/>
      <c r="P199" s="635"/>
      <c r="Q199" s="635"/>
    </row>
    <row r="200" spans="1:17" ht="14.4">
      <c r="A200" s="635"/>
      <c r="B200" s="636" t="s">
        <v>572</v>
      </c>
      <c r="C200" s="635"/>
      <c r="D200" s="635"/>
      <c r="E200" s="638" t="s">
        <v>573</v>
      </c>
      <c r="F200" s="638" t="s">
        <v>574</v>
      </c>
      <c r="G200" s="635"/>
      <c r="H200" s="635"/>
      <c r="I200" s="635"/>
      <c r="J200" s="635"/>
      <c r="K200" s="635"/>
      <c r="L200" s="635"/>
      <c r="M200" s="635"/>
      <c r="N200" s="635"/>
      <c r="O200" s="635"/>
      <c r="P200" s="635"/>
      <c r="Q200" s="635"/>
    </row>
    <row r="201" spans="1:17" ht="14.4">
      <c r="A201" s="635"/>
      <c r="B201" s="636" t="s">
        <v>575</v>
      </c>
      <c r="C201" s="635"/>
      <c r="D201" s="647">
        <v>0.23599999999999999</v>
      </c>
      <c r="E201" s="638" t="s">
        <v>576</v>
      </c>
      <c r="F201" s="638" t="s">
        <v>577</v>
      </c>
      <c r="G201" s="635"/>
      <c r="H201" s="635"/>
      <c r="I201" s="635"/>
      <c r="J201" s="635"/>
      <c r="K201" s="635"/>
      <c r="L201" s="635"/>
      <c r="M201" s="635"/>
      <c r="N201" s="635"/>
      <c r="O201" s="635"/>
      <c r="P201" s="635"/>
      <c r="Q201" s="635"/>
    </row>
    <row r="202" spans="1:17" ht="14.4">
      <c r="A202" s="635"/>
      <c r="B202" s="636" t="s">
        <v>578</v>
      </c>
      <c r="C202" s="635"/>
      <c r="D202" s="635"/>
      <c r="E202" s="638" t="s">
        <v>579</v>
      </c>
      <c r="F202" s="638" t="s">
        <v>580</v>
      </c>
      <c r="G202" s="645">
        <v>159017.41</v>
      </c>
      <c r="H202" s="645"/>
      <c r="I202" s="645"/>
      <c r="J202" s="635"/>
      <c r="K202" s="635"/>
      <c r="L202" s="635"/>
      <c r="M202" s="635"/>
      <c r="N202" s="635"/>
      <c r="O202" s="635"/>
      <c r="P202" s="635"/>
      <c r="Q202" s="635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70"/>
  <dimension ref="A1:M1432"/>
  <sheetViews>
    <sheetView workbookViewId="0">
      <selection activeCell="N18" sqref="N18"/>
    </sheetView>
  </sheetViews>
  <sheetFormatPr defaultColWidth="9.44140625" defaultRowHeight="14.4"/>
  <cols>
    <col min="1" max="1" width="31.44140625" style="445" bestFit="1" customWidth="1"/>
    <col min="2" max="2" width="21" style="445" hidden="1" customWidth="1"/>
    <col min="3" max="9" width="11.44140625" style="445" hidden="1" customWidth="1"/>
    <col min="10" max="10" width="14.44140625" style="446" bestFit="1" customWidth="1"/>
    <col min="11" max="13" width="11.44140625" style="445" customWidth="1"/>
    <col min="14" max="18" width="12.44140625" style="445" customWidth="1"/>
    <col min="19" max="19" width="12.44140625" style="445" bestFit="1" customWidth="1"/>
    <col min="20" max="20" width="13.44140625" style="445" bestFit="1" customWidth="1"/>
    <col min="21" max="22" width="12.44140625" style="445" bestFit="1" customWidth="1"/>
    <col min="23" max="23" width="14.44140625" style="445" bestFit="1" customWidth="1"/>
    <col min="24" max="24" width="12.44140625" style="445" bestFit="1" customWidth="1"/>
    <col min="25" max="25" width="14.44140625" style="445" bestFit="1" customWidth="1"/>
    <col min="26" max="34" width="12.44140625" style="445" bestFit="1" customWidth="1"/>
    <col min="35" max="35" width="11.44140625" style="445" bestFit="1" customWidth="1"/>
    <col min="36" max="36" width="12.44140625" style="445" bestFit="1" customWidth="1"/>
    <col min="37" max="39" width="13.44140625" style="445" bestFit="1" customWidth="1"/>
    <col min="40" max="40" width="12.44140625" style="445" bestFit="1" customWidth="1"/>
    <col min="41" max="41" width="14.44140625" style="445" bestFit="1" customWidth="1"/>
    <col min="42" max="43" width="12.44140625" style="445" bestFit="1" customWidth="1"/>
    <col min="44" max="44" width="13.44140625" style="445" bestFit="1" customWidth="1"/>
    <col min="45" max="16384" width="9.44140625" style="445"/>
  </cols>
  <sheetData>
    <row r="1" spans="1:12">
      <c r="A1" s="444" t="s">
        <v>583</v>
      </c>
      <c r="B1" s="444"/>
      <c r="K1" s="469" t="s">
        <v>584</v>
      </c>
    </row>
    <row r="2" spans="1:12">
      <c r="A2" s="444"/>
      <c r="B2" s="444"/>
      <c r="K2" s="445" t="s">
        <v>585</v>
      </c>
    </row>
    <row r="4" spans="1:12" ht="15" thickBot="1"/>
    <row r="5" spans="1:12">
      <c r="A5" s="447"/>
      <c r="B5" s="448"/>
      <c r="C5" s="448" t="s">
        <v>586</v>
      </c>
      <c r="D5" s="448"/>
      <c r="E5" s="448"/>
      <c r="F5" s="448"/>
      <c r="G5" s="448"/>
      <c r="H5" s="448"/>
      <c r="I5" s="449"/>
      <c r="J5" s="450"/>
    </row>
    <row r="6" spans="1:12" ht="15" thickBot="1">
      <c r="A6" s="451" t="s">
        <v>77</v>
      </c>
      <c r="B6" s="452" t="s">
        <v>587</v>
      </c>
      <c r="C6" s="452" t="s">
        <v>574</v>
      </c>
      <c r="D6" s="452" t="s">
        <v>588</v>
      </c>
      <c r="E6" s="452" t="s">
        <v>589</v>
      </c>
      <c r="F6" s="452" t="s">
        <v>590</v>
      </c>
      <c r="G6" s="452" t="s">
        <v>591</v>
      </c>
      <c r="H6" s="452" t="s">
        <v>592</v>
      </c>
      <c r="I6" s="453" t="s">
        <v>593</v>
      </c>
      <c r="J6" s="454" t="s">
        <v>594</v>
      </c>
      <c r="L6" s="445" t="s">
        <v>595</v>
      </c>
    </row>
    <row r="7" spans="1:12">
      <c r="A7" s="455"/>
      <c r="B7" s="456" t="s">
        <v>596</v>
      </c>
      <c r="C7" s="457">
        <v>166.36</v>
      </c>
      <c r="D7" s="458">
        <v>438.1</v>
      </c>
      <c r="E7" s="458">
        <v>-40.270000000000003</v>
      </c>
      <c r="F7" s="458">
        <v>-40.270000000000003</v>
      </c>
      <c r="G7" s="458">
        <v>-40.270000000000003</v>
      </c>
      <c r="H7" s="458">
        <v>-887.76</v>
      </c>
      <c r="I7" s="459">
        <v>-404.11</v>
      </c>
      <c r="J7" s="516">
        <f>-404.11+404.11</f>
        <v>0</v>
      </c>
      <c r="L7" s="445" t="s">
        <v>597</v>
      </c>
    </row>
    <row r="8" spans="1:12">
      <c r="A8" s="455"/>
      <c r="B8" s="460" t="s">
        <v>598</v>
      </c>
      <c r="C8" s="461"/>
      <c r="D8" s="462"/>
      <c r="E8" s="462"/>
      <c r="F8" s="462"/>
      <c r="G8" s="462"/>
      <c r="H8" s="462">
        <v>-19653.759999999998</v>
      </c>
      <c r="I8" s="459">
        <v>-19653.759999999998</v>
      </c>
      <c r="J8" s="516">
        <v>0</v>
      </c>
      <c r="L8" s="445" t="s">
        <v>599</v>
      </c>
    </row>
    <row r="9" spans="1:12">
      <c r="A9" s="455"/>
      <c r="B9" s="460" t="s">
        <v>600</v>
      </c>
      <c r="C9" s="461">
        <v>-143.94999999999999</v>
      </c>
      <c r="D9" s="462"/>
      <c r="E9" s="462"/>
      <c r="F9" s="462"/>
      <c r="G9" s="462"/>
      <c r="H9" s="462"/>
      <c r="I9" s="459">
        <v>-143.94999999999999</v>
      </c>
      <c r="J9" s="516"/>
    </row>
    <row r="10" spans="1:12">
      <c r="A10" s="455"/>
      <c r="B10" s="463" t="s">
        <v>601</v>
      </c>
      <c r="C10" s="461">
        <v>-115.16</v>
      </c>
      <c r="D10" s="462">
        <v>-778.64</v>
      </c>
      <c r="E10" s="462"/>
      <c r="F10" s="462"/>
      <c r="G10" s="462"/>
      <c r="H10" s="462"/>
      <c r="I10" s="459">
        <v>-893.8</v>
      </c>
      <c r="J10" s="516"/>
    </row>
    <row r="11" spans="1:12">
      <c r="A11" s="455"/>
      <c r="B11" s="463" t="s">
        <v>602</v>
      </c>
      <c r="C11" s="461"/>
      <c r="D11" s="462">
        <v>789.04</v>
      </c>
      <c r="E11" s="462"/>
      <c r="F11" s="462"/>
      <c r="G11" s="462"/>
      <c r="H11" s="462">
        <v>-1383.93</v>
      </c>
      <c r="I11" s="459">
        <v>-594.82000000000005</v>
      </c>
      <c r="J11" s="516">
        <v>0</v>
      </c>
    </row>
    <row r="12" spans="1:12">
      <c r="A12" s="455"/>
      <c r="B12" s="463" t="s">
        <v>603</v>
      </c>
      <c r="C12" s="461">
        <v>19.68</v>
      </c>
      <c r="D12" s="462"/>
      <c r="E12" s="462">
        <v>-379.17</v>
      </c>
      <c r="F12" s="462"/>
      <c r="G12" s="462"/>
      <c r="H12" s="462"/>
      <c r="I12" s="459">
        <v>-359.49</v>
      </c>
      <c r="J12" s="516"/>
    </row>
    <row r="13" spans="1:12">
      <c r="A13" s="455"/>
      <c r="B13" s="463" t="s">
        <v>604</v>
      </c>
      <c r="C13" s="461">
        <v>44.75</v>
      </c>
      <c r="D13" s="462"/>
      <c r="E13" s="462"/>
      <c r="F13" s="462"/>
      <c r="G13" s="462"/>
      <c r="H13" s="462">
        <v>-114.87</v>
      </c>
      <c r="I13" s="459">
        <v>-70.13</v>
      </c>
      <c r="J13" s="516">
        <f>-70.13+70.13</f>
        <v>0</v>
      </c>
    </row>
    <row r="14" spans="1:12">
      <c r="A14" s="455"/>
      <c r="B14" s="463" t="s">
        <v>605</v>
      </c>
      <c r="C14" s="461">
        <v>14.76</v>
      </c>
      <c r="D14" s="462"/>
      <c r="E14" s="462">
        <v>-286.37</v>
      </c>
      <c r="F14" s="462">
        <v>-2</v>
      </c>
      <c r="G14" s="462">
        <v>-3</v>
      </c>
      <c r="H14" s="462">
        <v>224.22</v>
      </c>
      <c r="I14" s="459">
        <v>-52.49</v>
      </c>
      <c r="J14" s="516">
        <f>-52.49+52.49</f>
        <v>0</v>
      </c>
      <c r="L14" s="520"/>
    </row>
    <row r="15" spans="1:12">
      <c r="A15" s="455"/>
      <c r="B15" s="463" t="s">
        <v>606</v>
      </c>
      <c r="C15" s="461">
        <v>-12.53</v>
      </c>
      <c r="D15" s="462"/>
      <c r="E15" s="462">
        <v>-838.54</v>
      </c>
      <c r="F15" s="462">
        <v>-1734.5</v>
      </c>
      <c r="G15" s="462"/>
      <c r="H15" s="462"/>
      <c r="I15" s="459">
        <v>-2585.5700000000002</v>
      </c>
      <c r="J15" s="516">
        <f>-2585.57+2585.57</f>
        <v>0</v>
      </c>
      <c r="L15" s="520"/>
    </row>
    <row r="16" spans="1:12">
      <c r="A16" s="455"/>
      <c r="B16" s="463" t="s">
        <v>607</v>
      </c>
      <c r="C16" s="461">
        <v>14.76</v>
      </c>
      <c r="D16" s="462">
        <v>84.64</v>
      </c>
      <c r="E16" s="462">
        <v>-249.73</v>
      </c>
      <c r="F16" s="462">
        <v>34.64</v>
      </c>
      <c r="G16" s="462">
        <v>34.64</v>
      </c>
      <c r="H16" s="462">
        <v>-65.39</v>
      </c>
      <c r="I16" s="459">
        <v>-146.47</v>
      </c>
      <c r="J16" s="516">
        <f>-146.47+146.47</f>
        <v>0</v>
      </c>
    </row>
    <row r="17" spans="1:10">
      <c r="A17" s="455"/>
      <c r="B17" s="463" t="s">
        <v>608</v>
      </c>
      <c r="C17" s="461">
        <v>-132.43</v>
      </c>
      <c r="D17" s="462"/>
      <c r="E17" s="462"/>
      <c r="F17" s="462"/>
      <c r="G17" s="462"/>
      <c r="H17" s="462"/>
      <c r="I17" s="459">
        <v>-132.43</v>
      </c>
      <c r="J17" s="516"/>
    </row>
    <row r="18" spans="1:10" ht="15" thickBot="1">
      <c r="A18" s="455"/>
      <c r="B18" s="463" t="s">
        <v>609</v>
      </c>
      <c r="C18" s="461">
        <v>458.16</v>
      </c>
      <c r="D18" s="462">
        <v>-1973.67</v>
      </c>
      <c r="E18" s="462">
        <v>-404.57</v>
      </c>
      <c r="F18" s="462">
        <v>-441.59</v>
      </c>
      <c r="G18" s="462">
        <v>-404.57</v>
      </c>
      <c r="H18" s="462">
        <v>-3486.54</v>
      </c>
      <c r="I18" s="459">
        <v>-6252.78</v>
      </c>
      <c r="J18" s="516">
        <v>0</v>
      </c>
    </row>
    <row r="19" spans="1:10" s="468" customFormat="1" ht="15" thickBot="1">
      <c r="A19" s="464" t="s">
        <v>593</v>
      </c>
      <c r="B19" s="465"/>
      <c r="C19" s="466">
        <v>1498.33</v>
      </c>
      <c r="D19" s="466">
        <v>97504.41</v>
      </c>
      <c r="E19" s="466">
        <v>-198.01</v>
      </c>
      <c r="F19" s="466">
        <v>-3291.94</v>
      </c>
      <c r="G19" s="466">
        <v>-440.24</v>
      </c>
      <c r="H19" s="466">
        <v>-24846.1</v>
      </c>
      <c r="I19" s="467">
        <v>70226.45</v>
      </c>
      <c r="J19" s="517">
        <f>SUM(J7:J18)</f>
        <v>0</v>
      </c>
    </row>
    <row r="20" spans="1:10">
      <c r="A20"/>
      <c r="B20"/>
      <c r="C20"/>
      <c r="D20"/>
      <c r="E20"/>
      <c r="F20"/>
      <c r="G20"/>
      <c r="H20"/>
      <c r="I20"/>
    </row>
    <row r="22" spans="1:10">
      <c r="A22" s="445" t="s">
        <v>610</v>
      </c>
    </row>
    <row r="23" spans="1:10">
      <c r="A23" s="445">
        <v>0</v>
      </c>
      <c r="J23" s="516">
        <v>0</v>
      </c>
    </row>
    <row r="26" spans="1:10">
      <c r="A26" s="445" t="s">
        <v>611</v>
      </c>
      <c r="J26" s="518">
        <f>+J19+J23</f>
        <v>0</v>
      </c>
    </row>
    <row r="1432" spans="13:13">
      <c r="M1432" s="445">
        <v>25.982461838259177</v>
      </c>
    </row>
  </sheetData>
  <conditionalFormatting sqref="A6:I6 B7:B9">
    <cfRule type="expression" dxfId="0" priority="1">
      <formula>MOD(ROW(),2)=1</formula>
    </cfRule>
  </conditionalFormatting>
  <pageMargins left="0.7" right="0.7" top="0.75" bottom="0.75" header="0.3" footer="0.3"/>
  <pageSetup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71"/>
  <dimension ref="A1:H22"/>
  <sheetViews>
    <sheetView workbookViewId="0">
      <selection activeCell="L30" sqref="L30"/>
    </sheetView>
  </sheetViews>
  <sheetFormatPr defaultRowHeight="13.2"/>
  <cols>
    <col min="1" max="1" width="36.44140625" customWidth="1"/>
    <col min="2" max="2" width="12.44140625" style="351" bestFit="1" customWidth="1"/>
    <col min="3" max="3" width="12" customWidth="1"/>
    <col min="4" max="4" width="12.44140625" style="351" customWidth="1"/>
    <col min="6" max="6" width="14.44140625" customWidth="1"/>
  </cols>
  <sheetData>
    <row r="1" spans="1:8">
      <c r="A1" s="319" t="s">
        <v>612</v>
      </c>
    </row>
    <row r="3" spans="1:8">
      <c r="B3" s="433" t="s">
        <v>613</v>
      </c>
      <c r="D3" s="433" t="s">
        <v>614</v>
      </c>
    </row>
    <row r="4" spans="1:8">
      <c r="A4" s="432" t="s">
        <v>615</v>
      </c>
      <c r="B4" s="434">
        <v>144710.62</v>
      </c>
      <c r="C4" s="431"/>
      <c r="D4" s="434">
        <v>132398.22</v>
      </c>
      <c r="F4" s="351">
        <f t="shared" ref="F4:F15" si="0">B4-D4</f>
        <v>12312.399999999994</v>
      </c>
      <c r="G4" t="s">
        <v>616</v>
      </c>
    </row>
    <row r="5" spans="1:8">
      <c r="A5" s="432" t="s">
        <v>617</v>
      </c>
      <c r="B5" s="434">
        <v>988.53</v>
      </c>
      <c r="C5" s="431"/>
      <c r="D5" s="434">
        <v>988.53</v>
      </c>
      <c r="F5" s="351">
        <f t="shared" si="0"/>
        <v>0</v>
      </c>
    </row>
    <row r="6" spans="1:8">
      <c r="A6" s="432" t="s">
        <v>618</v>
      </c>
      <c r="B6" s="434">
        <v>0</v>
      </c>
      <c r="C6" s="431"/>
      <c r="D6" s="434">
        <v>0</v>
      </c>
      <c r="F6" s="351">
        <f t="shared" si="0"/>
        <v>0</v>
      </c>
      <c r="G6" s="319"/>
    </row>
    <row r="7" spans="1:8">
      <c r="A7" s="432" t="s">
        <v>466</v>
      </c>
      <c r="B7" s="434">
        <v>34830.53</v>
      </c>
      <c r="C7" s="431"/>
      <c r="D7" s="434">
        <v>34830.53</v>
      </c>
      <c r="F7" s="351">
        <f t="shared" si="0"/>
        <v>0</v>
      </c>
    </row>
    <row r="8" spans="1:8">
      <c r="A8" s="432" t="s">
        <v>619</v>
      </c>
      <c r="B8" s="434">
        <v>-2633.27</v>
      </c>
      <c r="C8" s="431"/>
      <c r="D8" s="434">
        <v>-2633.27</v>
      </c>
      <c r="F8" s="351">
        <f t="shared" si="0"/>
        <v>0</v>
      </c>
    </row>
    <row r="9" spans="1:8">
      <c r="A9" s="432" t="s">
        <v>467</v>
      </c>
      <c r="B9" s="434">
        <v>3211.1</v>
      </c>
      <c r="C9" s="431"/>
      <c r="D9" s="434">
        <v>3211.1</v>
      </c>
      <c r="F9" s="351">
        <f t="shared" si="0"/>
        <v>0</v>
      </c>
    </row>
    <row r="10" spans="1:8">
      <c r="A10" s="432" t="s">
        <v>468</v>
      </c>
      <c r="B10" s="434">
        <v>996.19</v>
      </c>
      <c r="C10" s="431"/>
      <c r="D10" s="434">
        <v>996.19</v>
      </c>
      <c r="F10" s="351">
        <f t="shared" si="0"/>
        <v>0</v>
      </c>
    </row>
    <row r="11" spans="1:8">
      <c r="A11" s="432" t="s">
        <v>620</v>
      </c>
      <c r="B11" s="434">
        <v>32956.25</v>
      </c>
      <c r="C11" s="431"/>
      <c r="D11" s="434">
        <v>32956.25</v>
      </c>
      <c r="F11" s="351">
        <f t="shared" si="0"/>
        <v>0</v>
      </c>
    </row>
    <row r="12" spans="1:8">
      <c r="A12" s="432" t="s">
        <v>621</v>
      </c>
      <c r="B12" s="434">
        <v>3559.18</v>
      </c>
      <c r="C12" s="431"/>
      <c r="D12" s="434">
        <v>3559.18</v>
      </c>
      <c r="F12" s="351">
        <f t="shared" si="0"/>
        <v>0</v>
      </c>
    </row>
    <row r="13" spans="1:8">
      <c r="A13" s="432" t="s">
        <v>469</v>
      </c>
      <c r="B13" s="434">
        <v>63.32</v>
      </c>
      <c r="C13" s="431"/>
      <c r="D13" s="434">
        <v>63.32</v>
      </c>
      <c r="F13" s="351">
        <f t="shared" si="0"/>
        <v>0</v>
      </c>
    </row>
    <row r="14" spans="1:8">
      <c r="A14" s="432" t="s">
        <v>431</v>
      </c>
      <c r="B14" s="351">
        <v>0</v>
      </c>
      <c r="D14" s="434">
        <v>498.99</v>
      </c>
      <c r="F14" s="351">
        <f t="shared" si="0"/>
        <v>-498.99</v>
      </c>
      <c r="G14" s="319" t="s">
        <v>622</v>
      </c>
      <c r="H14" s="319"/>
    </row>
    <row r="15" spans="1:8">
      <c r="A15" s="432" t="s">
        <v>623</v>
      </c>
      <c r="B15" s="351">
        <v>0</v>
      </c>
      <c r="D15" s="434">
        <v>0</v>
      </c>
      <c r="F15" s="351">
        <f t="shared" si="0"/>
        <v>0</v>
      </c>
      <c r="G15" s="319"/>
      <c r="H15" s="319"/>
    </row>
    <row r="16" spans="1:8">
      <c r="A16" s="432" t="s">
        <v>624</v>
      </c>
      <c r="B16" s="351">
        <f>SUM(B4:B15)</f>
        <v>218682.45</v>
      </c>
      <c r="D16" s="351">
        <f>SUM(D4:D15)</f>
        <v>206869.04</v>
      </c>
      <c r="H16" s="319"/>
    </row>
    <row r="17" spans="1:8">
      <c r="H17" s="319"/>
    </row>
    <row r="18" spans="1:8">
      <c r="A18" s="432" t="s">
        <v>625</v>
      </c>
      <c r="H18" s="319"/>
    </row>
    <row r="19" spans="1:8">
      <c r="A19" s="432"/>
    </row>
    <row r="20" spans="1:8">
      <c r="A20" s="432"/>
    </row>
    <row r="21" spans="1:8">
      <c r="B21" s="433" t="s">
        <v>626</v>
      </c>
      <c r="D21" s="433" t="s">
        <v>462</v>
      </c>
    </row>
    <row r="22" spans="1:8">
      <c r="A22" s="319" t="s">
        <v>615</v>
      </c>
      <c r="B22" s="351">
        <v>143398.99</v>
      </c>
      <c r="D22" s="351">
        <v>130217.25</v>
      </c>
      <c r="F22" s="351">
        <f>B22-D22</f>
        <v>13181.739999999991</v>
      </c>
      <c r="G22" s="319" t="s">
        <v>627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erical_x0020_Order xmlns="7fdb9d63-df8c-457a-a1a6-43d39724f361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82F5A695F354EA1EA57F8147C47D4" ma:contentTypeVersion="13" ma:contentTypeDescription="Create a new document." ma:contentTypeScope="" ma:versionID="8a8c21480b048d77aa091c1ce4871136">
  <xsd:schema xmlns:xsd="http://www.w3.org/2001/XMLSchema" xmlns:xs="http://www.w3.org/2001/XMLSchema" xmlns:p="http://schemas.microsoft.com/office/2006/metadata/properties" xmlns:ns2="7fdb9d63-df8c-457a-a1a6-43d39724f361" xmlns:ns3="81cde07e-ad09-453f-b9a5-43fb77ba6777" targetNamespace="http://schemas.microsoft.com/office/2006/metadata/properties" ma:root="true" ma:fieldsID="9f6934feee124c7e3d022f6eef8fbb68" ns2:_="" ns3:_="">
    <xsd:import namespace="7fdb9d63-df8c-457a-a1a6-43d39724f361"/>
    <xsd:import namespace="81cde07e-ad09-453f-b9a5-43fb77ba67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Numerical_x0020_Orde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b9d63-df8c-457a-a1a6-43d39724f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Numerical_x0020_Order" ma:index="16" nillable="true" ma:displayName="Numerical Order" ma:format="Dropdown" ma:internalName="Numerical_x0020_Order" ma:percentage="FALSE">
      <xsd:simpleType>
        <xsd:restriction base="dms:Number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de07e-ad09-453f-b9a5-43fb77ba67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018919-634A-4F15-B88F-BBB3434039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E77E39-CEE0-4797-B8B9-E68B4669C27C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81cde07e-ad09-453f-b9a5-43fb77ba6777"/>
    <ds:schemaRef ds:uri="7fdb9d63-df8c-457a-a1a6-43d39724f361"/>
  </ds:schemaRefs>
</ds:datastoreItem>
</file>

<file path=customXml/itemProps3.xml><?xml version="1.0" encoding="utf-8"?>
<ds:datastoreItem xmlns:ds="http://schemas.openxmlformats.org/officeDocument/2006/customXml" ds:itemID="{DB5B38AF-B05D-4601-B18E-2462A0BA6AF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04A6AD0D-2C9B-4586-B79E-94359654B4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b9d63-df8c-457a-a1a6-43d39724f361"/>
    <ds:schemaRef ds:uri="81cde07e-ad09-453f-b9a5-43fb77ba67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76</vt:i4>
      </vt:variant>
      <vt:variant>
        <vt:lpstr>Named Ranges</vt:lpstr>
      </vt:variant>
      <vt:variant>
        <vt:i4>22</vt:i4>
      </vt:variant>
    </vt:vector>
  </HeadingPairs>
  <TitlesOfParts>
    <vt:vector size="98" baseType="lpstr">
      <vt:lpstr>Pet-cash</vt:lpstr>
      <vt:lpstr>Bank Rec</vt:lpstr>
      <vt:lpstr>Sec-Dep</vt:lpstr>
      <vt:lpstr>Util-Dep</vt:lpstr>
      <vt:lpstr>All-Doubt</vt:lpstr>
      <vt:lpstr>Bad-D</vt:lpstr>
      <vt:lpstr>Receiv</vt:lpstr>
      <vt:lpstr>PreP-Ins</vt:lpstr>
      <vt:lpstr>PreP-Other</vt:lpstr>
      <vt:lpstr>O-Asset</vt:lpstr>
      <vt:lpstr>TT-Costs</vt:lpstr>
      <vt:lpstr>Leas-Costs</vt:lpstr>
      <vt:lpstr>Amort-Leas</vt:lpstr>
      <vt:lpstr>Amort-Finance</vt:lpstr>
      <vt:lpstr>Free-R</vt:lpstr>
      <vt:lpstr>Accr-Sale</vt:lpstr>
      <vt:lpstr>Accr-Leas</vt:lpstr>
      <vt:lpstr>Mgmt-Fee</vt:lpstr>
      <vt:lpstr>Accr Ins</vt:lpstr>
      <vt:lpstr>O-Liabil</vt:lpstr>
      <vt:lpstr>Legal-Fee</vt:lpstr>
      <vt:lpstr>Leas-Costs (2)</vt:lpstr>
      <vt:lpstr>Legal-Fee (2)</vt:lpstr>
      <vt:lpstr>Fixed</vt:lpstr>
      <vt:lpstr>Chk list</vt:lpstr>
      <vt:lpstr>Review Comments</vt:lpstr>
      <vt:lpstr>Summary</vt:lpstr>
      <vt:lpstr>TB</vt:lpstr>
      <vt:lpstr>10410</vt:lpstr>
      <vt:lpstr>10450</vt:lpstr>
      <vt:lpstr>10420</vt:lpstr>
      <vt:lpstr>10460</vt:lpstr>
      <vt:lpstr>12020</vt:lpstr>
      <vt:lpstr>12410</vt:lpstr>
      <vt:lpstr>12530</vt:lpstr>
      <vt:lpstr>13000-</vt:lpstr>
      <vt:lpstr>13000</vt:lpstr>
      <vt:lpstr>13100</vt:lpstr>
      <vt:lpstr>13130</vt:lpstr>
      <vt:lpstr>13130A</vt:lpstr>
      <vt:lpstr>15010</vt:lpstr>
      <vt:lpstr>15100</vt:lpstr>
      <vt:lpstr>16500</vt:lpstr>
      <vt:lpstr>17100</vt:lpstr>
      <vt:lpstr>Fixed Asset</vt:lpstr>
      <vt:lpstr>15410</vt:lpstr>
      <vt:lpstr>20110</vt:lpstr>
      <vt:lpstr>20610</vt:lpstr>
      <vt:lpstr>20620</vt:lpstr>
      <vt:lpstr>20650</vt:lpstr>
      <vt:lpstr>20660</vt:lpstr>
      <vt:lpstr>20800</vt:lpstr>
      <vt:lpstr>25300</vt:lpstr>
      <vt:lpstr>25700</vt:lpstr>
      <vt:lpstr>Equity</vt:lpstr>
      <vt:lpstr>26430</vt:lpstr>
      <vt:lpstr>26440</vt:lpstr>
      <vt:lpstr>26450</vt:lpstr>
      <vt:lpstr>35000</vt:lpstr>
      <vt:lpstr>Insurance.</vt:lpstr>
      <vt:lpstr>INS PH 2 </vt:lpstr>
      <vt:lpstr>Note</vt:lpstr>
      <vt:lpstr>Variance</vt:lpstr>
      <vt:lpstr>Sheet2</vt:lpstr>
      <vt:lpstr>Tax PH2</vt:lpstr>
      <vt:lpstr>36000</vt:lpstr>
      <vt:lpstr>Tax </vt:lpstr>
      <vt:lpstr>Insurance</vt:lpstr>
      <vt:lpstr>CR VAR</vt:lpstr>
      <vt:lpstr>IS</vt:lpstr>
      <vt:lpstr>CM </vt:lpstr>
      <vt:lpstr>Sheet1</vt:lpstr>
      <vt:lpstr>01.25</vt:lpstr>
      <vt:lpstr>11.24</vt:lpstr>
      <vt:lpstr>Tenant Credits</vt:lpstr>
      <vt:lpstr>INCOME VAR</vt:lpstr>
      <vt:lpstr>'15100'!MRI_1LEAS.OCCPNAME</vt:lpstr>
      <vt:lpstr>'12410'!Print_Area</vt:lpstr>
      <vt:lpstr>'13100'!Print_Area</vt:lpstr>
      <vt:lpstr>'13130'!Print_Area</vt:lpstr>
      <vt:lpstr>'13130A'!Print_Area</vt:lpstr>
      <vt:lpstr>'15100'!Print_Area</vt:lpstr>
      <vt:lpstr>'16500'!Print_Area</vt:lpstr>
      <vt:lpstr>'20650'!Print_Area</vt:lpstr>
      <vt:lpstr>'Accr Ins'!Print_Area</vt:lpstr>
      <vt:lpstr>'All-Doubt'!Print_Area</vt:lpstr>
      <vt:lpstr>'Bad-D'!Print_Area</vt:lpstr>
      <vt:lpstr>Insurance!Print_Area</vt:lpstr>
      <vt:lpstr>'O-Asset'!Print_Area</vt:lpstr>
      <vt:lpstr>'O-Liabil'!Print_Area</vt:lpstr>
      <vt:lpstr>'Pet-cash'!Print_Area</vt:lpstr>
      <vt:lpstr>'PreP-Ins'!Print_Area</vt:lpstr>
      <vt:lpstr>'PreP-Other'!Print_Area</vt:lpstr>
      <vt:lpstr>Receiv!Print_Area</vt:lpstr>
      <vt:lpstr>'Sec-Dep'!Print_Area</vt:lpstr>
      <vt:lpstr>'Tax '!Print_Area</vt:lpstr>
      <vt:lpstr>'TT-Costs'!Print_Area</vt:lpstr>
      <vt:lpstr>'Util-Dep'!Print_Area</vt:lpstr>
    </vt:vector>
  </TitlesOfParts>
  <Manager/>
  <Company>Cornerstone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Cornerstone User</dc:creator>
  <cp:keywords/>
  <dc:description/>
  <cp:lastModifiedBy>Kumar, Jai</cp:lastModifiedBy>
  <cp:revision/>
  <dcterms:created xsi:type="dcterms:W3CDTF">1997-12-22T20:53:07Z</dcterms:created>
  <dcterms:modified xsi:type="dcterms:W3CDTF">2026-08-13T20:08:37Z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Sendy Tjong</vt:lpwstr>
  </property>
  <property fmtid="{D5CDD505-2E9C-101B-9397-08002B2CF9AE}" pid="3" name="Order">
    <vt:lpwstr>30389300.0000000</vt:lpwstr>
  </property>
  <property fmtid="{D5CDD505-2E9C-101B-9397-08002B2CF9AE}" pid="4" name="display_urn:schemas-microsoft-com:office:office#Author">
    <vt:lpwstr>Sendy Tjong</vt:lpwstr>
  </property>
  <property fmtid="{D5CDD505-2E9C-101B-9397-08002B2CF9AE}" pid="5" name="AuthorIds_UIVersion_512">
    <vt:lpwstr>26</vt:lpwstr>
  </property>
  <property fmtid="{D5CDD505-2E9C-101B-9397-08002B2CF9AE}" pid="6" name="ContentTypeId">
    <vt:lpwstr>0x01010003B82F5A695F354EA1EA57F8147C47D4</vt:lpwstr>
  </property>
</Properties>
</file>