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tabRatio="674" activeTab="2"/>
  </bookViews>
  <sheets>
    <sheet name="SUM_SUMIF" sheetId="1" r:id="rId1"/>
    <sheet name="TABLE" sheetId="2" r:id="rId2"/>
    <sheet name="Number_Formatting" sheetId="4" r:id="rId3"/>
    <sheet name="Sparklines" sheetId="3" r:id="rId4"/>
    <sheet name="Chartless visualization" sheetId="6" r:id="rId5"/>
    <sheet name="NonContiguous Range" sheetId="7" r:id="rId6"/>
    <sheet name="CHART3" sheetId="9" r:id="rId7"/>
    <sheet name="Line Chart" sheetId="11" r:id="rId8"/>
    <sheet name="Static Chart" sheetId="17" r:id="rId9"/>
    <sheet name="Chart1" sheetId="8" r:id="rId10"/>
    <sheet name="DATA" sheetId="18" r:id="rId11"/>
    <sheet name="Time Drivers" sheetId="25" r:id="rId12"/>
    <sheet name="Log_Scales" sheetId="22" r:id="rId13"/>
    <sheet name="Comparative Trend" sheetId="23" r:id="rId14"/>
    <sheet name="forcast" sheetId="26" r:id="rId15"/>
    <sheet name="stacked time comparisons" sheetId="24" r:id="rId16"/>
    <sheet name="directional trend" sheetId="27" r:id="rId17"/>
    <sheet name="smothing" sheetId="29" r:id="rId18"/>
    <sheet name=" group data" sheetId="32" r:id="rId19"/>
    <sheet name="CHART" sheetId="30" r:id="rId20"/>
    <sheet name="Emphasizing CHART" sheetId="34" r:id="rId21"/>
  </sheets>
  <externalReferences>
    <externalReference r:id="rId22"/>
  </externalReferenc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34" l="1"/>
  <c r="M14" i="34"/>
  <c r="L14" i="34"/>
  <c r="F14" i="34"/>
  <c r="E14" i="34"/>
  <c r="M13" i="34"/>
  <c r="L13" i="34"/>
  <c r="F13" i="34"/>
  <c r="E13" i="34"/>
  <c r="M12" i="34"/>
  <c r="L12" i="34"/>
  <c r="F12" i="34"/>
  <c r="E12" i="34"/>
  <c r="M11" i="34"/>
  <c r="L11" i="34"/>
  <c r="F11" i="34"/>
  <c r="E11" i="34"/>
  <c r="M10" i="34"/>
  <c r="L10" i="34"/>
  <c r="F10" i="34"/>
  <c r="E10" i="34"/>
  <c r="M9" i="34"/>
  <c r="L9" i="34"/>
  <c r="F9" i="34"/>
  <c r="E9" i="34"/>
  <c r="M8" i="34"/>
  <c r="L8" i="34"/>
  <c r="F8" i="34"/>
  <c r="E8" i="34"/>
  <c r="M7" i="34"/>
  <c r="L7" i="34"/>
  <c r="F7" i="34"/>
  <c r="E7" i="34"/>
  <c r="M6" i="34"/>
  <c r="L6" i="34"/>
  <c r="F6" i="34"/>
  <c r="E6" i="34"/>
  <c r="M5" i="34"/>
  <c r="L5" i="34"/>
  <c r="F5" i="34"/>
  <c r="E5" i="34"/>
  <c r="M4" i="34"/>
  <c r="L4" i="34"/>
  <c r="F4" i="34"/>
  <c r="E4" i="34"/>
  <c r="M3" i="34"/>
  <c r="F3" i="34"/>
  <c r="E3" i="34"/>
  <c r="M2" i="34"/>
  <c r="L2" i="34"/>
  <c r="F2" i="34"/>
  <c r="E2" i="34"/>
  <c r="E4" i="32" l="1" a="1"/>
  <c r="E4" i="32"/>
  <c r="G4" i="32"/>
  <c r="H4" i="32"/>
  <c r="I4" i="32" s="1"/>
  <c r="E5" i="32"/>
  <c r="G5" i="32"/>
  <c r="H5" i="32"/>
  <c r="E6" i="32"/>
  <c r="G6" i="32"/>
  <c r="H6" i="32"/>
  <c r="E7" i="32"/>
  <c r="G7" i="32"/>
  <c r="H7" i="32"/>
  <c r="E8" i="32"/>
  <c r="G8" i="32"/>
  <c r="H8" i="32"/>
  <c r="E9" i="32"/>
  <c r="G9" i="32"/>
  <c r="H9" i="32"/>
  <c r="E10" i="32"/>
  <c r="G10" i="32"/>
  <c r="H10" i="32"/>
  <c r="E11" i="32"/>
  <c r="G11" i="32"/>
  <c r="H11" i="32"/>
  <c r="E12" i="32"/>
  <c r="G12" i="32"/>
  <c r="H12" i="32"/>
  <c r="E13" i="32"/>
  <c r="G13" i="32"/>
  <c r="H13" i="32"/>
  <c r="E14" i="32"/>
  <c r="G14" i="32"/>
  <c r="H14" i="32"/>
  <c r="E15" i="32"/>
  <c r="G15" i="32"/>
  <c r="H15" i="32"/>
  <c r="E16" i="32"/>
  <c r="G16" i="32"/>
  <c r="H16" i="32"/>
  <c r="E17" i="32"/>
  <c r="I16" i="32" l="1"/>
  <c r="I15" i="32"/>
  <c r="I14" i="32"/>
  <c r="I13" i="32"/>
  <c r="I12" i="32"/>
  <c r="I11" i="32"/>
  <c r="I10" i="32"/>
  <c r="I9" i="32"/>
  <c r="I8" i="32"/>
  <c r="I7" i="32"/>
  <c r="I6" i="32"/>
  <c r="I5" i="32"/>
  <c r="E11" i="30"/>
  <c r="E10" i="30"/>
  <c r="E9" i="30"/>
  <c r="E8" i="30"/>
  <c r="E7" i="30"/>
  <c r="E6" i="30"/>
  <c r="E5" i="30"/>
  <c r="I15" i="1" l="1"/>
  <c r="I16" i="1"/>
  <c r="O4" i="1"/>
  <c r="D10" i="29" l="1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6" i="29"/>
  <c r="D7" i="29"/>
  <c r="D8" i="29"/>
  <c r="D9" i="29"/>
  <c r="D5" i="29"/>
  <c r="I8" i="27"/>
  <c r="I10" i="27"/>
  <c r="I9" i="27"/>
  <c r="I7" i="27"/>
  <c r="I6" i="27"/>
  <c r="I5" i="27"/>
  <c r="I4" i="27"/>
  <c r="I3" i="27"/>
  <c r="L8" i="22" l="1"/>
  <c r="C15" i="26"/>
  <c r="O20" i="22"/>
  <c r="K20" i="22"/>
  <c r="L15" i="22" l="1"/>
  <c r="L14" i="22"/>
  <c r="L13" i="22"/>
  <c r="L12" i="22"/>
  <c r="L11" i="22"/>
  <c r="L10" i="22"/>
  <c r="L9" i="22"/>
  <c r="L7" i="22"/>
  <c r="L6" i="22"/>
  <c r="L5" i="22"/>
  <c r="L4" i="22"/>
  <c r="F23" i="6" l="1"/>
  <c r="G22" i="6" s="1"/>
  <c r="G11" i="6"/>
  <c r="G7" i="6"/>
  <c r="E15" i="4"/>
  <c r="D15" i="4"/>
  <c r="C15" i="4"/>
  <c r="E14" i="4"/>
  <c r="E13" i="4"/>
  <c r="E12" i="4"/>
  <c r="E11" i="4"/>
  <c r="E10" i="4"/>
  <c r="E9" i="4"/>
  <c r="E8" i="4"/>
  <c r="E7" i="4"/>
  <c r="E6" i="4"/>
  <c r="E5" i="4"/>
  <c r="E15" i="2"/>
  <c r="D15" i="2"/>
  <c r="F15" i="2" s="1"/>
  <c r="F14" i="2"/>
  <c r="F13" i="2"/>
  <c r="F12" i="2"/>
  <c r="F11" i="2"/>
  <c r="F10" i="2"/>
  <c r="F9" i="2"/>
  <c r="F8" i="2"/>
  <c r="F7" i="2"/>
  <c r="F6" i="2"/>
  <c r="F5" i="2"/>
  <c r="E18" i="1"/>
  <c r="D18" i="1"/>
  <c r="C18" i="1"/>
  <c r="E17" i="1"/>
  <c r="K16" i="1"/>
  <c r="J16" i="1"/>
  <c r="E16" i="1"/>
  <c r="K15" i="1"/>
  <c r="J15" i="1"/>
  <c r="E15" i="1"/>
  <c r="E14" i="1"/>
  <c r="E13" i="1"/>
  <c r="E12" i="1"/>
  <c r="O11" i="1"/>
  <c r="E11" i="1"/>
  <c r="E10" i="1"/>
  <c r="E9" i="1"/>
  <c r="E8" i="1"/>
  <c r="E7" i="1"/>
  <c r="E6" i="1"/>
  <c r="E5" i="1"/>
  <c r="E4" i="1"/>
  <c r="R2" i="1"/>
  <c r="O6" i="1"/>
  <c r="I20" i="1"/>
  <c r="I19" i="1"/>
  <c r="G15" i="6" l="1"/>
  <c r="G19" i="6"/>
  <c r="G4" i="6"/>
  <c r="G12" i="6"/>
  <c r="G16" i="6"/>
  <c r="G23" i="6"/>
  <c r="G5" i="6"/>
  <c r="G9" i="6"/>
  <c r="G13" i="6"/>
  <c r="G17" i="6"/>
  <c r="G21" i="6"/>
  <c r="G8" i="6"/>
  <c r="G20" i="6"/>
  <c r="G6" i="6"/>
  <c r="G10" i="6"/>
  <c r="G14" i="6"/>
  <c r="G18" i="6"/>
</calcChain>
</file>

<file path=xl/sharedStrings.xml><?xml version="1.0" encoding="utf-8"?>
<sst xmlns="http://schemas.openxmlformats.org/spreadsheetml/2006/main" count="4935" uniqueCount="426">
  <si>
    <t>Product</t>
  </si>
  <si>
    <t>East</t>
  </si>
  <si>
    <t>MidWest</t>
  </si>
  <si>
    <t>Aspen</t>
  </si>
  <si>
    <t>Bellen</t>
  </si>
  <si>
    <t>Carlota</t>
  </si>
  <si>
    <t>Crested Beaut</t>
  </si>
  <si>
    <t>Doublers</t>
  </si>
  <si>
    <t>FlatTop</t>
  </si>
  <si>
    <t>Majectic Beaut</t>
  </si>
  <si>
    <t>Quad</t>
  </si>
  <si>
    <t>Sunbell</t>
  </si>
  <si>
    <t>Sunset</t>
  </si>
  <si>
    <t>TOTAL</t>
  </si>
  <si>
    <t>GRAND TOTAL</t>
  </si>
  <si>
    <t>Product
Names</t>
  </si>
  <si>
    <t>Units  Sold
$(000's)</t>
  </si>
  <si>
    <t>Revenue
$(000's)</t>
  </si>
  <si>
    <t>Total
$(000's)</t>
  </si>
  <si>
    <t>name</t>
  </si>
  <si>
    <t>gender</t>
  </si>
  <si>
    <t>height</t>
  </si>
  <si>
    <t>weight</t>
  </si>
  <si>
    <t>eye color</t>
  </si>
  <si>
    <t>hair color</t>
  </si>
  <si>
    <t>Jii</t>
  </si>
  <si>
    <t>female</t>
  </si>
  <si>
    <t>blue</t>
  </si>
  <si>
    <t>brown</t>
  </si>
  <si>
    <t>Jack</t>
  </si>
  <si>
    <t>male</t>
  </si>
  <si>
    <t>Mark</t>
  </si>
  <si>
    <t>black</t>
  </si>
  <si>
    <t>Aon</t>
  </si>
  <si>
    <t>green</t>
  </si>
  <si>
    <t>blend</t>
  </si>
  <si>
    <t>Bob</t>
  </si>
  <si>
    <t>Tom</t>
  </si>
  <si>
    <t>red</t>
  </si>
  <si>
    <t>Kate</t>
  </si>
  <si>
    <t>Mary</t>
  </si>
  <si>
    <t>Gender</t>
  </si>
  <si>
    <t>Male</t>
  </si>
  <si>
    <t>Total Height</t>
  </si>
  <si>
    <t>No. Gender</t>
  </si>
  <si>
    <t>Avg Height</t>
  </si>
  <si>
    <t xml:space="preserve">               REVENUE FOR THE MONT JANUANRY</t>
  </si>
  <si>
    <t>Sale Price</t>
  </si>
  <si>
    <t>Gross Sales</t>
  </si>
  <si>
    <t xml:space="preserve"> Sales</t>
  </si>
  <si>
    <t>Profit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</si>
  <si>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</si>
  <si>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</si>
  <si>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</si>
  <si>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</si>
  <si>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</si>
  <si>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</si>
  <si>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</si>
  <si>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</si>
  <si>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</si>
  <si>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</si>
  <si>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</si>
  <si>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</si>
  <si>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</si>
  <si>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Trend</t>
  </si>
  <si>
    <t xml:space="preserve"> </t>
  </si>
  <si>
    <t>% of Profit</t>
  </si>
  <si>
    <t>CAMERA TOOL EXAMPLE</t>
  </si>
  <si>
    <t>Year</t>
  </si>
  <si>
    <t>New York</t>
  </si>
  <si>
    <t>New Jersey</t>
  </si>
  <si>
    <t>LA</t>
  </si>
  <si>
    <t>Charting a Noncontiguous Range</t>
  </si>
  <si>
    <t>EAST VALUE</t>
  </si>
  <si>
    <t>SUM OF ASPEN IF THE EAST VALUE IS:</t>
  </si>
  <si>
    <t>change the category of prduct to see the total for its east sum</t>
  </si>
  <si>
    <t>Sales</t>
  </si>
  <si>
    <t>Month</t>
  </si>
  <si>
    <t>Day</t>
  </si>
  <si>
    <t>Temperature</t>
  </si>
  <si>
    <t>Rainfall</t>
  </si>
  <si>
    <t>Flyers</t>
  </si>
  <si>
    <t>Price</t>
  </si>
  <si>
    <t>Revenue</t>
  </si>
  <si>
    <t>Sunday</t>
  </si>
  <si>
    <t>Monday</t>
  </si>
  <si>
    <t>Tuesday</t>
  </si>
  <si>
    <t>Wednesday</t>
  </si>
  <si>
    <t>Thursday</t>
  </si>
  <si>
    <t>Friday</t>
  </si>
  <si>
    <t>Saturday</t>
  </si>
  <si>
    <t>Apples Revenue</t>
  </si>
  <si>
    <t>Bannanas Revenue</t>
  </si>
  <si>
    <t>Weekday</t>
  </si>
  <si>
    <t>Amount</t>
  </si>
  <si>
    <t>AcctType</t>
  </si>
  <si>
    <t>OpenedBy</t>
  </si>
  <si>
    <t>Branch</t>
  </si>
  <si>
    <t>Customer</t>
  </si>
  <si>
    <t>IRA</t>
  </si>
  <si>
    <t>New Accts</t>
  </si>
  <si>
    <t>Central</t>
  </si>
  <si>
    <t>Existing</t>
  </si>
  <si>
    <t>CD</t>
  </si>
  <si>
    <t>Teller</t>
  </si>
  <si>
    <t>New</t>
  </si>
  <si>
    <t>Checking</t>
  </si>
  <si>
    <t>Savings</t>
  </si>
  <si>
    <t>North County</t>
  </si>
  <si>
    <t>Westside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</si>
  <si>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</si>
  <si>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</si>
  <si>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</si>
  <si>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</si>
  <si>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</si>
  <si>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</si>
  <si>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</si>
  <si>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</si>
  <si>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</si>
  <si>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</si>
  <si>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</si>
  <si>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</si>
  <si>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Revenue</t>
  </si>
  <si>
    <t>Jan</t>
  </si>
  <si>
    <t>Feb</t>
  </si>
  <si>
    <t>Apr</t>
  </si>
  <si>
    <t>Mar</t>
  </si>
  <si>
    <t>Jun</t>
  </si>
  <si>
    <t>Jul</t>
  </si>
  <si>
    <t>Aug</t>
  </si>
  <si>
    <t>Sep</t>
  </si>
  <si>
    <t>Oct</t>
  </si>
  <si>
    <t>Nov</t>
  </si>
  <si>
    <t>Dec</t>
  </si>
  <si>
    <t>Week 1</t>
  </si>
  <si>
    <t>Week 2</t>
  </si>
  <si>
    <t>Week1</t>
  </si>
  <si>
    <t>Week2</t>
  </si>
  <si>
    <t>People Count</t>
  </si>
  <si>
    <t>% Labor Cost</t>
  </si>
  <si>
    <t>J</t>
  </si>
  <si>
    <t>F</t>
  </si>
  <si>
    <t>M</t>
  </si>
  <si>
    <t>A</t>
  </si>
  <si>
    <t>S</t>
  </si>
  <si>
    <t>O</t>
  </si>
  <si>
    <t>N</t>
  </si>
  <si>
    <t>D</t>
  </si>
  <si>
    <t>Internet Sales</t>
  </si>
  <si>
    <t>2009 Sales</t>
  </si>
  <si>
    <t>2010 Forecast</t>
  </si>
  <si>
    <t>Total Revenue For Jan</t>
  </si>
  <si>
    <t>Total Revenue For May</t>
  </si>
  <si>
    <t>2008
avg</t>
  </si>
  <si>
    <t>2009
avg</t>
  </si>
  <si>
    <t>2010
avg</t>
  </si>
  <si>
    <t>last 2
month avg</t>
  </si>
  <si>
    <t>current</t>
  </si>
  <si>
    <t>last 6
month avg</t>
  </si>
  <si>
    <t>last 4
month avg</t>
  </si>
  <si>
    <t>last
month</t>
  </si>
  <si>
    <t>smothing</t>
  </si>
  <si>
    <t>smoothing calculation</t>
  </si>
  <si>
    <t>built-in smothing</t>
  </si>
  <si>
    <t>calculated smoothin</t>
  </si>
  <si>
    <t>EDUCATION</t>
  </si>
  <si>
    <t>EXPENSES</t>
  </si>
  <si>
    <t>INCOME</t>
  </si>
  <si>
    <t>% INCOME AFTER EXP</t>
  </si>
  <si>
    <t>1. &lt; HS Grad</t>
  </si>
  <si>
    <t>4. College Grad</t>
  </si>
  <si>
    <t>3. Some College</t>
  </si>
  <si>
    <t>2. HS Grad</t>
  </si>
  <si>
    <t>5. Advanced Degree</t>
  </si>
  <si>
    <t>HIRNANDIZ, EDUARDO</t>
  </si>
  <si>
    <t>WATTS, GREER</t>
  </si>
  <si>
    <t>SLECIM, ROBERT</t>
  </si>
  <si>
    <t>MCCILLEIGH, JEFFREY</t>
  </si>
  <si>
    <t>BICKIR, WILLIAM</t>
  </si>
  <si>
    <t>GALL, JASON</t>
  </si>
  <si>
    <t>KIMPIRT, RONALD</t>
  </si>
  <si>
    <t>RACHTIR, CHARLES</t>
  </si>
  <si>
    <t>PHALLAPS, JAMES</t>
  </si>
  <si>
    <t>BEQIAAL, ROGER</t>
  </si>
  <si>
    <t>IDWERDS, MICHAEL</t>
  </si>
  <si>
    <t>MESHBIQN, BRYAN</t>
  </si>
  <si>
    <t>SIN, THOEUNG</t>
  </si>
  <si>
    <t>RATEJCZEK, DAVID</t>
  </si>
  <si>
    <t>NINIZ, ELADIO</t>
  </si>
  <si>
    <t>HERVIY, SHALAN</t>
  </si>
  <si>
    <t>DIAST, KEVIN</t>
  </si>
  <si>
    <t>WANEGREDZKI, JOSEPH</t>
  </si>
  <si>
    <t>RIID, RUSSELL</t>
  </si>
  <si>
    <t>SANTANNA, EDGAR</t>
  </si>
  <si>
    <t>JEHNSEN, MICHAEL</t>
  </si>
  <si>
    <t>HERIMSKI, JAMES</t>
  </si>
  <si>
    <t>RAEIX, ALAIN</t>
  </si>
  <si>
    <t>WHATILIY, DOUGLAS</t>
  </si>
  <si>
    <t>KILLIY, MICHAEL</t>
  </si>
  <si>
    <t>CADEM, CHRISTOPHER</t>
  </si>
  <si>
    <t>BINNUIS, DAVID</t>
  </si>
  <si>
    <t>RACHMAN, MARK</t>
  </si>
  <si>
    <t>FIRGIRSEN, RANDY</t>
  </si>
  <si>
    <t>STANSEN, DANIEL</t>
  </si>
  <si>
    <t>CHANDLIR, JAMES</t>
  </si>
  <si>
    <t>STIPHINSEN, CHRISTOPHER</t>
  </si>
  <si>
    <t>SALCIDO, FRANCISCO</t>
  </si>
  <si>
    <t>MERTANIZ, YUNIER</t>
  </si>
  <si>
    <t>CERDWILL, TIMOTHY</t>
  </si>
  <si>
    <t>BLANCO, ANTONIO</t>
  </si>
  <si>
    <t>RIVIRA, JUSTINO</t>
  </si>
  <si>
    <t>PECKIR, SCOTT</t>
  </si>
  <si>
    <t>ERTAZ, MARTIN</t>
  </si>
  <si>
    <t>BILGRAVE, NOEL</t>
  </si>
  <si>
    <t>TREY, GREGORY</t>
  </si>
  <si>
    <t>STEMPFL, JOHN</t>
  </si>
  <si>
    <t>TEMKANS, TERRY</t>
  </si>
  <si>
    <t>SNYDIR, JOHN</t>
  </si>
  <si>
    <t>MESEN, JOSEPH</t>
  </si>
  <si>
    <t>GISAIRRIZ, RODOLFO</t>
  </si>
  <si>
    <t>GEBLE, MICHAEL</t>
  </si>
  <si>
    <t>MEIRIIH, KEITH</t>
  </si>
  <si>
    <t>HAVINIR, CLAUDE</t>
  </si>
  <si>
    <t>GEIDIT, STEPHANE</t>
  </si>
  <si>
    <t>FALAATREILT, ALAIN</t>
  </si>
  <si>
    <t>CIOSER, ANTHONY</t>
  </si>
  <si>
    <t>BRADFERD, JAMES</t>
  </si>
  <si>
    <t>GOFFNIY, BRIAN</t>
  </si>
  <si>
    <t>FRANCAS, DOMINIQUE</t>
  </si>
  <si>
    <t>ERRIOLA, ROGELIO</t>
  </si>
  <si>
    <t>VIVES, MAURICIO</t>
  </si>
  <si>
    <t>HERPIR, JAMES</t>
  </si>
  <si>
    <t>DIDLIY, CHARLES</t>
  </si>
  <si>
    <t>ANDIRSEN, DORAN</t>
  </si>
  <si>
    <t>SWANGIR, ADAM</t>
  </si>
  <si>
    <t>BIADLE, JOHN</t>
  </si>
  <si>
    <t>SMATH, CHRISTOPHER</t>
  </si>
  <si>
    <t>REPIR, THOMAS</t>
  </si>
  <si>
    <t>PIRIZ, CARLOS</t>
  </si>
  <si>
    <t>BRAYLECK, ORLANDA</t>
  </si>
  <si>
    <t>LEZZER, RICHIE</t>
  </si>
  <si>
    <t>LEBILLE, JEFFREY</t>
  </si>
  <si>
    <t>HIGDEHL, ERIC</t>
  </si>
  <si>
    <t>CEWDIN, ERIC</t>
  </si>
  <si>
    <t>BILL, GERARD</t>
  </si>
  <si>
    <t>SKILTEN, JAMES</t>
  </si>
  <si>
    <t>PLANTE, MARC</t>
  </si>
  <si>
    <t>IRACKSEN, DWANE</t>
  </si>
  <si>
    <t>WANSIMANN, WILLIAM</t>
  </si>
  <si>
    <t>IALANDIR, SCOTT</t>
  </si>
  <si>
    <t>CHIQCH, BRETT</t>
  </si>
  <si>
    <t>ALCERO, ROBERT</t>
  </si>
  <si>
    <t>PIORSEN, HEYWARD</t>
  </si>
  <si>
    <t>GRUINHEW, GARY</t>
  </si>
  <si>
    <t>LIABINGISH, MATTHEW</t>
  </si>
  <si>
    <t>IRACKSEN, WAYNE</t>
  </si>
  <si>
    <t>CERRESCO, RICHARD</t>
  </si>
  <si>
    <t>HINTSMAN, BRIAN</t>
  </si>
  <si>
    <t>GERTEN, SHAWN</t>
  </si>
  <si>
    <t>WIBIR, FRANCIS</t>
  </si>
  <si>
    <t>SIMRILD, JAY</t>
  </si>
  <si>
    <t>SALVA, FRANK</t>
  </si>
  <si>
    <t>BEALIY, CHRISTOPHER</t>
  </si>
  <si>
    <t>ZAECEMA, MICHAEL</t>
  </si>
  <si>
    <t>WALLAEMS, HOWARD</t>
  </si>
  <si>
    <t>VEIGHN, BRYAN</t>
  </si>
  <si>
    <t>STANLIY, JAMASON</t>
  </si>
  <si>
    <t>MESSAE, ALAN</t>
  </si>
  <si>
    <t>HIWATT, CHRISTOPHER</t>
  </si>
  <si>
    <t>GENZALIS, MICHAEL</t>
  </si>
  <si>
    <t>CRIOMIR, TIMOTHY</t>
  </si>
  <si>
    <t>CIVATILLA, FRANK</t>
  </si>
  <si>
    <t>REBIRTSEN, KEN</t>
  </si>
  <si>
    <t>PERSENS, GREGORY</t>
  </si>
  <si>
    <t>MADASEN, JOHN</t>
  </si>
  <si>
    <t>ESTIR, ALAN</t>
  </si>
  <si>
    <t>CESTENGIAY, LUC</t>
  </si>
  <si>
    <t>RALIY, SHAUN</t>
  </si>
  <si>
    <t>QITZADA, SALVADOR</t>
  </si>
  <si>
    <t>LICADO, FRANK</t>
  </si>
  <si>
    <t>GISAIRRIZ, JUAN</t>
  </si>
  <si>
    <t>ZALESAN, SCOTT</t>
  </si>
  <si>
    <t>MINDIZ, ROBERTO</t>
  </si>
  <si>
    <t>LEBBE, ADRIEN</t>
  </si>
  <si>
    <t>HIGHIS, MICHAEL</t>
  </si>
  <si>
    <t>BIOCH, RONALD</t>
  </si>
  <si>
    <t>ZANGIR, JACK</t>
  </si>
  <si>
    <t>WALTIRS, DANN</t>
  </si>
  <si>
    <t>PRACE, JOHN</t>
  </si>
  <si>
    <t>LICES, DUANE</t>
  </si>
  <si>
    <t>CRETTY, DONALD</t>
  </si>
  <si>
    <t>WEMBELDT, STEVEN</t>
  </si>
  <si>
    <t>MATA, JOSE</t>
  </si>
  <si>
    <t>HINRI, ALAIN</t>
  </si>
  <si>
    <t>ABERRA, CHRISTOPHER</t>
  </si>
  <si>
    <t>WALSH, MICHAEL</t>
  </si>
  <si>
    <t>REMARIZ, CARLOS</t>
  </si>
  <si>
    <t>MEERE, TERRY</t>
  </si>
  <si>
    <t>HIMPIL, STEVEN</t>
  </si>
  <si>
    <t>HERVIY, BRIAN</t>
  </si>
  <si>
    <t>ADEMS, TAIWAN</t>
  </si>
  <si>
    <t>SANGIR, SHANNON</t>
  </si>
  <si>
    <t>GIFFIY, SHAWN</t>
  </si>
  <si>
    <t>CELIS, BRYAN</t>
  </si>
  <si>
    <t>BLECK, DAAMON</t>
  </si>
  <si>
    <t>WEMECK, ALFRED</t>
  </si>
  <si>
    <t>REWAT, DAVID</t>
  </si>
  <si>
    <t>NILSEN, HARLEY</t>
  </si>
  <si>
    <t>MANDIVALLE, RICHARD</t>
  </si>
  <si>
    <t>CELLAIR, MARK</t>
  </si>
  <si>
    <t>BRAGHT, THOMAS</t>
  </si>
  <si>
    <t>BEYD, MICHAEL</t>
  </si>
  <si>
    <t>NIVIR, CHARLES</t>
  </si>
  <si>
    <t>HALL, MICHAEL</t>
  </si>
  <si>
    <t>ATKANS, TERRY</t>
  </si>
  <si>
    <t>SHAMKO, MICHAEL</t>
  </si>
  <si>
    <t>MESS, MERRILL</t>
  </si>
  <si>
    <t>LERSIN, JOEL</t>
  </si>
  <si>
    <t>FLERIS, PATRICK</t>
  </si>
  <si>
    <t>DEANE, JERREL</t>
  </si>
  <si>
    <t>BERANSKI, BRANT</t>
  </si>
  <si>
    <t>ASHEM, CHRIS</t>
  </si>
  <si>
    <t>FLIICHIR, RONALD</t>
  </si>
  <si>
    <t>CRAVIY, ANTHONY</t>
  </si>
  <si>
    <t>TREISMAN, MARK</t>
  </si>
  <si>
    <t>SPIID, JEFFERY</t>
  </si>
  <si>
    <t>RIAD, ULYSSES</t>
  </si>
  <si>
    <t>MERCHANT, BRIAN</t>
  </si>
  <si>
    <t>GENZALIZ, EDWARDO</t>
  </si>
  <si>
    <t>GEISHRO, JOSEPH</t>
  </si>
  <si>
    <t>ERTIGA, CARLOS</t>
  </si>
  <si>
    <t>ADEMS, KYLE</t>
  </si>
  <si>
    <t>WEMECK, DENNIS</t>
  </si>
  <si>
    <t>STIGALL, DAVID</t>
  </si>
  <si>
    <t>MCDENALD, STEVEN</t>
  </si>
  <si>
    <t>BECHMAN, JOHN</t>
  </si>
  <si>
    <t>ADEMO, DANIEL</t>
  </si>
  <si>
    <t>TALIY, JEFFREY</t>
  </si>
  <si>
    <t>RACHERDSEN, KENNETH</t>
  </si>
  <si>
    <t>PIRIZ, REYMUNDO</t>
  </si>
  <si>
    <t>IIBANKS, SHAMON</t>
  </si>
  <si>
    <t>GENZALIZ, OSCAR</t>
  </si>
  <si>
    <t>CEMPBILL, JOHN</t>
  </si>
  <si>
    <t>BIRTREM, KURT</t>
  </si>
  <si>
    <t>BIQSBY, BRUCE</t>
  </si>
  <si>
    <t>VAN HUILE, KENNETH</t>
  </si>
  <si>
    <t>THABEILT, GILLES</t>
  </si>
  <si>
    <t>VANNESEP, SOUK</t>
  </si>
  <si>
    <t>REMARIZ, LUIS</t>
  </si>
  <si>
    <t>MINGAN, DARRYL</t>
  </si>
  <si>
    <t>LATHEM, GK</t>
  </si>
  <si>
    <t>HICKLIBIRRY, JERRY</t>
  </si>
  <si>
    <t>GRANGIR, DAVID</t>
  </si>
  <si>
    <t>DAVAS, JOSEPH</t>
  </si>
  <si>
    <t>DALLEARE, ANDRE</t>
  </si>
  <si>
    <t>CYGANAK, GLENN</t>
  </si>
  <si>
    <t>CEEPIR, DANIEL</t>
  </si>
  <si>
    <t>WALLAEMS, SHAUN</t>
  </si>
  <si>
    <t>MIDANA, FRANK</t>
  </si>
  <si>
    <t>HERVIY, CHRISTOPHER</t>
  </si>
  <si>
    <t>HELT, CHRISTOPHER</t>
  </si>
  <si>
    <t>EIGILLO, NORMAN</t>
  </si>
  <si>
    <t>REIRSIOU, DOMINIC</t>
  </si>
  <si>
    <t>PATTIRSEN, MARK</t>
  </si>
  <si>
    <t>IQINICK, DEAN</t>
  </si>
  <si>
    <t>THEMES, TOMMIE</t>
  </si>
  <si>
    <t>REBIRTS, ADAMS</t>
  </si>
  <si>
    <t>NERETSKY, EUGENE</t>
  </si>
  <si>
    <t>ELIORY, CARROLL</t>
  </si>
  <si>
    <t>DALIO, MICHAEL</t>
  </si>
  <si>
    <t>BILL, DAVID</t>
  </si>
  <si>
    <t>BIHRINS, KURT</t>
  </si>
  <si>
    <t>TIRRY, TIMOTHY</t>
  </si>
  <si>
    <t>SHAILDS, ROGER</t>
  </si>
  <si>
    <t>RESS, DANIEL</t>
  </si>
  <si>
    <t>RESALIS, CESAR</t>
  </si>
  <si>
    <t>MESEN, JAMES</t>
  </si>
  <si>
    <t>MANTEVANI, WAYNE</t>
  </si>
  <si>
    <t>GERRA, RICHARD</t>
  </si>
  <si>
    <t>EGREMENTE, CHRISTOPHER</t>
  </si>
  <si>
    <t>BEKKA, KENNETH</t>
  </si>
  <si>
    <t>PHILPS, KERRY</t>
  </si>
  <si>
    <t>MCFIRRAN, BILLY</t>
  </si>
  <si>
    <t>KRIZILL, ADAM</t>
  </si>
  <si>
    <t>HERRAS, TERRANCE</t>
  </si>
  <si>
    <t>GREP, AARON</t>
  </si>
  <si>
    <t>CALLINBIRGIR, CHRISTOPHER</t>
  </si>
  <si>
    <t>BLEAS, SYLVAIN</t>
  </si>
  <si>
    <t>VANBIRKARK AII, WARREN</t>
  </si>
  <si>
    <t>SADEWSKI, JOHN</t>
  </si>
  <si>
    <t>RELIT, TODD</t>
  </si>
  <si>
    <t>GERCAA, EDISON</t>
  </si>
  <si>
    <t>CHAVIZ, JOSE</t>
  </si>
  <si>
    <t>GAY, ROBERT</t>
  </si>
  <si>
    <t>CELIMAN, WILLIAM</t>
  </si>
  <si>
    <t>BECKMAN, ADRIAN</t>
  </si>
  <si>
    <t>CHEWRAMEETEO, MICHAEL</t>
  </si>
  <si>
    <t>WISTBROEK, MICKEY</t>
  </si>
  <si>
    <t>GERRUIS, ROBERT</t>
  </si>
  <si>
    <t>BIQGISS, ALAN</t>
  </si>
  <si>
    <t>WHATFAILD, MICHAEL</t>
  </si>
  <si>
    <t>WALLS, DAVID</t>
  </si>
  <si>
    <t>REDRAGITZ, FRANK</t>
  </si>
  <si>
    <t>PISMAN, RODNEY</t>
  </si>
  <si>
    <t>PHALLAPS, SEAN</t>
  </si>
  <si>
    <t>MEERE, RUSSELL</t>
  </si>
  <si>
    <t>KNEIR, ANTHONY</t>
  </si>
  <si>
    <t>ETEVAC, ROBERT</t>
  </si>
  <si>
    <t>BLEKE JR, SAMUEL</t>
  </si>
  <si>
    <t>BLANCHIT, DANNY</t>
  </si>
  <si>
    <t>WINTLAND, ROBERT</t>
  </si>
  <si>
    <t>SHEW, DONALD</t>
  </si>
  <si>
    <t>SEREILT, LUC</t>
  </si>
  <si>
    <t>NEBLE, JASON</t>
  </si>
  <si>
    <t>MATTANGLY, JOHN</t>
  </si>
  <si>
    <t>LYNN, THEODORE</t>
  </si>
  <si>
    <t>HANKSEN, COLE</t>
  </si>
  <si>
    <t>ERSINEILT, MIKE</t>
  </si>
  <si>
    <t>%Cumulative pct</t>
  </si>
  <si>
    <t>Count by Sales Rep</t>
  </si>
  <si>
    <t>Units Sold</t>
  </si>
  <si>
    <t>Frequency Formulas</t>
  </si>
  <si>
    <t>Bins</t>
  </si>
  <si>
    <t>Sales Rep</t>
  </si>
  <si>
    <t>Raw Data</t>
  </si>
  <si>
    <t>YOU CAN CHANGE THE NUMBER TO SEE THE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</si>
</sst>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Blue][&gt;250]#,##0;[Red][&lt;=250]#,##0;"/>
    <numFmt numFmtId="165" formatCode="[Blue][&gt;=1000000]#,##0,,&quot;m&quot;;[Green][&gt;=8000]#,##0,&quot;k&quot;;General"/>
    <numFmt numFmtId="166" formatCode="[Blue][&gt;=50]#,##0;[Red][&lt;50]#,##0;"/>
    <numFmt numFmtId="167" formatCode="[$-409]d\-mmm\-yyyy;@"/>
    <numFmt numFmtId="168" formatCode="[Green][&gt;=0.05]0%;[Red][&lt;0.05]0%;"/>
    <numFmt numFmtId="169" formatCode="_(* #,##0_);_(* \(#,##0\);_(* &quot;-&quot;??_);_(@_)"/>
    <numFmt numFmtId="170" formatCode="mmm\-dd"/>
    <numFmt numFmtId="171" formatCode="dddd"/>
    <numFmt numFmtId="172" formatCode="mm"/>
    <numFmt numFmtId="173" formatCode="mmm"/>
    <numFmt numFmtId="174" formatCode="&quot;$&quot;#,##0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u val="singleAccounting"/>
      <sz val="11"/>
      <color theme="3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MyriadPro-BoldCond"/>
    </font>
    <font>
      <b/>
      <sz val="11"/>
      <color theme="1"/>
      <name val="MyriadPro-Regula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Arial"/>
      <family val="2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MyriadPro-Semibold"/>
    </font>
    <font>
      <b/>
      <sz val="16"/>
      <color rgb="FFFF0000"/>
      <name val="MyriadPro-Semibold"/>
    </font>
    <font>
      <b/>
      <sz val="16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8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4" tint="0.399975585192419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4" tint="0.39997558519241921"/>
      </left>
      <right style="thin">
        <color theme="0" tint="-4.9989318521683403E-2"/>
      </right>
      <top style="thin">
        <color theme="0" tint="-4.9989318521683403E-2"/>
      </top>
      <bottom style="thick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ck">
        <color auto="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ck">
        <color auto="1"/>
      </bottom>
      <diagonal/>
    </border>
    <border>
      <left/>
      <right/>
      <top style="thin">
        <color theme="0" tint="-4.9989318521683403E-2"/>
      </top>
      <bottom style="thick">
        <color auto="1"/>
      </bottom>
      <diagonal/>
    </border>
    <border>
      <left/>
      <right style="thin">
        <color indexed="64"/>
      </right>
      <top style="thin">
        <color theme="0" tint="-4.9989318521683403E-2"/>
      </top>
      <bottom style="thick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4" tint="0.39997558519241921"/>
      </right>
      <top/>
      <bottom style="thin">
        <color theme="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6" tint="0.59999389629810485"/>
      </top>
      <bottom style="thin">
        <color theme="0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/>
      </right>
      <top/>
      <bottom style="thin">
        <color theme="0" tint="-4.9989318521683403E-2"/>
      </bottom>
      <diagonal/>
    </border>
    <border>
      <left/>
      <right style="thick">
        <color rgb="FFFF0000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 diagonalUp="1">
      <left style="thin">
        <color theme="2" tint="-9.9948118533890809E-2"/>
      </left>
      <right style="thin">
        <color theme="2" tint="-9.9948118533890809E-2"/>
      </right>
      <top/>
      <bottom/>
      <diagonal style="thin">
        <color auto="1"/>
      </diagonal>
    </border>
    <border diagonalUp="1">
      <left style="thin">
        <color theme="2" tint="-9.9948118533890809E-2"/>
      </left>
      <right/>
      <top/>
      <bottom/>
      <diagonal style="thin">
        <color auto="1"/>
      </diagonal>
    </border>
    <border diagonalUp="1">
      <left/>
      <right style="thin">
        <color theme="2" tint="-9.9948118533890809E-2"/>
      </right>
      <top/>
      <bottom/>
      <diagonal style="thin">
        <color auto="1"/>
      </diagonal>
    </border>
  </borders>
  <cellStyleXfs count="7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5" fillId="0" borderId="69" applyNumberFormat="0" applyFill="0" applyAlignment="0" applyProtection="0"/>
  </cellStyleXfs>
  <cellXfs count="20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4" fontId="1" fillId="2" borderId="1" xfId="0" applyNumberFormat="1" applyFont="1" applyFill="1" applyBorder="1"/>
    <xf numFmtId="0" fontId="1" fillId="2" borderId="1" xfId="0" applyNumberFormat="1" applyFont="1" applyFill="1" applyBorder="1"/>
    <xf numFmtId="0" fontId="0" fillId="2" borderId="3" xfId="0" applyFill="1" applyBorder="1"/>
    <xf numFmtId="4" fontId="0" fillId="2" borderId="4" xfId="0" applyNumberFormat="1" applyFill="1" applyBorder="1"/>
    <xf numFmtId="0" fontId="0" fillId="2" borderId="5" xfId="0" applyFill="1" applyBorder="1"/>
    <xf numFmtId="0" fontId="0" fillId="2" borderId="6" xfId="0" applyFont="1" applyFill="1" applyBorder="1"/>
    <xf numFmtId="4" fontId="0" fillId="2" borderId="4" xfId="0" applyNumberFormat="1" applyFont="1" applyFill="1" applyBorder="1"/>
    <xf numFmtId="0" fontId="0" fillId="2" borderId="7" xfId="0" applyFont="1" applyFill="1" applyBorder="1"/>
    <xf numFmtId="4" fontId="0" fillId="2" borderId="8" xfId="0" applyNumberFormat="1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7" xfId="0" applyFill="1" applyBorder="1"/>
    <xf numFmtId="0" fontId="1" fillId="2" borderId="20" xfId="0" applyFont="1" applyFill="1" applyBorder="1"/>
    <xf numFmtId="4" fontId="0" fillId="2" borderId="15" xfId="0" applyNumberFormat="1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4" fontId="0" fillId="2" borderId="18" xfId="0" applyNumberFormat="1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4" fontId="1" fillId="2" borderId="21" xfId="0" applyNumberFormat="1" applyFont="1" applyFill="1" applyBorder="1" applyAlignment="1">
      <alignment horizontal="right"/>
    </xf>
    <xf numFmtId="0" fontId="1" fillId="2" borderId="22" xfId="0" applyNumberFormat="1" applyFont="1" applyFill="1" applyBorder="1" applyAlignment="1">
      <alignment horizontal="right"/>
    </xf>
    <xf numFmtId="0" fontId="3" fillId="2" borderId="0" xfId="0" applyFont="1" applyFill="1"/>
    <xf numFmtId="0" fontId="0" fillId="2" borderId="23" xfId="0" applyFill="1" applyBorder="1"/>
    <xf numFmtId="4" fontId="0" fillId="2" borderId="24" xfId="0" applyNumberFormat="1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4" fontId="0" fillId="2" borderId="26" xfId="0" applyNumberFormat="1" applyFont="1" applyFill="1" applyBorder="1"/>
    <xf numFmtId="4" fontId="0" fillId="2" borderId="27" xfId="0" applyNumberFormat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0" fillId="2" borderId="2" xfId="0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29" xfId="0" applyFill="1" applyBorder="1"/>
    <xf numFmtId="0" fontId="6" fillId="2" borderId="30" xfId="0" applyFont="1" applyFill="1" applyBorder="1" applyAlignment="1">
      <alignment horizontal="right"/>
    </xf>
    <xf numFmtId="0" fontId="0" fillId="2" borderId="31" xfId="0" applyFill="1" applyBorder="1"/>
    <xf numFmtId="0" fontId="2" fillId="2" borderId="29" xfId="0" applyFont="1" applyFill="1" applyBorder="1"/>
    <xf numFmtId="4" fontId="0" fillId="2" borderId="32" xfId="0" applyNumberFormat="1" applyFill="1" applyBorder="1"/>
    <xf numFmtId="4" fontId="0" fillId="2" borderId="33" xfId="0" applyNumberFormat="1" applyFill="1" applyBorder="1"/>
    <xf numFmtId="0" fontId="0" fillId="2" borderId="15" xfId="0" applyFill="1" applyBorder="1"/>
    <xf numFmtId="0" fontId="2" fillId="2" borderId="34" xfId="0" applyFont="1" applyFill="1" applyBorder="1"/>
    <xf numFmtId="0" fontId="0" fillId="2" borderId="35" xfId="0" applyFill="1" applyBorder="1"/>
    <xf numFmtId="0" fontId="5" fillId="2" borderId="36" xfId="0" applyFont="1" applyFill="1" applyBorder="1" applyAlignment="1">
      <alignment wrapText="1"/>
    </xf>
    <xf numFmtId="0" fontId="0" fillId="2" borderId="37" xfId="0" applyFill="1" applyBorder="1"/>
    <xf numFmtId="164" fontId="0" fillId="2" borderId="16" xfId="0" applyNumberFormat="1" applyFill="1" applyBorder="1" applyAlignment="1">
      <alignment horizontal="right"/>
    </xf>
    <xf numFmtId="164" fontId="0" fillId="2" borderId="19" xfId="0" applyNumberFormat="1" applyFill="1" applyBorder="1" applyAlignment="1">
      <alignment horizontal="right"/>
    </xf>
    <xf numFmtId="164" fontId="0" fillId="2" borderId="25" xfId="0" applyNumberFormat="1" applyFill="1" applyBorder="1" applyAlignment="1">
      <alignment horizontal="right"/>
    </xf>
    <xf numFmtId="165" fontId="0" fillId="2" borderId="15" xfId="0" applyNumberFormat="1" applyFill="1" applyBorder="1" applyAlignment="1">
      <alignment horizontal="right"/>
    </xf>
    <xf numFmtId="165" fontId="0" fillId="2" borderId="18" xfId="0" applyNumberFormat="1" applyFill="1" applyBorder="1" applyAlignment="1">
      <alignment horizontal="right"/>
    </xf>
    <xf numFmtId="165" fontId="0" fillId="2" borderId="24" xfId="0" applyNumberFormat="1" applyFill="1" applyBorder="1" applyAlignment="1">
      <alignment horizontal="right"/>
    </xf>
    <xf numFmtId="166" fontId="0" fillId="2" borderId="15" xfId="0" applyNumberFormat="1" applyFill="1" applyBorder="1" applyAlignment="1">
      <alignment horizontal="right"/>
    </xf>
    <xf numFmtId="166" fontId="0" fillId="2" borderId="18" xfId="0" applyNumberFormat="1" applyFill="1" applyBorder="1" applyAlignment="1">
      <alignment horizontal="right"/>
    </xf>
    <xf numFmtId="166" fontId="0" fillId="2" borderId="24" xfId="0" applyNumberFormat="1" applyFill="1" applyBorder="1" applyAlignment="1">
      <alignment horizontal="right"/>
    </xf>
    <xf numFmtId="0" fontId="7" fillId="2" borderId="41" xfId="0" applyFont="1" applyFill="1" applyBorder="1"/>
    <xf numFmtId="0" fontId="0" fillId="2" borderId="42" xfId="0" applyFill="1" applyBorder="1"/>
    <xf numFmtId="38" fontId="1" fillId="3" borderId="39" xfId="1" applyNumberFormat="1" applyFont="1" applyFill="1" applyBorder="1" applyAlignment="1">
      <alignment horizontal="left"/>
    </xf>
    <xf numFmtId="167" fontId="1" fillId="3" borderId="29" xfId="1" applyNumberFormat="1" applyFont="1" applyFill="1" applyBorder="1" applyAlignment="1">
      <alignment horizontal="left"/>
    </xf>
    <xf numFmtId="38" fontId="7" fillId="2" borderId="39" xfId="1" applyNumberFormat="1" applyFont="1" applyFill="1" applyBorder="1" applyAlignment="1">
      <alignment horizontal="right"/>
    </xf>
    <xf numFmtId="38" fontId="7" fillId="2" borderId="29" xfId="1" applyNumberFormat="1" applyFont="1" applyFill="1" applyBorder="1" applyAlignment="1">
      <alignment horizontal="right"/>
    </xf>
    <xf numFmtId="38" fontId="7" fillId="2" borderId="41" xfId="1" applyNumberFormat="1" applyFont="1" applyFill="1" applyBorder="1" applyAlignment="1">
      <alignment horizontal="right"/>
    </xf>
    <xf numFmtId="38" fontId="7" fillId="2" borderId="40" xfId="1" applyNumberFormat="1" applyFont="1" applyFill="1" applyBorder="1" applyAlignment="1">
      <alignment horizontal="right"/>
    </xf>
    <xf numFmtId="167" fontId="7" fillId="2" borderId="29" xfId="1" applyNumberFormat="1" applyFont="1" applyFill="1" applyBorder="1" applyAlignment="1">
      <alignment horizontal="center"/>
    </xf>
    <xf numFmtId="0" fontId="0" fillId="2" borderId="4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1" fillId="2" borderId="0" xfId="0" applyFont="1" applyFill="1"/>
    <xf numFmtId="0" fontId="0" fillId="4" borderId="0" xfId="0" applyFill="1"/>
    <xf numFmtId="0" fontId="0" fillId="5" borderId="0" xfId="0" applyFill="1"/>
    <xf numFmtId="0" fontId="15" fillId="7" borderId="0" xfId="0" applyFont="1" applyFill="1"/>
    <xf numFmtId="0" fontId="0" fillId="2" borderId="43" xfId="0" applyFill="1" applyBorder="1"/>
    <xf numFmtId="4" fontId="0" fillId="2" borderId="44" xfId="0" applyNumberFormat="1" applyFont="1" applyFill="1" applyBorder="1"/>
    <xf numFmtId="4" fontId="0" fillId="2" borderId="41" xfId="0" applyNumberFormat="1" applyFont="1" applyFill="1" applyBorder="1"/>
    <xf numFmtId="0" fontId="0" fillId="2" borderId="45" xfId="0" applyFont="1" applyFill="1" applyBorder="1"/>
    <xf numFmtId="4" fontId="0" fillId="2" borderId="0" xfId="0" applyNumberFormat="1" applyFont="1" applyFill="1" applyBorder="1"/>
    <xf numFmtId="4" fontId="0" fillId="2" borderId="39" xfId="0" applyNumberFormat="1" applyFont="1" applyFill="1" applyBorder="1"/>
    <xf numFmtId="0" fontId="0" fillId="2" borderId="46" xfId="0" applyFont="1" applyFill="1" applyBorder="1"/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13" fillId="2" borderId="0" xfId="0" applyFont="1" applyFill="1"/>
    <xf numFmtId="0" fontId="1" fillId="2" borderId="0" xfId="0" applyFont="1" applyFill="1"/>
    <xf numFmtId="0" fontId="0" fillId="2" borderId="0" xfId="0" applyFont="1" applyFill="1"/>
    <xf numFmtId="0" fontId="0" fillId="8" borderId="0" xfId="0" applyFill="1"/>
    <xf numFmtId="0" fontId="8" fillId="9" borderId="49" xfId="0" applyFont="1" applyFill="1" applyBorder="1"/>
    <xf numFmtId="0" fontId="8" fillId="9" borderId="50" xfId="0" applyFont="1" applyFill="1" applyBorder="1"/>
    <xf numFmtId="0" fontId="8" fillId="9" borderId="51" xfId="0" applyFont="1" applyFill="1" applyBorder="1"/>
    <xf numFmtId="0" fontId="0" fillId="10" borderId="49" xfId="0" applyFont="1" applyFill="1" applyBorder="1"/>
    <xf numFmtId="0" fontId="0" fillId="10" borderId="50" xfId="0" applyFont="1" applyFill="1" applyBorder="1"/>
    <xf numFmtId="0" fontId="0" fillId="10" borderId="51" xfId="0" applyFont="1" applyFill="1" applyBorder="1"/>
    <xf numFmtId="0" fontId="0" fillId="0" borderId="49" xfId="0" applyFont="1" applyBorder="1"/>
    <xf numFmtId="0" fontId="0" fillId="0" borderId="50" xfId="0" applyFont="1" applyBorder="1"/>
    <xf numFmtId="0" fontId="0" fillId="0" borderId="51" xfId="0" applyFont="1" applyBorder="1"/>
    <xf numFmtId="0" fontId="4" fillId="0" borderId="52" xfId="0" applyFont="1" applyFill="1" applyBorder="1" applyAlignment="1">
      <alignment horizontal="center"/>
    </xf>
    <xf numFmtId="169" fontId="4" fillId="0" borderId="53" xfId="3" applyNumberFormat="1" applyFont="1" applyFill="1" applyBorder="1" applyAlignment="1">
      <alignment horizontal="center"/>
    </xf>
    <xf numFmtId="0" fontId="4" fillId="0" borderId="53" xfId="0" applyFont="1" applyFill="1" applyBorder="1" applyAlignment="1">
      <alignment horizontal="center"/>
    </xf>
    <xf numFmtId="0" fontId="4" fillId="0" borderId="54" xfId="0" applyFont="1" applyFill="1" applyBorder="1" applyAlignment="1">
      <alignment horizontal="center"/>
    </xf>
    <xf numFmtId="170" fontId="0" fillId="0" borderId="55" xfId="0" applyNumberFormat="1" applyBorder="1" applyAlignment="1">
      <alignment horizontal="left"/>
    </xf>
    <xf numFmtId="171" fontId="0" fillId="0" borderId="55" xfId="0" applyNumberFormat="1" applyBorder="1" applyAlignment="1">
      <alignment horizontal="left"/>
    </xf>
    <xf numFmtId="169" fontId="0" fillId="0" borderId="55" xfId="3" applyNumberFormat="1" applyFont="1" applyBorder="1"/>
    <xf numFmtId="0" fontId="0" fillId="0" borderId="55" xfId="0" applyBorder="1"/>
    <xf numFmtId="14" fontId="0" fillId="0" borderId="0" xfId="0" applyNumberFormat="1"/>
    <xf numFmtId="173" fontId="0" fillId="0" borderId="0" xfId="0" applyNumberFormat="1"/>
    <xf numFmtId="172" fontId="0" fillId="0" borderId="0" xfId="0" applyNumberFormat="1"/>
    <xf numFmtId="0" fontId="0" fillId="2" borderId="48" xfId="0" applyFont="1" applyFill="1" applyBorder="1"/>
    <xf numFmtId="0" fontId="0" fillId="2" borderId="41" xfId="0" applyFont="1" applyFill="1" applyBorder="1"/>
    <xf numFmtId="0" fontId="0" fillId="2" borderId="39" xfId="0" applyFont="1" applyFill="1" applyBorder="1"/>
    <xf numFmtId="0" fontId="0" fillId="2" borderId="29" xfId="0" applyFont="1" applyFill="1" applyBorder="1"/>
    <xf numFmtId="0" fontId="16" fillId="2" borderId="41" xfId="0" applyFont="1" applyFill="1" applyBorder="1"/>
    <xf numFmtId="0" fontId="0" fillId="2" borderId="47" xfId="0" applyFont="1" applyFill="1" applyBorder="1"/>
    <xf numFmtId="0" fontId="16" fillId="2" borderId="48" xfId="0" applyFont="1" applyFill="1" applyBorder="1"/>
    <xf numFmtId="0" fontId="17" fillId="2" borderId="0" xfId="0" applyFont="1" applyFill="1"/>
    <xf numFmtId="0" fontId="17" fillId="0" borderId="0" xfId="0" applyFont="1" applyAlignment="1">
      <alignment horizontal="center"/>
    </xf>
    <xf numFmtId="0" fontId="18" fillId="0" borderId="0" xfId="4" applyFont="1" applyAlignment="1">
      <alignment horizontal="center"/>
    </xf>
    <xf numFmtId="0" fontId="18" fillId="2" borderId="0" xfId="4" applyFont="1" applyFill="1" applyAlignment="1">
      <alignment horizontal="center"/>
    </xf>
    <xf numFmtId="0" fontId="18" fillId="2" borderId="56" xfId="4" applyFill="1" applyBorder="1" applyAlignment="1">
      <alignment horizontal="center"/>
    </xf>
    <xf numFmtId="0" fontId="18" fillId="2" borderId="56" xfId="4" applyFont="1" applyFill="1" applyBorder="1" applyAlignment="1">
      <alignment horizontal="center"/>
    </xf>
    <xf numFmtId="3" fontId="18" fillId="2" borderId="56" xfId="4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11" borderId="56" xfId="0" applyFill="1" applyBorder="1" applyAlignment="1">
      <alignment horizontal="center"/>
    </xf>
    <xf numFmtId="0" fontId="0" fillId="11" borderId="56" xfId="0" applyFont="1" applyFill="1" applyBorder="1" applyAlignment="1">
      <alignment horizontal="center"/>
    </xf>
    <xf numFmtId="3" fontId="0" fillId="0" borderId="56" xfId="0" applyNumberFormat="1" applyFont="1" applyBorder="1" applyAlignment="1">
      <alignment horizontal="center"/>
    </xf>
    <xf numFmtId="3" fontId="0" fillId="4" borderId="56" xfId="0" applyNumberFormat="1" applyFont="1" applyFill="1" applyBorder="1" applyAlignment="1">
      <alignment horizontal="center"/>
    </xf>
    <xf numFmtId="3" fontId="0" fillId="2" borderId="0" xfId="0" applyNumberFormat="1" applyFill="1"/>
    <xf numFmtId="0" fontId="9" fillId="2" borderId="0" xfId="0" applyFont="1" applyFill="1"/>
    <xf numFmtId="0" fontId="10" fillId="2" borderId="0" xfId="0" applyFont="1" applyFill="1" applyAlignment="1"/>
    <xf numFmtId="3" fontId="4" fillId="2" borderId="38" xfId="1" applyNumberFormat="1" applyFont="1" applyFill="1" applyBorder="1"/>
    <xf numFmtId="167" fontId="4" fillId="2" borderId="38" xfId="1" applyNumberFormat="1" applyFont="1" applyFill="1" applyBorder="1"/>
    <xf numFmtId="3" fontId="4" fillId="2" borderId="0" xfId="1" applyNumberFormat="1" applyFont="1" applyFill="1" applyBorder="1"/>
    <xf numFmtId="167" fontId="0" fillId="2" borderId="38" xfId="1" applyNumberFormat="1" applyFont="1" applyFill="1" applyBorder="1"/>
    <xf numFmtId="3" fontId="0" fillId="2" borderId="38" xfId="1" applyNumberFormat="1" applyFont="1" applyFill="1" applyBorder="1"/>
    <xf numFmtId="3" fontId="0" fillId="2" borderId="0" xfId="1" applyNumberFormat="1" applyFont="1" applyFill="1" applyBorder="1"/>
    <xf numFmtId="167" fontId="4" fillId="2" borderId="0" xfId="1" applyNumberFormat="1" applyFont="1" applyFill="1" applyBorder="1"/>
    <xf numFmtId="167" fontId="1" fillId="3" borderId="57" xfId="1" applyNumberFormat="1" applyFont="1" applyFill="1" applyBorder="1" applyAlignment="1"/>
    <xf numFmtId="3" fontId="1" fillId="3" borderId="58" xfId="1" applyNumberFormat="1" applyFont="1" applyFill="1" applyBorder="1" applyAlignment="1">
      <alignment horizontal="right"/>
    </xf>
    <xf numFmtId="3" fontId="1" fillId="3" borderId="59" xfId="1" applyNumberFormat="1" applyFont="1" applyFill="1" applyBorder="1" applyAlignment="1">
      <alignment horizontal="right"/>
    </xf>
    <xf numFmtId="167" fontId="7" fillId="2" borderId="60" xfId="1" applyNumberFormat="1" applyFont="1" applyFill="1" applyBorder="1" applyAlignment="1">
      <alignment vertical="top"/>
    </xf>
    <xf numFmtId="3" fontId="7" fillId="2" borderId="61" xfId="1" applyNumberFormat="1" applyFont="1" applyFill="1" applyBorder="1" applyAlignment="1">
      <alignment vertical="top"/>
    </xf>
    <xf numFmtId="168" fontId="4" fillId="2" borderId="62" xfId="2" applyNumberFormat="1" applyFont="1" applyFill="1" applyBorder="1" applyAlignment="1">
      <alignment vertical="top"/>
    </xf>
    <xf numFmtId="167" fontId="7" fillId="2" borderId="63" xfId="1" applyNumberFormat="1" applyFont="1" applyFill="1" applyBorder="1" applyAlignment="1">
      <alignment vertical="top"/>
    </xf>
    <xf numFmtId="3" fontId="7" fillId="2" borderId="64" xfId="1" applyNumberFormat="1" applyFont="1" applyFill="1" applyBorder="1" applyAlignment="1">
      <alignment vertical="top"/>
    </xf>
    <xf numFmtId="168" fontId="4" fillId="2" borderId="65" xfId="2" applyNumberFormat="1" applyFont="1" applyFill="1" applyBorder="1" applyAlignment="1">
      <alignment vertical="top"/>
    </xf>
    <xf numFmtId="0" fontId="19" fillId="2" borderId="0" xfId="0" applyFont="1" applyFill="1"/>
    <xf numFmtId="0" fontId="20" fillId="2" borderId="0" xfId="0" applyFont="1" applyFill="1"/>
    <xf numFmtId="0" fontId="20" fillId="2" borderId="0" xfId="0" applyFont="1" applyFill="1" applyAlignment="1"/>
    <xf numFmtId="167" fontId="1" fillId="3" borderId="0" xfId="1" applyNumberFormat="1" applyFont="1" applyFill="1" applyBorder="1"/>
    <xf numFmtId="3" fontId="1" fillId="3" borderId="0" xfId="1" applyNumberFormat="1" applyFont="1" applyFill="1" applyBorder="1"/>
    <xf numFmtId="167" fontId="7" fillId="2" borderId="0" xfId="1" applyNumberFormat="1" applyFont="1" applyFill="1" applyBorder="1"/>
    <xf numFmtId="3" fontId="7" fillId="2" borderId="0" xfId="1" applyNumberFormat="1" applyFont="1" applyFill="1" applyBorder="1"/>
    <xf numFmtId="173" fontId="19" fillId="2" borderId="0" xfId="0" applyNumberFormat="1" applyFont="1" applyFill="1"/>
    <xf numFmtId="0" fontId="0" fillId="0" borderId="0" xfId="0" applyFont="1"/>
    <xf numFmtId="0" fontId="0" fillId="0" borderId="0" xfId="0" applyAlignment="1">
      <alignment wrapText="1"/>
    </xf>
    <xf numFmtId="0" fontId="0" fillId="0" borderId="66" xfId="0" applyBorder="1" applyAlignment="1">
      <alignment wrapText="1"/>
    </xf>
    <xf numFmtId="1" fontId="0" fillId="0" borderId="66" xfId="0" applyNumberFormat="1" applyBorder="1"/>
    <xf numFmtId="0" fontId="0" fillId="0" borderId="66" xfId="0" applyBorder="1"/>
    <xf numFmtId="1" fontId="0" fillId="0" borderId="68" xfId="0" applyNumberFormat="1" applyBorder="1"/>
    <xf numFmtId="0" fontId="0" fillId="0" borderId="67" xfId="0" applyBorder="1"/>
    <xf numFmtId="0" fontId="23" fillId="4" borderId="0" xfId="0" applyFont="1" applyFill="1" applyAlignment="1"/>
    <xf numFmtId="0" fontId="24" fillId="4" borderId="0" xfId="0" applyFont="1" applyFill="1"/>
    <xf numFmtId="0" fontId="21" fillId="4" borderId="0" xfId="0" applyFont="1" applyFill="1"/>
    <xf numFmtId="0" fontId="18" fillId="11" borderId="71" xfId="4" applyFont="1" applyFill="1" applyBorder="1" applyAlignment="1">
      <alignment horizontal="center"/>
    </xf>
    <xf numFmtId="0" fontId="18" fillId="11" borderId="72" xfId="4" applyFill="1" applyBorder="1" applyAlignment="1">
      <alignment horizontal="center"/>
    </xf>
    <xf numFmtId="0" fontId="18" fillId="0" borderId="73" xfId="4" applyFont="1" applyBorder="1" applyAlignment="1">
      <alignment horizontal="center"/>
    </xf>
    <xf numFmtId="9" fontId="18" fillId="0" borderId="74" xfId="5" applyFont="1" applyBorder="1" applyAlignment="1">
      <alignment horizontal="center"/>
    </xf>
    <xf numFmtId="0" fontId="0" fillId="11" borderId="72" xfId="0" applyFont="1" applyFill="1" applyBorder="1" applyAlignment="1">
      <alignment horizontal="center"/>
    </xf>
    <xf numFmtId="0" fontId="0" fillId="11" borderId="75" xfId="0" applyFont="1" applyFill="1" applyBorder="1"/>
    <xf numFmtId="0" fontId="0" fillId="0" borderId="73" xfId="0" applyFont="1" applyBorder="1" applyAlignment="1">
      <alignment horizontal="center"/>
    </xf>
    <xf numFmtId="0" fontId="0" fillId="0" borderId="74" xfId="0" applyFont="1" applyBorder="1" applyAlignment="1">
      <alignment horizontal="center"/>
    </xf>
    <xf numFmtId="0" fontId="25" fillId="0" borderId="70" xfId="6" applyBorder="1"/>
    <xf numFmtId="2" fontId="25" fillId="0" borderId="70" xfId="6" applyNumberFormat="1" applyBorder="1"/>
    <xf numFmtId="9" fontId="25" fillId="0" borderId="70" xfId="2" applyFont="1" applyBorder="1"/>
    <xf numFmtId="0" fontId="26" fillId="13" borderId="0" xfId="6" applyFont="1" applyFill="1" applyBorder="1"/>
    <xf numFmtId="2" fontId="26" fillId="13" borderId="0" xfId="6" applyNumberFormat="1" applyFont="1" applyFill="1" applyBorder="1"/>
    <xf numFmtId="9" fontId="26" fillId="13" borderId="0" xfId="2" applyFont="1" applyFill="1" applyBorder="1"/>
    <xf numFmtId="0" fontId="16" fillId="2" borderId="44" xfId="0" applyFont="1" applyFill="1" applyBorder="1"/>
    <xf numFmtId="0" fontId="16" fillId="2" borderId="76" xfId="0" applyFont="1" applyFill="1" applyBorder="1" applyAlignment="1">
      <alignment horizontal="center"/>
    </xf>
    <xf numFmtId="0" fontId="0" fillId="2" borderId="70" xfId="0" applyFont="1" applyFill="1" applyBorder="1"/>
    <xf numFmtId="0" fontId="0" fillId="2" borderId="70" xfId="0" applyFont="1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0" xfId="0" applyBorder="1"/>
    <xf numFmtId="0" fontId="0" fillId="0" borderId="66" xfId="0" applyFont="1" applyBorder="1" applyAlignment="1">
      <alignment horizontal="center"/>
    </xf>
    <xf numFmtId="0" fontId="0" fillId="2" borderId="66" xfId="0" applyFont="1" applyFill="1" applyBorder="1" applyAlignment="1">
      <alignment horizontal="center"/>
    </xf>
    <xf numFmtId="3" fontId="0" fillId="0" borderId="77" xfId="0" applyNumberFormat="1" applyFont="1" applyBorder="1" applyAlignment="1">
      <alignment horizontal="center"/>
    </xf>
    <xf numFmtId="0" fontId="0" fillId="0" borderId="71" xfId="0" applyFont="1" applyBorder="1"/>
    <xf numFmtId="0" fontId="0" fillId="0" borderId="78" xfId="0" applyFill="1" applyBorder="1"/>
    <xf numFmtId="0" fontId="0" fillId="0" borderId="0" xfId="0" applyAlignment="1">
      <alignment horizontal="center"/>
    </xf>
    <xf numFmtId="9" fontId="0" fillId="0" borderId="79" xfId="2" applyFont="1" applyBorder="1"/>
    <xf numFmtId="0" fontId="0" fillId="0" borderId="78" xfId="0" applyBorder="1"/>
    <xf numFmtId="0" fontId="0" fillId="0" borderId="80" xfId="0" applyBorder="1"/>
    <xf numFmtId="0" fontId="0" fillId="14" borderId="0" xfId="0" applyFill="1"/>
    <xf numFmtId="0" fontId="0" fillId="14" borderId="79" xfId="0" applyFill="1" applyBorder="1"/>
    <xf numFmtId="0" fontId="1" fillId="14" borderId="78" xfId="0" applyFont="1" applyFill="1" applyBorder="1"/>
    <xf numFmtId="0" fontId="1" fillId="14" borderId="80" xfId="0" applyFont="1" applyFill="1" applyBorder="1"/>
    <xf numFmtId="0" fontId="0" fillId="14" borderId="0" xfId="0" applyFill="1" applyAlignment="1">
      <alignment horizontal="center"/>
    </xf>
    <xf numFmtId="174" fontId="27" fillId="9" borderId="77" xfId="0" applyNumberFormat="1" applyFont="1" applyFill="1" applyBorder="1" applyAlignment="1">
      <alignment horizontal="center"/>
    </xf>
    <xf numFmtId="0" fontId="27" fillId="9" borderId="71" xfId="0" applyFont="1" applyFill="1" applyBorder="1"/>
    <xf numFmtId="0" fontId="28" fillId="0" borderId="0" xfId="0" applyFont="1"/>
    <xf numFmtId="0" fontId="0" fillId="13" borderId="0" xfId="0" applyFill="1"/>
    <xf numFmtId="0" fontId="0" fillId="15" borderId="0" xfId="0" applyFill="1"/>
    <xf numFmtId="0" fontId="14" fillId="6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</cellXfs>
  <cellStyles count="7">
    <cellStyle name="Comma" xfId="3" builtinId="3"/>
    <cellStyle name="Currency" xfId="1" builtinId="4"/>
    <cellStyle name="Heading 1" xfId="6" builtinId="16"/>
    <cellStyle name="Normal" xfId="0" builtinId="0"/>
    <cellStyle name="Normal 2" xfId="4"/>
    <cellStyle name="Percent" xfId="2" builtinId="5"/>
    <cellStyle name="Percent 2" xfId="5"/>
  </cellStyles>
  <dxfs count="5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rgb="FF7030A0"/>
        <name val="Calibri"/>
        <scheme val="minor"/>
      </font>
      <fill>
        <patternFill patternType="solid">
          <fgColor indexed="64"/>
          <bgColor theme="0"/>
        </patternFill>
      </fill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u val="none"/>
        <vertAlign val="baseline"/>
        <sz val="11"/>
        <color theme="1"/>
        <name val="Calibri"/>
        <scheme val="minor"/>
      </font>
      <numFmt numFmtId="169" formatCode="_(* #,##0_);_(* \(#,##0\);_(* &quot;-&quot;??_);_(@_)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71" formatCode="dddd"/>
      <alignment horizontal="left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70" formatCode="mmm\-dd"/>
      <alignment horizontal="left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top style="thin">
          <color theme="0" tint="-0.249977111117893"/>
        </top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border>
        <top style="thin">
          <color theme="2"/>
        </top>
      </border>
    </dxf>
    <dxf>
      <border diagonalUp="0" diagonalDown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border>
        <top style="thin">
          <color theme="2"/>
        </top>
      </border>
    </dxf>
    <dxf>
      <border diagonalUp="0" diagonalDown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>
          <fgColor indexed="64"/>
          <bgColor theme="0"/>
        </patternFill>
      </fill>
    </dxf>
    <dxf>
      <font>
        <color rgb="FF9C0006"/>
      </font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rgb="FF7030A0"/>
        </left>
        <right style="thin">
          <color rgb="FF7030A0"/>
        </right>
        <top/>
        <bottom/>
        <vertical style="thin">
          <color rgb="FF7030A0"/>
        </vertical>
        <horizontal style="thin">
          <color rgb="FF7030A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outline val="0"/>
        <shadow val="0"/>
        <u val="singleAccounting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7030A0"/>
        </left>
        <right style="thin">
          <color rgb="FF7030A0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</dxf>
    <dxf>
      <numFmt numFmtId="4" formatCode="#,##0.0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numFmt numFmtId="4" formatCode="#,##0.0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border>
        <top style="thin">
          <color theme="2"/>
        </top>
      </border>
    </dxf>
    <dxf>
      <border diagonalUp="0" diagonalDown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border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1"/>
        <color rgb="FF7030A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ck">
          <color rgb="FFFF0000"/>
        </left>
        <right style="thick">
          <color rgb="FFFF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theme" Target="theme/theme1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externalLink" Target="externalLinks/externalLink1.xml"/><Relationship Id="rId27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microsoft.com/office/2011/relationships/chartColorStyle" Target="colors1.xml"/><Relationship Id="rId1" Type="http://schemas.microsoft.com/office/2011/relationships/chartStyle" Target="style1.xml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Q1 AND Q4 SALES</a:t>
            </a:r>
          </a:p>
        </c:rich>
      </c:tx>
      <c:overlay val="0"/>
      <c:spPr>
        <a:solidFill>
          <a:schemeClr val="bg2"/>
        </a:solidFill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'NonContiguous Range'!$C$7</c:f>
              <c:strCache>
                <c:ptCount val="1"/>
                <c:pt idx="0">
                  <c:v> Sales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Range'!$D$5:$O$5</c15:sqref>
                  </c15:fullRef>
                </c:ext>
              </c:extLst>
              <c:f>('NonContiguous Range'!$D$5:$F$5,'NonContiguous Range'!$M$5:$O$5)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Range'!$D$7:$O$7</c15:sqref>
                  </c15:fullRef>
                </c:ext>
              </c:extLst>
              <c:f>('NonContiguous Range'!$D$7:$F$7,'NonContiguous Range'!$M$7:$O$7)</c:f>
              <c:numCache>
                <c:formatCode>#,##0_);[Red]\(#,##0\)</c:formatCode>
                <c:ptCount val="6"/>
                <c:pt idx="0">
                  <c:v>3220</c:v>
                </c:pt>
                <c:pt idx="1">
                  <c:v>26420</c:v>
                </c:pt>
                <c:pt idx="2">
                  <c:v>32670</c:v>
                </c:pt>
                <c:pt idx="3">
                  <c:v>18540</c:v>
                </c:pt>
                <c:pt idx="4">
                  <c:v>37050</c:v>
                </c:pt>
                <c:pt idx="5">
                  <c:v>33187.5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A-4C67-88DB-286F62A2F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895560127"/>
        <c:axId val="1895558047"/>
      </c:barChart>
      <c:lineChart>
        <c:grouping val="standard"/>
        <c:varyColors val="0"/>
        <c:ser>
          <c:idx val="1"/>
          <c:order val="1"/>
          <c:tx>
            <c:strRef>
              <c:f>'NonContiguous Range'!$C$8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Range'!$D$5:$O$5</c15:sqref>
                  </c15:fullRef>
                </c:ext>
              </c:extLst>
              <c:f>('NonContiguous Range'!$D$5:$F$5,'NonContiguous Range'!$M$5:$O$5)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Range'!$D$8:$O$8</c15:sqref>
                  </c15:fullRef>
                </c:ext>
              </c:extLst>
              <c:f>('NonContiguous Range'!$D$8:$F$8,'NonContiguous Range'!$M$8:$O$8)</c:f>
              <c:numCache>
                <c:formatCode>#,##0_);[Red]\(#,##0\)</c:formatCode>
                <c:ptCount val="6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13905</c:v>
                </c:pt>
                <c:pt idx="4">
                  <c:v>17350</c:v>
                </c:pt>
                <c:pt idx="5">
                  <c:v>23327.5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A-4C67-88DB-286F62A2F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5560127"/>
        <c:axId val="1895558047"/>
      </c:lineChart>
      <c:catAx>
        <c:axId val="189556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558047"/>
        <c:crosses val="autoZero"/>
        <c:auto val="1"/>
        <c:lblAlgn val="ctr"/>
        <c:lblOffset val="100"/>
        <c:noMultiLvlLbl val="0"/>
      </c:catAx>
      <c:valAx>
        <c:axId val="189555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56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CHART3!$D$2</c:f>
              <c:strCache>
                <c:ptCount val="1"/>
                <c:pt idx="0">
                  <c:v>New Jersey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invertIfNegative val="0"/>
          <c:cat>
            <c:numRef>
              <c:f>CHART3!$B$3:$B$8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CHART3!$D$3:$D$8</c:f>
              <c:numCache>
                <c:formatCode>General</c:formatCode>
                <c:ptCount val="6"/>
                <c:pt idx="0">
                  <c:v>2000</c:v>
                </c:pt>
                <c:pt idx="1">
                  <c:v>4000</c:v>
                </c:pt>
                <c:pt idx="2">
                  <c:v>1600</c:v>
                </c:pt>
                <c:pt idx="3">
                  <c:v>2900</c:v>
                </c:pt>
                <c:pt idx="4">
                  <c:v>2500</c:v>
                </c:pt>
                <c:pt idx="5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F6-4335-8372-B7AA3EB68A56}"/>
            </c:ext>
          </c:extLst>
        </c:ser>
        <c:ser>
          <c:idx val="2"/>
          <c:order val="1"/>
          <c:tx>
            <c:strRef>
              <c:f>CHART3!$E$2</c:f>
              <c:strCache>
                <c:ptCount val="1"/>
                <c:pt idx="0">
                  <c:v>LA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cat>
            <c:numRef>
              <c:f>CHART3!$B$3:$B$8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CHART3!$E$3:$E$8</c:f>
              <c:numCache>
                <c:formatCode>General</c:formatCode>
                <c:ptCount val="6"/>
                <c:pt idx="0">
                  <c:v>1000</c:v>
                </c:pt>
                <c:pt idx="1">
                  <c:v>2990</c:v>
                </c:pt>
                <c:pt idx="2">
                  <c:v>3000</c:v>
                </c:pt>
                <c:pt idx="3">
                  <c:v>4001</c:v>
                </c:pt>
                <c:pt idx="4">
                  <c:v>200</c:v>
                </c:pt>
                <c:pt idx="5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F6-4335-8372-B7AA3EB68A56}"/>
            </c:ext>
          </c:extLst>
        </c:ser>
        <c:ser>
          <c:idx val="1"/>
          <c:order val="2"/>
          <c:tx>
            <c:v>NY</c:v>
          </c:tx>
          <c:spPr>
            <a:blipFill dpi="0" rotWithShape="1"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  <a:softEdge rad="31750"/>
            </a:effectLst>
            <a:scene3d>
              <a:camera prst="orthographicFront"/>
              <a:lightRig rig="threePt" dir="t"/>
            </a:scene3d>
            <a:sp3d>
              <a:bevelT w="114300" prst="hardEdge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CHART3!$B$3:$B$8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CHART3!$C$3:$C$8</c:f>
              <c:numCache>
                <c:formatCode>General</c:formatCode>
                <c:ptCount val="6"/>
                <c:pt idx="0">
                  <c:v>2200</c:v>
                </c:pt>
                <c:pt idx="1">
                  <c:v>3000</c:v>
                </c:pt>
                <c:pt idx="2">
                  <c:v>2500</c:v>
                </c:pt>
                <c:pt idx="3">
                  <c:v>4000</c:v>
                </c:pt>
                <c:pt idx="4">
                  <c:v>4200</c:v>
                </c:pt>
                <c:pt idx="5">
                  <c:v>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6-4335-8372-B7AA3EB68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51309616"/>
        <c:axId val="1350466768"/>
      </c:barChart>
      <c:catAx>
        <c:axId val="135130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466768"/>
        <c:crosses val="autoZero"/>
        <c:auto val="1"/>
        <c:lblAlgn val="ctr"/>
        <c:lblOffset val="100"/>
        <c:noMultiLvlLbl val="0"/>
      </c:catAx>
      <c:valAx>
        <c:axId val="135046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3096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38076061156840646"/>
          <c:y val="0.91823014080344512"/>
          <c:w val="0.35528316430738349"/>
          <c:h val="6.0322138016930191E-2"/>
        </c:manualLayout>
      </c:layout>
      <c:overlay val="0"/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7030A0"/>
    </a:solidFill>
    <a:ln w="12700" cap="flat" cmpd="sng" algn="ctr">
      <a:solidFill>
        <a:schemeClr val="accent2">
          <a:shade val="50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'Line Chart'!$C$3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'Line Chart'!$A$4:$B$17</c:f>
              <c:multiLvlStrCache>
                <c:ptCount val="14"/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  <c:pt idx="7">
                    <c:v>Sunday</c:v>
                  </c:pt>
                  <c:pt idx="8">
                    <c:v>Monday</c:v>
                  </c:pt>
                  <c:pt idx="9">
                    <c:v>Tuesday</c:v>
                  </c:pt>
                  <c:pt idx="10">
                    <c:v>Wednesday</c:v>
                  </c:pt>
                  <c:pt idx="11">
                    <c:v>Thursday</c:v>
                  </c:pt>
                  <c:pt idx="12">
                    <c:v>Friday</c:v>
                  </c:pt>
                  <c:pt idx="13">
                    <c:v>Saturday</c:v>
                  </c:pt>
                </c:lvl>
                <c:lvl>
                  <c:pt idx="0">
                    <c:v>Week 1</c:v>
                  </c:pt>
                  <c:pt idx="7">
                    <c:v>Week 2</c:v>
                  </c:pt>
                </c:lvl>
              </c:multiLvlStrCache>
            </c:multiLvlStrRef>
          </c:cat>
          <c:val>
            <c:numRef>
              <c:f>'Line Chart'!$C$4:$C$17</c:f>
              <c:numCache>
                <c:formatCode>General</c:formatCode>
                <c:ptCount val="14"/>
                <c:pt idx="0">
                  <c:v>3</c:v>
                </c:pt>
                <c:pt idx="1">
                  <c:v>3.9</c:v>
                </c:pt>
                <c:pt idx="2">
                  <c:v>4.5</c:v>
                </c:pt>
                <c:pt idx="3">
                  <c:v>5.0999999999999996</c:v>
                </c:pt>
                <c:pt idx="4">
                  <c:v>5.3999999999999995</c:v>
                </c:pt>
                <c:pt idx="5">
                  <c:v>3.3</c:v>
                </c:pt>
                <c:pt idx="6">
                  <c:v>3.9</c:v>
                </c:pt>
                <c:pt idx="7">
                  <c:v>4.5</c:v>
                </c:pt>
                <c:pt idx="8">
                  <c:v>5.0999999999999996</c:v>
                </c:pt>
                <c:pt idx="9">
                  <c:v>5.3999999999999995</c:v>
                </c:pt>
                <c:pt idx="10">
                  <c:v>3.5999999999999996</c:v>
                </c:pt>
                <c:pt idx="11">
                  <c:v>4.2</c:v>
                </c:pt>
                <c:pt idx="12">
                  <c:v>4.5</c:v>
                </c:pt>
                <c:pt idx="13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9-4D51-BBE7-66F044208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654783"/>
        <c:axId val="1979655615"/>
      </c:lineChart>
      <c:catAx>
        <c:axId val="197965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55615"/>
        <c:crosses val="autoZero"/>
        <c:auto val="1"/>
        <c:lblAlgn val="ctr"/>
        <c:lblOffset val="100"/>
        <c:noMultiLvlLbl val="0"/>
      </c:catAx>
      <c:valAx>
        <c:axId val="1979655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5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Banana Revenue</a:t>
            </a:r>
          </a:p>
        </c:rich>
      </c:tx>
      <c:layout>
        <c:manualLayout>
          <c:xMode val="edge"/>
          <c:yMode val="edge"/>
          <c:x val="0.33067343248760572"/>
          <c:y val="1.246370427472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126421697287843E-2"/>
          <c:y val="0.11096348593954711"/>
          <c:w val="0.93341907261592305"/>
          <c:h val="0.78137914578859458"/>
        </c:manualLayout>
      </c:layout>
      <c:areaChart>
        <c:grouping val="stacked"/>
        <c:varyColors val="0"/>
        <c:ser>
          <c:idx val="0"/>
          <c:order val="0"/>
          <c:tx>
            <c:v>Bannanas Revenue</c:v>
          </c:tx>
          <c:spPr>
            <a:solidFill>
              <a:srgbClr val="7030A0"/>
            </a:solidFill>
            <a:ln w="9525" cap="flat" cmpd="sng" algn="ctr">
              <a:noFill/>
              <a:round/>
            </a:ln>
            <a:effectLst>
              <a:innerShdw blurRad="63500" dist="50800" dir="162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 prstMaterial="clear">
              <a:bevelT w="260350" h="50800" prst="softRound"/>
              <a:bevelB prst="softRound"/>
            </a:sp3d>
          </c:spP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cap="none" spc="0" baseline="0">
                    <a:ln w="10160">
                      <a:solidFill>
                        <a:schemeClr val="accent5"/>
                      </a:solidFill>
                      <a:prstDash val="solid"/>
                    </a:ln>
                    <a:solidFill>
                      <a:schemeClr val="tx1"/>
                    </a:solidFill>
                    <a:effectLst>
                      <a:outerShdw blurRad="38100" dist="22860" dir="5400000" algn="tl" rotWithShape="0">
                        <a:srgbClr val="000000">
                          <a:alpha val="3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Sunday</c:v>
              </c:pt>
              <c:pt idx="1">
                <c:v>Monday</c:v>
              </c:pt>
              <c:pt idx="2">
                <c:v>Tuesday</c:v>
              </c:pt>
              <c:pt idx="3">
                <c:v>Wednesday</c:v>
              </c:pt>
              <c:pt idx="4">
                <c:v>Thursday</c:v>
              </c:pt>
              <c:pt idx="5">
                <c:v>Friday</c:v>
              </c:pt>
              <c:pt idx="6">
                <c:v>Saturday</c:v>
              </c:pt>
            </c:strLit>
          </c:cat>
          <c:val>
            <c:numLit>
              <c:formatCode>General</c:formatCode>
              <c:ptCount val="7"/>
              <c:pt idx="0">
                <c:v>15</c:v>
              </c:pt>
              <c:pt idx="1">
                <c:v>15</c:v>
              </c:pt>
              <c:pt idx="2">
                <c:v>27</c:v>
              </c:pt>
              <c:pt idx="3">
                <c:v>28</c:v>
              </c:pt>
              <c:pt idx="4">
                <c:v>33</c:v>
              </c:pt>
              <c:pt idx="5">
                <c:v>23</c:v>
              </c:pt>
              <c:pt idx="6">
                <c:v>19</c:v>
              </c:pt>
            </c:numLit>
          </c:val>
          <c:extLst>
            <c:ext xmlns:c16="http://schemas.microsoft.com/office/drawing/2014/chart" uri="{C3380CC4-5D6E-409C-BE32-E72D297353CC}">
              <c16:uniqueId val="{00000000-7376-40A7-8406-762CA102A0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136224"/>
        <c:axId val="7137056"/>
      </c:areaChart>
      <c:catAx>
        <c:axId val="7136224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solidFill>
            <a:schemeClr val="bg1"/>
          </a:solidFill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056"/>
        <c:crosses val="autoZero"/>
        <c:auto val="0"/>
        <c:lblAlgn val="ctr"/>
        <c:lblOffset val="200"/>
        <c:noMultiLvlLbl val="0"/>
      </c:catAx>
      <c:valAx>
        <c:axId val="7137056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224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noFill/>
      <a:round/>
    </a:ln>
    <a:effectLst/>
    <a:scene3d>
      <a:camera prst="orthographicFront"/>
      <a:lightRig rig="threePt" dir="t"/>
    </a:scene3d>
    <a:sp3d prstMaterial="clear">
      <a:bevelT w="260350" h="50800" prst="softRound"/>
      <a:bevelB prst="softRound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Apple Revenue</a:t>
            </a:r>
          </a:p>
        </c:rich>
      </c:tx>
      <c:layout>
        <c:manualLayout>
          <c:xMode val="edge"/>
          <c:yMode val="edge"/>
          <c:x val="0.3062966716717008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469855090768611E-2"/>
          <c:y val="0.19486111111111112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Apples Revenue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dLbls>
            <c:delete val="1"/>
          </c:dLbls>
          <c:cat>
            <c:strLit>
              <c:ptCount val="7"/>
              <c:pt idx="0">
                <c:v>Sunday</c:v>
              </c:pt>
              <c:pt idx="1">
                <c:v>Monday</c:v>
              </c:pt>
              <c:pt idx="2">
                <c:v>Tuesday</c:v>
              </c:pt>
              <c:pt idx="3">
                <c:v>Wednesday</c:v>
              </c:pt>
              <c:pt idx="4">
                <c:v>Thursday</c:v>
              </c:pt>
              <c:pt idx="5">
                <c:v>Friday</c:v>
              </c:pt>
              <c:pt idx="6">
                <c:v>Saturday</c:v>
              </c:pt>
            </c:strLit>
          </c:cat>
          <c:val>
            <c:numLit>
              <c:formatCode>General</c:formatCode>
              <c:ptCount val="7"/>
              <c:pt idx="0">
                <c:v>3</c:v>
              </c:pt>
              <c:pt idx="1">
                <c:v>3.9</c:v>
              </c:pt>
              <c:pt idx="2">
                <c:v>4.5</c:v>
              </c:pt>
              <c:pt idx="3">
                <c:v>5.0999999999999996</c:v>
              </c:pt>
              <c:pt idx="4">
                <c:v>5.4</c:v>
              </c:pt>
              <c:pt idx="5">
                <c:v>3.3</c:v>
              </c:pt>
              <c:pt idx="6">
                <c:v>3.9</c:v>
              </c:pt>
            </c:numLit>
          </c:val>
          <c:extLst>
            <c:ext xmlns:c16="http://schemas.microsoft.com/office/drawing/2014/chart" uri="{C3380CC4-5D6E-409C-BE32-E72D297353CC}">
              <c16:uniqueId val="{00000000-CF24-4C39-B0E3-EACB1AF09A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986976"/>
        <c:axId val="151972416"/>
      </c:barChart>
      <c:catAx>
        <c:axId val="15198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72416"/>
        <c:crossesAt val="0"/>
        <c:auto val="1"/>
        <c:lblAlgn val="ctr"/>
        <c:lblOffset val="100"/>
        <c:noMultiLvlLbl val="0"/>
      </c:catAx>
      <c:valAx>
        <c:axId val="151972416"/>
        <c:scaling>
          <c:orientation val="minMax"/>
        </c:scaling>
        <c:delete val="0"/>
        <c:axPos val="l"/>
        <c:numFmt formatCode="#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86976"/>
        <c:crosses val="autoZero"/>
        <c:crossBetween val="between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cene3d>
          <a:camera prst="orthographicFront"/>
          <a:lightRig rig="soft" dir="t">
            <a:rot lat="0" lon="0" rev="0"/>
          </a:lightRig>
        </a:scene3d>
        <a:sp3d prstMaterial="translucentPowder">
          <a:bevelT w="203200" h="50800" prst="softRound"/>
        </a:sp3d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MOTHLY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'NonContiguous Range'!$C$7</c:f>
              <c:strCache>
                <c:ptCount val="1"/>
                <c:pt idx="0">
                  <c:v> Sales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Range'!$D$5:$P$5</c15:sqref>
                  </c15:fullRef>
                </c:ext>
              </c:extLst>
              <c:f>'NonContiguous Range'!$D$5:$O$5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Range'!$D$7:$P$7</c15:sqref>
                  </c15:fullRef>
                </c:ext>
              </c:extLst>
              <c:f>'NonContiguous Range'!$D$7:$O$7</c:f>
              <c:numCache>
                <c:formatCode>#,##0_);[Red]\(#,##0\)</c:formatCode>
                <c:ptCount val="12"/>
                <c:pt idx="0">
                  <c:v>3220</c:v>
                </c:pt>
                <c:pt idx="1">
                  <c:v>26420</c:v>
                </c:pt>
                <c:pt idx="2">
                  <c:v>32670</c:v>
                </c:pt>
                <c:pt idx="3">
                  <c:v>13320</c:v>
                </c:pt>
                <c:pt idx="4">
                  <c:v>37050</c:v>
                </c:pt>
                <c:pt idx="5">
                  <c:v>59550</c:v>
                </c:pt>
                <c:pt idx="6">
                  <c:v>13815</c:v>
                </c:pt>
                <c:pt idx="7">
                  <c:v>30216</c:v>
                </c:pt>
                <c:pt idx="8">
                  <c:v>37980</c:v>
                </c:pt>
                <c:pt idx="9">
                  <c:v>18540</c:v>
                </c:pt>
                <c:pt idx="10">
                  <c:v>37050</c:v>
                </c:pt>
                <c:pt idx="11">
                  <c:v>33187.5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3-43F7-BDD6-A569E222A0A4}"/>
            </c:ext>
          </c:extLst>
        </c:ser>
        <c:ser>
          <c:idx val="2"/>
          <c:order val="2"/>
          <c:tx>
            <c:strRef>
              <c:f>'NonContiguous Range'!$C$8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Range'!$D$5:$P$5</c15:sqref>
                  </c15:fullRef>
                </c:ext>
              </c:extLst>
              <c:f>'NonContiguous Range'!$D$5:$O$5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Range'!$D$8:$P$8</c15:sqref>
                  </c15:fullRef>
                </c:ext>
              </c:extLst>
              <c:f>'NonContiguous Range'!$D$8:$O$8</c:f>
              <c:numCache>
                <c:formatCode>#,##0_);[Red]\(#,##0\)</c:formatCode>
                <c:ptCount val="12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4440</c:v>
                </c:pt>
                <c:pt idx="4">
                  <c:v>12350</c:v>
                </c:pt>
                <c:pt idx="5">
                  <c:v>16170</c:v>
                </c:pt>
                <c:pt idx="6">
                  <c:v>4605</c:v>
                </c:pt>
                <c:pt idx="7">
                  <c:v>26362</c:v>
                </c:pt>
                <c:pt idx="8">
                  <c:v>18990</c:v>
                </c:pt>
                <c:pt idx="9">
                  <c:v>13905</c:v>
                </c:pt>
                <c:pt idx="10">
                  <c:v>17350</c:v>
                </c:pt>
                <c:pt idx="11">
                  <c:v>23327.5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3-43F7-BDD6-A569E222A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503471"/>
        <c:axId val="18275047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'NonContiguous Range'!$C$6</c15:sqref>
                        </c15:formulaRef>
                      </c:ext>
                    </c:extLst>
                    <c:strCache>
                      <c:ptCount val="1"/>
                      <c:pt idx="0">
                        <c:v>Gross Sales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'NonContiguous Range'!$D$5:$P$5</c15:sqref>
                        </c15:fullRef>
                        <c15:formulaRef>
                          <c15:sqref>'NonContiguous Range'!$D$5:$O$5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'NonContiguous Range'!$D$6:$P$6</c15:sqref>
                        </c15:fullRef>
                        <c15:formulaRef>
                          <c15:sqref>'NonContiguous Range'!$D$6:$O$6</c15:sqref>
                        </c15:formulaRef>
                      </c:ext>
                    </c:extLst>
                    <c:numCache>
                      <c:formatCode>#,##0_);[Red]\(#,##0\)</c:formatCode>
                      <c:ptCount val="12"/>
                      <c:pt idx="0">
                        <c:v>232323</c:v>
                      </c:pt>
                      <c:pt idx="1">
                        <c:v>26420</c:v>
                      </c:pt>
                      <c:pt idx="2">
                        <c:v>32670</c:v>
                      </c:pt>
                      <c:pt idx="3">
                        <c:v>13320</c:v>
                      </c:pt>
                      <c:pt idx="4">
                        <c:v>37500</c:v>
                      </c:pt>
                      <c:pt idx="5">
                        <c:v>59550</c:v>
                      </c:pt>
                      <c:pt idx="6">
                        <c:v>12815</c:v>
                      </c:pt>
                      <c:pt idx="7">
                        <c:v>230216</c:v>
                      </c:pt>
                      <c:pt idx="8">
                        <c:v>37980</c:v>
                      </c:pt>
                      <c:pt idx="9">
                        <c:v>18540</c:v>
                      </c:pt>
                      <c:pt idx="10">
                        <c:v>37050</c:v>
                      </c:pt>
                      <c:pt idx="11">
                        <c:v>33187.5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343-43F7-BDD6-A569E222A0A4}"/>
                  </c:ext>
                </c:extLst>
              </c15:ser>
            </c15:filteredBarSeries>
          </c:ext>
        </c:extLst>
      </c:barChart>
      <c:catAx>
        <c:axId val="182750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04719"/>
        <c:crosses val="autoZero"/>
        <c:auto val="1"/>
        <c:lblAlgn val="ctr"/>
        <c:lblOffset val="100"/>
        <c:noMultiLvlLbl val="0"/>
      </c:catAx>
      <c:valAx>
        <c:axId val="1827504719"/>
        <c:scaling>
          <c:orientation val="minMax"/>
        </c:scaling>
        <c:delete val="0"/>
        <c:axPos val="l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03471"/>
        <c:crosses val="autoZero"/>
        <c:crossBetween val="between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cene3d>
          <a:camera prst="orthographicFront"/>
          <a:lightRig rig="threePt" dir="t"/>
        </a:scene3d>
        <a:sp3d prstMaterial="translucentPowder">
          <a:bevelT w="203200" h="50800" prst="softRound"/>
        </a:sp3d>
      </c:spPr>
    </c:plotArea>
    <c:legend>
      <c:legendPos val="t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1003812285685295"/>
          <c:y val="6.7185675514072798E-2"/>
          <c:w val="0.11075253392474017"/>
          <c:h val="0.181456369115258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82550" h="44450" prst="angle"/>
      <a:bevelB w="82550" h="44450" prst="angle"/>
      <a:contourClr>
        <a:srgbClr val="000000"/>
      </a:contourClr>
    </a:sp3d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Drivers'!$B$2</c:f>
              <c:strCache>
                <c:ptCount val="1"/>
                <c:pt idx="0">
                  <c:v>Internet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8A-4C3E-90BB-DF3AE6253E22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98A-4C3E-90BB-DF3AE6253E22}"/>
              </c:ext>
            </c:extLst>
          </c:dPt>
          <c:cat>
            <c:strRef>
              <c:f>'Time Drivers'!$A$3:$A$14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'Time Drivers'!$B$3:$B$14</c:f>
              <c:numCache>
                <c:formatCode>#,##0</c:formatCode>
                <c:ptCount val="12"/>
                <c:pt idx="0">
                  <c:v>355.15</c:v>
                </c:pt>
                <c:pt idx="1">
                  <c:v>284</c:v>
                </c:pt>
                <c:pt idx="2">
                  <c:v>326.77999999999997</c:v>
                </c:pt>
                <c:pt idx="3">
                  <c:v>326.33</c:v>
                </c:pt>
                <c:pt idx="4">
                  <c:v>408.25</c:v>
                </c:pt>
                <c:pt idx="5">
                  <c:v>514.44000000000005</c:v>
                </c:pt>
                <c:pt idx="6">
                  <c:v>541</c:v>
                </c:pt>
                <c:pt idx="7">
                  <c:v>571</c:v>
                </c:pt>
                <c:pt idx="8">
                  <c:v>815.02</c:v>
                </c:pt>
                <c:pt idx="9">
                  <c:v>1552.8</c:v>
                </c:pt>
                <c:pt idx="10">
                  <c:v>1384.76</c:v>
                </c:pt>
                <c:pt idx="11">
                  <c:v>1341.0233333333335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8A-4C3E-90BB-DF3AE6253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324671"/>
        <c:axId val="1121328831"/>
      </c:lineChart>
      <c:catAx>
        <c:axId val="112132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28831"/>
        <c:crosses val="autoZero"/>
        <c:auto val="1"/>
        <c:lblAlgn val="ctr"/>
        <c:lblOffset val="100"/>
        <c:noMultiLvlLbl val="0"/>
      </c:catAx>
      <c:valAx>
        <c:axId val="1121328831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2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Total Revenue</a:t>
            </a:r>
          </a:p>
        </c:rich>
      </c:tx>
      <c:layout>
        <c:manualLayout>
          <c:xMode val="edge"/>
          <c:yMode val="edge"/>
          <c:x val="0.289381889763779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Log_Scales!$L$3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Log_Scales!$K$4:$K$15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Log_Scales!$L$4:$L$15</c:f>
              <c:numCache>
                <c:formatCode>General</c:formatCode>
                <c:ptCount val="12"/>
                <c:pt idx="0">
                  <c:v>138.59999999999997</c:v>
                </c:pt>
                <c:pt idx="1">
                  <c:v>167.1</c:v>
                </c:pt>
                <c:pt idx="2">
                  <c:v>222.6</c:v>
                </c:pt>
                <c:pt idx="3">
                  <c:v>235.79999999999998</c:v>
                </c:pt>
                <c:pt idx="4">
                  <c:v>274.5</c:v>
                </c:pt>
                <c:pt idx="5">
                  <c:v>316.80000000000007</c:v>
                </c:pt>
                <c:pt idx="6">
                  <c:v>556.5</c:v>
                </c:pt>
                <c:pt idx="7">
                  <c:v>470.5</c:v>
                </c:pt>
                <c:pt idx="8">
                  <c:v>243.60000000000005</c:v>
                </c:pt>
                <c:pt idx="9">
                  <c:v>229.49999999999994</c:v>
                </c:pt>
                <c:pt idx="10">
                  <c:v>189.59999999999997</c:v>
                </c:pt>
                <c:pt idx="11">
                  <c:v>138.60000000000002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E-4F84-9035-DF38D01DF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575551"/>
        <c:axId val="1178578879"/>
      </c:lineChart>
      <c:catAx>
        <c:axId val="11785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78879"/>
        <c:crosses val="autoZero"/>
        <c:auto val="1"/>
        <c:lblAlgn val="ctr"/>
        <c:lblOffset val="100"/>
        <c:noMultiLvlLbl val="0"/>
      </c:catAx>
      <c:valAx>
        <c:axId val="1178578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7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'Comparative Trend'!$C$1</c:f>
              <c:strCache>
                <c:ptCount val="1"/>
                <c:pt idx="0">
                  <c:v>Week1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'Comparative Trend'!$A$2:$B$15</c:f>
              <c:multiLvlStrCache>
                <c:ptCount val="14"/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  <c:pt idx="7">
                    <c:v>Sunday</c:v>
                  </c:pt>
                  <c:pt idx="8">
                    <c:v>Monday</c:v>
                  </c:pt>
                  <c:pt idx="9">
                    <c:v>Tuesday</c:v>
                  </c:pt>
                  <c:pt idx="10">
                    <c:v>Wednesday</c:v>
                  </c:pt>
                  <c:pt idx="11">
                    <c:v>Thursday</c:v>
                  </c:pt>
                  <c:pt idx="12">
                    <c:v>Friday</c:v>
                  </c:pt>
                  <c:pt idx="13">
                    <c:v>Saturday</c:v>
                  </c:pt>
                </c:lvl>
                <c:lvl>
                  <c:pt idx="0">
                    <c:v>Week 1</c:v>
                  </c:pt>
                  <c:pt idx="7">
                    <c:v>Week 2</c:v>
                  </c:pt>
                </c:lvl>
              </c:multiLvlStrCache>
            </c:multiLvlStrRef>
          </c:cat>
          <c:val>
            <c:numRef>
              <c:f>'Comparative Trend'!$C$2:$C$15</c:f>
              <c:numCache>
                <c:formatCode>General</c:formatCode>
                <c:ptCount val="14"/>
                <c:pt idx="0">
                  <c:v>3</c:v>
                </c:pt>
                <c:pt idx="1">
                  <c:v>3.9</c:v>
                </c:pt>
                <c:pt idx="2">
                  <c:v>4.5</c:v>
                </c:pt>
                <c:pt idx="3">
                  <c:v>5.0999999999999996</c:v>
                </c:pt>
                <c:pt idx="4">
                  <c:v>5.3999999999999995</c:v>
                </c:pt>
                <c:pt idx="5">
                  <c:v>3.3</c:v>
                </c:pt>
                <c:pt idx="6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8-4E92-9935-6BF365344BF9}"/>
            </c:ext>
          </c:extLst>
        </c:ser>
        <c:ser>
          <c:idx val="1"/>
          <c:order val="1"/>
          <c:tx>
            <c:strRef>
              <c:f>'Comparative Trend'!$D$1</c:f>
              <c:strCache>
                <c:ptCount val="1"/>
                <c:pt idx="0">
                  <c:v>Week2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'Comparative Trend'!$A$2:$B$15</c:f>
              <c:multiLvlStrCache>
                <c:ptCount val="14"/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  <c:pt idx="7">
                    <c:v>Sunday</c:v>
                  </c:pt>
                  <c:pt idx="8">
                    <c:v>Monday</c:v>
                  </c:pt>
                  <c:pt idx="9">
                    <c:v>Tuesday</c:v>
                  </c:pt>
                  <c:pt idx="10">
                    <c:v>Wednesday</c:v>
                  </c:pt>
                  <c:pt idx="11">
                    <c:v>Thursday</c:v>
                  </c:pt>
                  <c:pt idx="12">
                    <c:v>Friday</c:v>
                  </c:pt>
                  <c:pt idx="13">
                    <c:v>Saturday</c:v>
                  </c:pt>
                </c:lvl>
                <c:lvl>
                  <c:pt idx="0">
                    <c:v>Week 1</c:v>
                  </c:pt>
                  <c:pt idx="7">
                    <c:v>Week 2</c:v>
                  </c:pt>
                </c:lvl>
              </c:multiLvlStrCache>
            </c:multiLvlStrRef>
          </c:cat>
          <c:val>
            <c:numRef>
              <c:f>'Comparative Trend'!$D$2:$D$15</c:f>
              <c:numCache>
                <c:formatCode>General</c:formatCode>
                <c:ptCount val="14"/>
                <c:pt idx="7">
                  <c:v>4.5</c:v>
                </c:pt>
                <c:pt idx="8">
                  <c:v>5.0999999999999996</c:v>
                </c:pt>
                <c:pt idx="9">
                  <c:v>5.3999999999999995</c:v>
                </c:pt>
                <c:pt idx="10">
                  <c:v>3.5999999999999996</c:v>
                </c:pt>
                <c:pt idx="11">
                  <c:v>4.2</c:v>
                </c:pt>
                <c:pt idx="12">
                  <c:v>4.5</c:v>
                </c:pt>
                <c:pt idx="13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8-4E92-9935-6BF365344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834911"/>
        <c:axId val="974835327"/>
      </c:lineChart>
      <c:catAx>
        <c:axId val="97483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35327"/>
        <c:crosses val="autoZero"/>
        <c:auto val="1"/>
        <c:lblAlgn val="ctr"/>
        <c:lblOffset val="100"/>
        <c:noMultiLvlLbl val="0"/>
      </c:catAx>
      <c:valAx>
        <c:axId val="97483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3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forcast!$C$2</c:f>
              <c:strCache>
                <c:ptCount val="1"/>
                <c:pt idx="0">
                  <c:v>2009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forcast!$B$3:$B$20</c:f>
              <c:strCache>
                <c:ptCount val="18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  <c:pt idx="12">
                  <c:v>J</c:v>
                </c:pt>
                <c:pt idx="13">
                  <c:v>F</c:v>
                </c:pt>
                <c:pt idx="14">
                  <c:v>M</c:v>
                </c:pt>
                <c:pt idx="15">
                  <c:v>A</c:v>
                </c:pt>
                <c:pt idx="16">
                  <c:v>M</c:v>
                </c:pt>
                <c:pt idx="17">
                  <c:v>J</c:v>
                </c:pt>
              </c:strCache>
            </c:strRef>
          </c:cat>
          <c:val>
            <c:numRef>
              <c:f>forcast!$C$3:$C$20</c:f>
              <c:numCache>
                <c:formatCode>#,##0</c:formatCode>
                <c:ptCount val="18"/>
                <c:pt idx="0">
                  <c:v>355.15</c:v>
                </c:pt>
                <c:pt idx="1">
                  <c:v>284</c:v>
                </c:pt>
                <c:pt idx="2">
                  <c:v>326.77999999999997</c:v>
                </c:pt>
                <c:pt idx="3">
                  <c:v>326.33</c:v>
                </c:pt>
                <c:pt idx="4">
                  <c:v>408.25</c:v>
                </c:pt>
                <c:pt idx="5">
                  <c:v>514.44000000000005</c:v>
                </c:pt>
                <c:pt idx="6">
                  <c:v>541</c:v>
                </c:pt>
                <c:pt idx="7">
                  <c:v>571</c:v>
                </c:pt>
                <c:pt idx="8">
                  <c:v>815.02</c:v>
                </c:pt>
                <c:pt idx="9">
                  <c:v>1552.8</c:v>
                </c:pt>
                <c:pt idx="10">
                  <c:v>1384.76</c:v>
                </c:pt>
                <c:pt idx="11">
                  <c:v>1341.0233333333335</c:v>
                </c:pt>
                <c:pt idx="12">
                  <c:v>1297.2866666666669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6-4BA6-ABF6-33FF7B561206}"/>
            </c:ext>
          </c:extLst>
        </c:ser>
        <c:ser>
          <c:idx val="1"/>
          <c:order val="1"/>
          <c:tx>
            <c:strRef>
              <c:f>forcast!$D$2</c:f>
              <c:strCache>
                <c:ptCount val="1"/>
                <c:pt idx="0">
                  <c:v>2010 Forecast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forcast!$B$3:$B$20</c:f>
              <c:strCache>
                <c:ptCount val="18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  <c:pt idx="12">
                  <c:v>J</c:v>
                </c:pt>
                <c:pt idx="13">
                  <c:v>F</c:v>
                </c:pt>
                <c:pt idx="14">
                  <c:v>M</c:v>
                </c:pt>
                <c:pt idx="15">
                  <c:v>A</c:v>
                </c:pt>
                <c:pt idx="16">
                  <c:v>M</c:v>
                </c:pt>
                <c:pt idx="17">
                  <c:v>J</c:v>
                </c:pt>
              </c:strCache>
            </c:strRef>
          </c:cat>
          <c:val>
            <c:numRef>
              <c:f>forcast!$D$3:$D$20</c:f>
              <c:numCache>
                <c:formatCode>#,##0</c:formatCode>
                <c:ptCount val="18"/>
                <c:pt idx="12">
                  <c:v>1297.2866666666669</c:v>
                </c:pt>
                <c:pt idx="13">
                  <c:v>1212.1155555555558</c:v>
                </c:pt>
                <c:pt idx="14">
                  <c:v>1341.0233333333335</c:v>
                </c:pt>
                <c:pt idx="15">
                  <c:v>1468.78</c:v>
                </c:pt>
                <c:pt idx="16">
                  <c:v>1404.9016666666666</c:v>
                </c:pt>
                <c:pt idx="17">
                  <c:v>1404.9016666666666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6-4BA6-ABF6-33FF7B561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515615"/>
        <c:axId val="1120518111"/>
      </c:lineChart>
      <c:catAx>
        <c:axId val="112051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18111"/>
        <c:crosses val="autoZero"/>
        <c:auto val="1"/>
        <c:lblAlgn val="ctr"/>
        <c:lblOffset val="100"/>
        <c:noMultiLvlLbl val="0"/>
      </c:catAx>
      <c:valAx>
        <c:axId val="1120518111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1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'stacked time comparisons'!$C$3</c:f>
              <c:strCache>
                <c:ptCount val="1"/>
                <c:pt idx="0">
                  <c:v>People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0E4-459A-9D81-B8A296E85A80}"/>
              </c:ext>
            </c:extLst>
          </c:dPt>
          <c:cat>
            <c:strRef>
              <c:f>'stacked time comparisons'!$B$4:$B$15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'stacked time comparisons'!$C$4:$C$15</c:f>
              <c:numCache>
                <c:formatCode>General</c:formatCode>
                <c:ptCount val="12"/>
                <c:pt idx="0">
                  <c:v>145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193</c:v>
                </c:pt>
                <c:pt idx="10">
                  <c:v>185</c:v>
                </c:pt>
                <c:pt idx="1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4-459A-9D81-B8A296E85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3671375"/>
        <c:axId val="413669711"/>
      </c:barChart>
      <c:lineChart>
        <c:grouping val="stacked"/>
        <c:varyColors val="0"/>
        <c:ser>
          <c:idx val="1"/>
          <c:order val="1"/>
          <c:tx>
            <c:strRef>
              <c:f>'stacked time comparisons'!$D$3</c:f>
              <c:strCache>
                <c:ptCount val="1"/>
                <c:pt idx="0">
                  <c:v>% Labor Cost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'stacked time comparisons'!$B$4:$B$15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'stacked time comparisons'!$D$4:$D$15</c:f>
              <c:numCache>
                <c:formatCode>0%</c:formatCode>
                <c:ptCount val="12"/>
                <c:pt idx="0">
                  <c:v>0.2</c:v>
                </c:pt>
                <c:pt idx="1">
                  <c:v>0.21</c:v>
                </c:pt>
                <c:pt idx="2">
                  <c:v>0.23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0.24</c:v>
                </c:pt>
                <c:pt idx="7">
                  <c:v>0.25</c:v>
                </c:pt>
                <c:pt idx="8">
                  <c:v>0.24</c:v>
                </c:pt>
                <c:pt idx="9">
                  <c:v>0.26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4-459A-9D81-B8A296E85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838351"/>
        <c:axId val="1126832527"/>
      </c:lineChart>
      <c:catAx>
        <c:axId val="112683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32527"/>
        <c:crosses val="autoZero"/>
        <c:auto val="1"/>
        <c:lblAlgn val="ctr"/>
        <c:lblOffset val="500"/>
        <c:noMultiLvlLbl val="0"/>
      </c:catAx>
      <c:valAx>
        <c:axId val="112683252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38351"/>
        <c:crosses val="autoZero"/>
        <c:crossBetween val="between"/>
      </c:valAx>
      <c:valAx>
        <c:axId val="41366971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71375"/>
        <c:crosses val="autoZero"/>
        <c:crossBetween val="between"/>
      </c:valAx>
      <c:catAx>
        <c:axId val="4136713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3669711"/>
        <c:crosses val="autoZero"/>
        <c:auto val="1"/>
        <c:lblAlgn val="ctr"/>
        <c:lblOffset val="100"/>
        <c:noMultiLvlLbl val="0"/>
      </c:catAx>
      <c:dTable>
        <c:showHorzBorder val="1"/>
        <c:showVertBorder val="0"/>
        <c:showOutline val="0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08342596384487"/>
          <c:y val="0.2228003791192768"/>
          <c:w val="0.16910632906795886"/>
          <c:h val="0.27662146398366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030A0"/>
                </a:solidFill>
              </a:rPr>
              <a:t>Three-Year</a:t>
            </a:r>
            <a:r>
              <a:rPr lang="en-US" baseline="0">
                <a:solidFill>
                  <a:srgbClr val="7030A0"/>
                </a:solidFill>
              </a:rPr>
              <a:t> Directional Trend</a:t>
            </a:r>
            <a:endParaRPr lang="en-US">
              <a:solidFill>
                <a:srgbClr val="7030A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58705161854749E-2"/>
          <c:y val="0.15623376623376625"/>
          <c:w val="0.89019685039370078"/>
          <c:h val="0.69145754507959234"/>
        </c:manualLayout>
      </c:layout>
      <c:lineChart>
        <c:grouping val="stacked"/>
        <c:varyColors val="0"/>
        <c:ser>
          <c:idx val="0"/>
          <c:order val="0"/>
          <c:tx>
            <c:strRef>
              <c:f>'directional trend'!$I$2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'directional trend'!$H$3:$H$9</c:f>
              <c:strCache>
                <c:ptCount val="7"/>
                <c:pt idx="0">
                  <c:v>2008
avg</c:v>
                </c:pt>
                <c:pt idx="1">
                  <c:v>2009
avg</c:v>
                </c:pt>
                <c:pt idx="2">
                  <c:v>2010
avg</c:v>
                </c:pt>
                <c:pt idx="3">
                  <c:v>last 6
month avg</c:v>
                </c:pt>
                <c:pt idx="4">
                  <c:v>last 4
month avg</c:v>
                </c:pt>
                <c:pt idx="5">
                  <c:v>last 2
month avg</c:v>
                </c:pt>
                <c:pt idx="6">
                  <c:v>last
month</c:v>
                </c:pt>
              </c:strCache>
            </c:strRef>
          </c:cat>
          <c:val>
            <c:numRef>
              <c:f>'directional trend'!$I$3:$I$9</c:f>
              <c:numCache>
                <c:formatCode>0</c:formatCode>
                <c:ptCount val="7"/>
                <c:pt idx="0">
                  <c:v>91.416666666666671</c:v>
                </c:pt>
                <c:pt idx="1">
                  <c:v>130.25</c:v>
                </c:pt>
                <c:pt idx="2">
                  <c:v>178.16666666666666</c:v>
                </c:pt>
                <c:pt idx="3">
                  <c:v>166.33333333333334</c:v>
                </c:pt>
                <c:pt idx="4">
                  <c:v>164.75</c:v>
                </c:pt>
                <c:pt idx="5">
                  <c:v>169</c:v>
                </c:pt>
                <c:pt idx="6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4-4AAD-BCDC-8797F467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860047"/>
        <c:axId val="583862959"/>
      </c:lineChart>
      <c:catAx>
        <c:axId val="58386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62959"/>
        <c:crosses val="autoZero"/>
        <c:auto val="1"/>
        <c:lblAlgn val="ctr"/>
        <c:lblOffset val="100"/>
        <c:noMultiLvlLbl val="0"/>
      </c:catAx>
      <c:valAx>
        <c:axId val="58386295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6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2009-2010-Sales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smothing!$C$3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multiLvlStrRef>
              <c:f>smothing!$A$4:$B$27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smothing!$C$4:$C$27</c:f>
              <c:numCache>
                <c:formatCode>General</c:formatCode>
                <c:ptCount val="24"/>
                <c:pt idx="0">
                  <c:v>167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105</c:v>
                </c:pt>
                <c:pt idx="7">
                  <c:v>100</c:v>
                </c:pt>
                <c:pt idx="8">
                  <c:v>150</c:v>
                </c:pt>
                <c:pt idx="9">
                  <c:v>109</c:v>
                </c:pt>
                <c:pt idx="10">
                  <c:v>105</c:v>
                </c:pt>
                <c:pt idx="11">
                  <c:v>105</c:v>
                </c:pt>
                <c:pt idx="12">
                  <c:v>80</c:v>
                </c:pt>
                <c:pt idx="13">
                  <c:v>120</c:v>
                </c:pt>
                <c:pt idx="14">
                  <c:v>130</c:v>
                </c:pt>
                <c:pt idx="15">
                  <c:v>129</c:v>
                </c:pt>
                <c:pt idx="16">
                  <c:v>105</c:v>
                </c:pt>
                <c:pt idx="17">
                  <c:v>100</c:v>
                </c:pt>
                <c:pt idx="18">
                  <c:v>174</c:v>
                </c:pt>
                <c:pt idx="19">
                  <c:v>105</c:v>
                </c:pt>
                <c:pt idx="20">
                  <c:v>100</c:v>
                </c:pt>
                <c:pt idx="21">
                  <c:v>120</c:v>
                </c:pt>
                <c:pt idx="22">
                  <c:v>125</c:v>
                </c:pt>
                <c:pt idx="23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C-44C5-9256-E3BE6BEA1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600191"/>
        <c:axId val="594587711"/>
      </c:areaChart>
      <c:catAx>
        <c:axId val="594600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87711"/>
        <c:crosses val="autoZero"/>
        <c:auto val="1"/>
        <c:lblAlgn val="ctr"/>
        <c:lblOffset val="100"/>
        <c:noMultiLvlLbl val="0"/>
      </c:catAx>
      <c:valAx>
        <c:axId val="594587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60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358705161854769E-2"/>
          <c:y val="0.1475699912510936"/>
          <c:w val="0.89019685039370078"/>
          <c:h val="0.65846456692913391"/>
        </c:manualLayout>
      </c:layout>
      <c:areaChart>
        <c:grouping val="standard"/>
        <c:varyColors val="0"/>
        <c:ser>
          <c:idx val="0"/>
          <c:order val="0"/>
          <c:tx>
            <c:strRef>
              <c:f>smothing!$C$3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multiLvlStrRef>
              <c:f>smothing!$A$4:$B$27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smothing!$C$4:$C$27</c:f>
              <c:numCache>
                <c:formatCode>General</c:formatCode>
                <c:ptCount val="24"/>
                <c:pt idx="0">
                  <c:v>167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105</c:v>
                </c:pt>
                <c:pt idx="7">
                  <c:v>100</c:v>
                </c:pt>
                <c:pt idx="8">
                  <c:v>150</c:v>
                </c:pt>
                <c:pt idx="9">
                  <c:v>109</c:v>
                </c:pt>
                <c:pt idx="10">
                  <c:v>105</c:v>
                </c:pt>
                <c:pt idx="11">
                  <c:v>105</c:v>
                </c:pt>
                <c:pt idx="12">
                  <c:v>80</c:v>
                </c:pt>
                <c:pt idx="13">
                  <c:v>120</c:v>
                </c:pt>
                <c:pt idx="14">
                  <c:v>130</c:v>
                </c:pt>
                <c:pt idx="15">
                  <c:v>129</c:v>
                </c:pt>
                <c:pt idx="16">
                  <c:v>105</c:v>
                </c:pt>
                <c:pt idx="17">
                  <c:v>100</c:v>
                </c:pt>
                <c:pt idx="18">
                  <c:v>174</c:v>
                </c:pt>
                <c:pt idx="19">
                  <c:v>105</c:v>
                </c:pt>
                <c:pt idx="20">
                  <c:v>100</c:v>
                </c:pt>
                <c:pt idx="21">
                  <c:v>120</c:v>
                </c:pt>
                <c:pt idx="22">
                  <c:v>125</c:v>
                </c:pt>
                <c:pt idx="23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4-4546-ACB6-EAC11C034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857551"/>
        <c:axId val="583861711"/>
      </c:areaChart>
      <c:lineChart>
        <c:grouping val="standard"/>
        <c:varyColors val="0"/>
        <c:ser>
          <c:idx val="1"/>
          <c:order val="1"/>
          <c:tx>
            <c:strRef>
              <c:f>smothing!$D$3</c:f>
              <c:strCache>
                <c:ptCount val="1"/>
                <c:pt idx="0">
                  <c:v>smothing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smothing!$A$4:$B$27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smothing!$D$4:$D$27</c:f>
              <c:numCache>
                <c:formatCode>0</c:formatCode>
                <c:ptCount val="24"/>
                <c:pt idx="1">
                  <c:v>138</c:v>
                </c:pt>
                <c:pt idx="2">
                  <c:v>127</c:v>
                </c:pt>
                <c:pt idx="3">
                  <c:v>120.25</c:v>
                </c:pt>
                <c:pt idx="4">
                  <c:v>125.2</c:v>
                </c:pt>
                <c:pt idx="5">
                  <c:v>122.5</c:v>
                </c:pt>
                <c:pt idx="6">
                  <c:v>120</c:v>
                </c:pt>
                <c:pt idx="7">
                  <c:v>117.5</c:v>
                </c:pt>
                <c:pt idx="8">
                  <c:v>121.11111111111111</c:v>
                </c:pt>
                <c:pt idx="9">
                  <c:v>119.9</c:v>
                </c:pt>
                <c:pt idx="10">
                  <c:v>118.54545454545455</c:v>
                </c:pt>
                <c:pt idx="11">
                  <c:v>117.41666666666667</c:v>
                </c:pt>
                <c:pt idx="12">
                  <c:v>114.53846153846153</c:v>
                </c:pt>
                <c:pt idx="13">
                  <c:v>114.92857142857143</c:v>
                </c:pt>
                <c:pt idx="14">
                  <c:v>115.93333333333334</c:v>
                </c:pt>
                <c:pt idx="15">
                  <c:v>116.75</c:v>
                </c:pt>
                <c:pt idx="16">
                  <c:v>116.05882352941177</c:v>
                </c:pt>
                <c:pt idx="17">
                  <c:v>115.16666666666667</c:v>
                </c:pt>
                <c:pt idx="18">
                  <c:v>118.26315789473684</c:v>
                </c:pt>
                <c:pt idx="19">
                  <c:v>117.6</c:v>
                </c:pt>
                <c:pt idx="20">
                  <c:v>116.76190476190476</c:v>
                </c:pt>
                <c:pt idx="21">
                  <c:v>116.90909090909091</c:v>
                </c:pt>
                <c:pt idx="22">
                  <c:v>117.26086956521739</c:v>
                </c:pt>
                <c:pt idx="23">
                  <c:v>117.54166666666667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4-4546-ACB6-EAC11C034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857551"/>
        <c:axId val="583861711"/>
      </c:lineChart>
      <c:catAx>
        <c:axId val="58385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61711"/>
        <c:crosses val="autoZero"/>
        <c:auto val="1"/>
        <c:lblAlgn val="ctr"/>
        <c:lblOffset val="100"/>
        <c:noMultiLvlLbl val="0"/>
      </c:catAx>
      <c:valAx>
        <c:axId val="583861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5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2743000874890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group data'!$H$3</c:f>
              <c:strCache>
                <c:ptCount val="1"/>
                <c:pt idx="0">
                  <c:v>Count by Sales Rep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group data'!$G$4:$G$16</c:f>
              <c:strCache>
                <c:ptCount val="13"/>
                <c:pt idx="0">
                  <c:v>0-5</c:v>
                </c:pt>
                <c:pt idx="1">
                  <c:v>5-15</c:v>
                </c:pt>
                <c:pt idx="2">
                  <c:v>15-25</c:v>
                </c:pt>
                <c:pt idx="3">
                  <c:v>25-35</c:v>
                </c:pt>
                <c:pt idx="4">
                  <c:v>35-45</c:v>
                </c:pt>
                <c:pt idx="5">
                  <c:v>45-55</c:v>
                </c:pt>
                <c:pt idx="6">
                  <c:v>55-65</c:v>
                </c:pt>
                <c:pt idx="7">
                  <c:v>65-75</c:v>
                </c:pt>
                <c:pt idx="8">
                  <c:v>75-85</c:v>
                </c:pt>
                <c:pt idx="9">
                  <c:v>85-95</c:v>
                </c:pt>
                <c:pt idx="10">
                  <c:v>95-105</c:v>
                </c:pt>
                <c:pt idx="11">
                  <c:v>105-115</c:v>
                </c:pt>
                <c:pt idx="12">
                  <c:v>115-125</c:v>
                </c:pt>
              </c:strCache>
            </c:strRef>
          </c:cat>
          <c:val>
            <c:numRef>
              <c:f>' group data'!$H$4:$H$16</c:f>
              <c:numCache>
                <c:formatCode>General</c:formatCode>
                <c:ptCount val="13"/>
                <c:pt idx="0">
                  <c:v>8</c:v>
                </c:pt>
                <c:pt idx="1">
                  <c:v>53</c:v>
                </c:pt>
                <c:pt idx="2">
                  <c:v>52</c:v>
                </c:pt>
                <c:pt idx="3">
                  <c:v>39</c:v>
                </c:pt>
                <c:pt idx="4">
                  <c:v>30</c:v>
                </c:pt>
                <c:pt idx="5">
                  <c:v>33</c:v>
                </c:pt>
                <c:pt idx="6">
                  <c:v>11</c:v>
                </c:pt>
                <c:pt idx="7">
                  <c:v>11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3-4350-9B6C-1B9D4B4DC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879856"/>
        <c:axId val="1386880544"/>
      </c:barChart>
      <c:catAx>
        <c:axId val="19168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880544"/>
        <c:crosses val="autoZero"/>
        <c:auto val="1"/>
        <c:lblAlgn val="ctr"/>
        <c:lblOffset val="100"/>
        <c:noMultiLvlLbl val="0"/>
      </c:catAx>
      <c:valAx>
        <c:axId val="1386880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7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group data'!$H$3</c:f>
              <c:strCache>
                <c:ptCount val="1"/>
                <c:pt idx="0">
                  <c:v>Count by Sales Rep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group data'!$G$4:$G$16</c:f>
              <c:strCache>
                <c:ptCount val="13"/>
                <c:pt idx="0">
                  <c:v>0-5</c:v>
                </c:pt>
                <c:pt idx="1">
                  <c:v>5-15</c:v>
                </c:pt>
                <c:pt idx="2">
                  <c:v>15-25</c:v>
                </c:pt>
                <c:pt idx="3">
                  <c:v>25-35</c:v>
                </c:pt>
                <c:pt idx="4">
                  <c:v>35-45</c:v>
                </c:pt>
                <c:pt idx="5">
                  <c:v>45-55</c:v>
                </c:pt>
                <c:pt idx="6">
                  <c:v>55-65</c:v>
                </c:pt>
                <c:pt idx="7">
                  <c:v>65-75</c:v>
                </c:pt>
                <c:pt idx="8">
                  <c:v>75-85</c:v>
                </c:pt>
                <c:pt idx="9">
                  <c:v>85-95</c:v>
                </c:pt>
                <c:pt idx="10">
                  <c:v>95-105</c:v>
                </c:pt>
                <c:pt idx="11">
                  <c:v>105-115</c:v>
                </c:pt>
                <c:pt idx="12">
                  <c:v>115-125</c:v>
                </c:pt>
              </c:strCache>
            </c:strRef>
          </c:cat>
          <c:val>
            <c:numRef>
              <c:f>' group data'!$H$4:$H$16</c:f>
              <c:numCache>
                <c:formatCode>General</c:formatCode>
                <c:ptCount val="13"/>
                <c:pt idx="0">
                  <c:v>8</c:v>
                </c:pt>
                <c:pt idx="1">
                  <c:v>53</c:v>
                </c:pt>
                <c:pt idx="2">
                  <c:v>52</c:v>
                </c:pt>
                <c:pt idx="3">
                  <c:v>39</c:v>
                </c:pt>
                <c:pt idx="4">
                  <c:v>30</c:v>
                </c:pt>
                <c:pt idx="5">
                  <c:v>33</c:v>
                </c:pt>
                <c:pt idx="6">
                  <c:v>11</c:v>
                </c:pt>
                <c:pt idx="7">
                  <c:v>11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D-4596-ACD3-2AE2BA72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11382480"/>
        <c:axId val="1911384560"/>
      </c:barChart>
      <c:lineChart>
        <c:grouping val="stacked"/>
        <c:varyColors val="0"/>
        <c:ser>
          <c:idx val="1"/>
          <c:order val="1"/>
          <c:tx>
            <c:strRef>
              <c:f>' group data'!$I$3</c:f>
              <c:strCache>
                <c:ptCount val="1"/>
                <c:pt idx="0">
                  <c:v>%Cumulative pct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 group data'!$I$4:$I$16</c:f>
              <c:numCache>
                <c:formatCode>0%</c:formatCode>
                <c:ptCount val="13"/>
                <c:pt idx="0">
                  <c:v>3.2786885245901641E-2</c:v>
                </c:pt>
                <c:pt idx="1">
                  <c:v>0.25</c:v>
                </c:pt>
                <c:pt idx="2">
                  <c:v>0.46311475409836067</c:v>
                </c:pt>
                <c:pt idx="3">
                  <c:v>0.62295081967213117</c:v>
                </c:pt>
                <c:pt idx="4">
                  <c:v>0.74590163934426235</c:v>
                </c:pt>
                <c:pt idx="5">
                  <c:v>0.88114754098360659</c:v>
                </c:pt>
                <c:pt idx="6">
                  <c:v>0.92622950819672134</c:v>
                </c:pt>
                <c:pt idx="7">
                  <c:v>0.97131147540983609</c:v>
                </c:pt>
                <c:pt idx="8">
                  <c:v>0.98360655737704916</c:v>
                </c:pt>
                <c:pt idx="9">
                  <c:v>0.98360655737704916</c:v>
                </c:pt>
                <c:pt idx="10">
                  <c:v>0.99180327868852458</c:v>
                </c:pt>
                <c:pt idx="11">
                  <c:v>0.99590163934426235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D-4596-ACD3-2AE2BA72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21264"/>
        <c:axId val="24020848"/>
      </c:lineChart>
      <c:catAx>
        <c:axId val="191138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84560"/>
        <c:crosses val="autoZero"/>
        <c:auto val="1"/>
        <c:lblAlgn val="ctr"/>
        <c:lblOffset val="100"/>
        <c:noMultiLvlLbl val="0"/>
      </c:catAx>
      <c:valAx>
        <c:axId val="191138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82480"/>
        <c:crosses val="autoZero"/>
        <c:crossBetween val="between"/>
      </c:valAx>
      <c:valAx>
        <c:axId val="2402084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1264"/>
        <c:crosses val="max"/>
        <c:crossBetween val="between"/>
      </c:valAx>
      <c:catAx>
        <c:axId val="24021264"/>
        <c:scaling>
          <c:orientation val="minMax"/>
        </c:scaling>
        <c:delete val="1"/>
        <c:axPos val="b"/>
        <c:majorTickMark val="out"/>
        <c:minorTickMark val="none"/>
        <c:tickLblPos val="nextTo"/>
        <c:crossAx val="24020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dk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INCOME VRS EXPENSES</a:t>
            </a:r>
          </a:p>
        </c:rich>
      </c:tx>
      <c:layout>
        <c:manualLayout>
          <c:xMode val="edge"/>
          <c:yMode val="edge"/>
          <c:x val="0.3452088888888889"/>
          <c:y val="6.4814814814814811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5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dk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[1]INCOME_VRS_SALARY_CHART!$C$4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[1]INCOME_VRS_SALARY_CHART!$B$5:$B$11</c:f>
              <c:strCache>
                <c:ptCount val="7"/>
                <c:pt idx="0">
                  <c:v>1. &lt; HS Grad</c:v>
                </c:pt>
                <c:pt idx="1">
                  <c:v>4. College Grad</c:v>
                </c:pt>
                <c:pt idx="2">
                  <c:v>3. Some College</c:v>
                </c:pt>
                <c:pt idx="3">
                  <c:v>4. College Grad</c:v>
                </c:pt>
                <c:pt idx="4">
                  <c:v>2. HS Grad</c:v>
                </c:pt>
                <c:pt idx="5">
                  <c:v>3. Some College</c:v>
                </c:pt>
                <c:pt idx="6">
                  <c:v>5. Advanced Degree</c:v>
                </c:pt>
              </c:strCache>
            </c:strRef>
          </c:cat>
          <c:val>
            <c:numRef>
              <c:f>[1]INCOME_VRS_SALARY_CHART!$C$5:$C$11</c:f>
              <c:numCache>
                <c:formatCode>General</c:formatCode>
                <c:ptCount val="7"/>
                <c:pt idx="0">
                  <c:v>80</c:v>
                </c:pt>
                <c:pt idx="1">
                  <c:v>47.1</c:v>
                </c:pt>
                <c:pt idx="2">
                  <c:v>100</c:v>
                </c:pt>
                <c:pt idx="3">
                  <c:v>345</c:v>
                </c:pt>
                <c:pt idx="4">
                  <c:v>42.76</c:v>
                </c:pt>
                <c:pt idx="5">
                  <c:v>4.7634279935629404</c:v>
                </c:pt>
                <c:pt idx="6">
                  <c:v>170.83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8-454C-9659-BC5BB2F09CB2}"/>
            </c:ext>
          </c:extLst>
        </c:ser>
        <c:ser>
          <c:idx val="1"/>
          <c:order val="1"/>
          <c:tx>
            <c:strRef>
              <c:f>[1]INCOME_VRS_SALARY_CHART!$D$4</c:f>
              <c:strCache>
                <c:ptCount val="1"/>
                <c:pt idx="0">
                  <c:v>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[1]INCOME_VRS_SALARY_CHART!$B$5:$B$11</c:f>
              <c:strCache>
                <c:ptCount val="7"/>
                <c:pt idx="0">
                  <c:v>1. &lt; HS Grad</c:v>
                </c:pt>
                <c:pt idx="1">
                  <c:v>4. College Grad</c:v>
                </c:pt>
                <c:pt idx="2">
                  <c:v>3. Some College</c:v>
                </c:pt>
                <c:pt idx="3">
                  <c:v>4. College Grad</c:v>
                </c:pt>
                <c:pt idx="4">
                  <c:v>2. HS Grad</c:v>
                </c:pt>
                <c:pt idx="5">
                  <c:v>3. Some College</c:v>
                </c:pt>
                <c:pt idx="6">
                  <c:v>5. Advanced Degree</c:v>
                </c:pt>
              </c:strCache>
            </c:strRef>
          </c:cat>
          <c:val>
            <c:numRef>
              <c:f>[1]INCOME_VRS_SALARY_CHART!$D$5:$D$11</c:f>
              <c:numCache>
                <c:formatCode>General</c:formatCode>
                <c:ptCount val="7"/>
                <c:pt idx="0">
                  <c:v>75.043154017351497</c:v>
                </c:pt>
                <c:pt idx="1">
                  <c:v>70.476019646944494</c:v>
                </c:pt>
                <c:pt idx="2">
                  <c:v>130.982177377461</c:v>
                </c:pt>
                <c:pt idx="3">
                  <c:v>154.68529299562999</c:v>
                </c:pt>
                <c:pt idx="4">
                  <c:v>75.043154017351497</c:v>
                </c:pt>
                <c:pt idx="5">
                  <c:v>117.146816914805</c:v>
                </c:pt>
                <c:pt idx="6">
                  <c:v>212.842352315711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8-454C-9659-BC5BB2F09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57746152"/>
        <c:axId val="557740576"/>
      </c:barChart>
      <c:catAx>
        <c:axId val="55774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40576"/>
        <c:crosses val="autoZero"/>
        <c:auto val="1"/>
        <c:lblAlgn val="ctr"/>
        <c:lblOffset val="100"/>
        <c:noMultiLvlLbl val="0"/>
      </c:catAx>
      <c:valAx>
        <c:axId val="5577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4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689245844269467"/>
          <c:y val="0.82928186060075804"/>
          <c:w val="0.20299609351156686"/>
          <c:h val="9.1278509893680054E-2"/>
        </c:manualLayout>
      </c:layout>
      <c:overlay val="0"/>
      <c:spPr>
        <a:solidFill>
          <a:schemeClr val="bg1">
            <a:alpha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327633986656424E-2"/>
          <c:y val="0.17642778523652286"/>
          <c:w val="0.91578208747128664"/>
          <c:h val="0.583053368328958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[1]INCOME_VRS_SALARY_CHART!$E$4</c:f>
              <c:strCache>
                <c:ptCount val="1"/>
                <c:pt idx="0">
                  <c:v>% INCOME AFTER EXP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0800" dist="50800" dir="5400000" sx="5000" sy="5000" algn="ctr" rotWithShape="0">
                <a:srgbClr val="000000">
                  <a:alpha val="43137"/>
                </a:srgbClr>
              </a:out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[1]INCOME_VRS_SALARY_CHART!$B$5:$B$11</c:f>
              <c:strCache>
                <c:ptCount val="7"/>
                <c:pt idx="0">
                  <c:v>1. &lt; HS Grad</c:v>
                </c:pt>
                <c:pt idx="1">
                  <c:v>4. College Grad</c:v>
                </c:pt>
                <c:pt idx="2">
                  <c:v>3. Some College</c:v>
                </c:pt>
                <c:pt idx="3">
                  <c:v>4. College Grad</c:v>
                </c:pt>
                <c:pt idx="4">
                  <c:v>2. HS Grad</c:v>
                </c:pt>
                <c:pt idx="5">
                  <c:v>3. Some College</c:v>
                </c:pt>
                <c:pt idx="6">
                  <c:v>5. Advanced Degree</c:v>
                </c:pt>
              </c:strCache>
            </c:strRef>
          </c:cat>
          <c:val>
            <c:numRef>
              <c:f>[1]INCOME_VRS_SALARY_CHART!$E$5:$E$11</c:f>
              <c:numCache>
                <c:formatCode>General</c:formatCode>
                <c:ptCount val="7"/>
                <c:pt idx="0">
                  <c:v>-6.6053273580457178E-2</c:v>
                </c:pt>
                <c:pt idx="1">
                  <c:v>0.33168756924764786</c:v>
                </c:pt>
                <c:pt idx="2">
                  <c:v>0.23653735185801175</c:v>
                </c:pt>
                <c:pt idx="3">
                  <c:v>-1.2303348516122123</c:v>
                </c:pt>
                <c:pt idx="4">
                  <c:v>0.43019452527124569</c:v>
                </c:pt>
                <c:pt idx="5">
                  <c:v>0.95933796479483391</c:v>
                </c:pt>
                <c:pt idx="6">
                  <c:v>0.19738718285444282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>
                    <a:outerShdw blurRad="50800" dist="50800" dir="5400000" sx="5000" sy="5000" algn="ctr" rotWithShape="0">
                      <a:srgbClr val="000000">
                        <a:alpha val="43137"/>
                      </a:srgbClr>
                    </a:outerShdw>
                  </a:effectLst>
                </c14:spPr>
              </c14:invertSolidFillFmt>
            </c:ext>
            <c:ext xmlns:c16="http://schemas.microsoft.com/office/drawing/2014/chart" uri="{C3380CC4-5D6E-409C-BE32-E72D297353CC}">
              <c16:uniqueId val="{00000000-2E79-4C45-929F-0FBC790144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9460712"/>
        <c:axId val="679463008"/>
      </c:barChart>
      <c:catAx>
        <c:axId val="67946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31750" cap="flat" cmpd="sng" algn="ctr">
            <a:solidFill>
              <a:schemeClr val="accent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3008"/>
        <c:crosses val="autoZero"/>
        <c:auto val="1"/>
        <c:lblAlgn val="ctr"/>
        <c:lblOffset val="100"/>
        <c:noMultiLvlLbl val="0"/>
      </c:catAx>
      <c:valAx>
        <c:axId val="6794630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9460712"/>
        <c:crossesAt val="1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14260717410313E-2"/>
          <c:y val="0.13425925925925927"/>
          <c:w val="0.89019685039370078"/>
          <c:h val="0.624660250801983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'Emphasizing CHART'!$E$2</c:f>
              <c:strCache>
                <c:ptCount val="1"/>
                <c:pt idx="0">
                  <c:v>Not In TOP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'Emphasizing CHART'!$D$3:$D$14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CHART'!$E$3:$E$14</c:f>
              <c:numCache>
                <c:formatCode>General</c:formatCode>
                <c:ptCount val="12"/>
                <c:pt idx="0">
                  <c:v>0</c:v>
                </c:pt>
                <c:pt idx="1">
                  <c:v>89</c:v>
                </c:pt>
                <c:pt idx="2">
                  <c:v>104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90</c:v>
                </c:pt>
                <c:pt idx="7">
                  <c:v>102</c:v>
                </c:pt>
                <c:pt idx="8">
                  <c:v>0</c:v>
                </c:pt>
                <c:pt idx="9">
                  <c:v>0</c:v>
                </c:pt>
                <c:pt idx="10">
                  <c:v>105</c:v>
                </c:pt>
                <c:pt idx="1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3-4493-8221-E5B903A8255F}"/>
            </c:ext>
          </c:extLst>
        </c:ser>
        <c:ser>
          <c:idx val="1"/>
          <c:order val="1"/>
          <c:tx>
            <c:strRef>
              <c:f>'Emphasizing CHART'!$F$2</c:f>
              <c:strCache>
                <c:ptCount val="1"/>
                <c:pt idx="0">
                  <c:v>In Top 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'Emphasizing CHART'!$D$3:$D$14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CHART'!$F$3:$F$14</c:f>
              <c:numCache>
                <c:formatCode>General</c:formatCode>
                <c:ptCount val="12"/>
                <c:pt idx="0">
                  <c:v>167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145</c:v>
                </c:pt>
                <c:pt idx="5">
                  <c:v>110</c:v>
                </c:pt>
                <c:pt idx="6">
                  <c:v>0</c:v>
                </c:pt>
                <c:pt idx="7">
                  <c:v>0</c:v>
                </c:pt>
                <c:pt idx="8">
                  <c:v>150</c:v>
                </c:pt>
                <c:pt idx="9">
                  <c:v>109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43-4493-8221-E5B903A82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492768"/>
        <c:axId val="820494016"/>
      </c:barChart>
      <c:catAx>
        <c:axId val="82049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94016"/>
        <c:crosses val="autoZero"/>
        <c:auto val="1"/>
        <c:lblAlgn val="ctr"/>
        <c:lblOffset val="100"/>
        <c:noMultiLvlLbl val="0"/>
      </c:catAx>
      <c:valAx>
        <c:axId val="82049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9276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'Emphasizing CHART'!$L$2</c:f>
              <c:strCache>
                <c:ptCount val="1"/>
                <c:pt idx="0">
                  <c:v>Not In Bottom 5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'Emphasizing CHART'!$K$3:$K$14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CHART'!$L$3:$L$14</c:f>
              <c:numCache>
                <c:formatCode>General</c:formatCode>
                <c:ptCount val="12"/>
                <c:pt idx="0">
                  <c:v>167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145</c:v>
                </c:pt>
                <c:pt idx="5">
                  <c:v>110</c:v>
                </c:pt>
                <c:pt idx="6">
                  <c:v>0</c:v>
                </c:pt>
                <c:pt idx="7">
                  <c:v>0</c:v>
                </c:pt>
                <c:pt idx="8">
                  <c:v>150</c:v>
                </c:pt>
                <c:pt idx="9">
                  <c:v>109</c:v>
                </c:pt>
                <c:pt idx="10">
                  <c:v>105</c:v>
                </c:pt>
                <c:pt idx="1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F-412A-BD8A-F0ABA41DF797}"/>
            </c:ext>
          </c:extLst>
        </c:ser>
        <c:ser>
          <c:idx val="1"/>
          <c:order val="1"/>
          <c:tx>
            <c:strRef>
              <c:f>'Emphasizing CHART'!$M$2</c:f>
              <c:strCache>
                <c:ptCount val="1"/>
                <c:pt idx="0">
                  <c:v>In Bottom 5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'Emphasizing CHART'!$K$3:$K$14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CHART'!$M$3:$M$14</c:f>
              <c:numCache>
                <c:formatCode>General</c:formatCode>
                <c:ptCount val="12"/>
                <c:pt idx="0">
                  <c:v>0</c:v>
                </c:pt>
                <c:pt idx="1">
                  <c:v>89</c:v>
                </c:pt>
                <c:pt idx="2">
                  <c:v>104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90</c:v>
                </c:pt>
                <c:pt idx="7">
                  <c:v>102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F-412A-BD8A-F0ABA41DF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268368"/>
        <c:axId val="820271280"/>
      </c:barChart>
      <c:catAx>
        <c:axId val="82026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71280"/>
        <c:crosses val="autoZero"/>
        <c:auto val="1"/>
        <c:lblAlgn val="ctr"/>
        <c:lblOffset val="100"/>
        <c:noMultiLvlLbl val="0"/>
      </c:catAx>
      <c:valAx>
        <c:axId val="820271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6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323040</xdr:colOff>
          <xdr:row>2</xdr:row>
          <xdr:rowOff>76199</xdr:rowOff>
        </xdr:from>
        <xdr:to>
          <xdr:col>17</xdr:col>
          <xdr:colOff>467535</xdr:colOff>
          <xdr:row>23</xdr:row>
          <xdr:rowOff>58244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E$3:$G$22" spid="_x0000_s62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438340" y="457199"/>
              <a:ext cx="3192495" cy="398254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261937</xdr:colOff>
      <xdr:row>10</xdr:row>
      <xdr:rowOff>57150</xdr:rowOff>
    </xdr:from>
    <xdr:to>
      <xdr:col>12</xdr:col>
      <xdr:colOff>566737</xdr:colOff>
      <xdr:row>24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0</xdr:row>
      <xdr:rowOff>161924</xdr:rowOff>
    </xdr:from>
    <xdr:to>
      <xdr:col>15</xdr:col>
      <xdr:colOff>581025</xdr:colOff>
      <xdr:row>19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509586</xdr:colOff>
      <xdr:row>5</xdr:row>
      <xdr:rowOff>19050</xdr:rowOff>
    </xdr:from>
    <xdr:to>
      <xdr:col>14</xdr:col>
      <xdr:colOff>209549</xdr:colOff>
      <xdr:row>19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28574</xdr:rowOff>
    </xdr:from>
    <xdr:to>
      <xdr:col>11</xdr:col>
      <xdr:colOff>552450</xdr:colOff>
      <xdr:row>18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142875</xdr:colOff>
      <xdr:row>3</xdr:row>
      <xdr:rowOff>114300</xdr:rowOff>
    </xdr:from>
    <xdr:to>
      <xdr:col>19</xdr:col>
      <xdr:colOff>166688</xdr:colOff>
      <xdr:row>18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581025</xdr:colOff>
      <xdr:row>0</xdr:row>
      <xdr:rowOff>0</xdr:rowOff>
    </xdr:from>
    <xdr:to>
      <xdr:col>12</xdr:col>
      <xdr:colOff>381000</xdr:colOff>
      <xdr:row>5</xdr:row>
      <xdr:rowOff>80772</xdr:rowOff>
    </xdr:to>
    <xdr:sp macro="" textlink="">
      <xdr:nvSpPr>
        <xdr:cNvPr id="4" name="Horizontal Scroll 3"/>
        <xdr:cNvSpPr/>
      </xdr:nvSpPr>
      <xdr:spPr>
        <a:xfrm>
          <a:off x="7267575" y="0"/>
          <a:ext cx="1019175" cy="1033272"/>
        </a:xfrm>
        <a:prstGeom prst="horizontalScroll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PRODUCTS</a:t>
          </a:r>
        </a:p>
        <a:p>
          <a:pPr algn="l"/>
          <a:r>
            <a:rPr lang="en-US" sz="1100"/>
            <a:t>DAILY</a:t>
          </a:r>
          <a:r>
            <a:rPr lang="en-US" sz="1100" baseline="0"/>
            <a:t> REVVENUE</a:t>
          </a:r>
        </a:p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490537</xdr:colOff>
      <xdr:row>1</xdr:row>
      <xdr:rowOff>142875</xdr:rowOff>
    </xdr:from>
    <xdr:to>
      <xdr:col>11</xdr:col>
      <xdr:colOff>185737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0.78646</cdr:x>
      <cdr:y>0.27778</cdr:y>
    </cdr:from>
    <cdr:to>
      <cdr:x>0.78854</cdr:x>
      <cdr:y>0.89236</cdr:y>
    </cdr:to>
    <cdr:cxnSp macro="">
      <cdr:nvCxnSpPr>
        <cdr:cNvPr id="3" name="Straight Arrow Connector 2"/>
        <cdr:cNvCxnSpPr/>
      </cdr:nvCxnSpPr>
      <cdr:spPr>
        <a:xfrm xmlns:a="http://schemas.openxmlformats.org/drawingml/2006/main" flipH="1" flipV="1">
          <a:off x="3595688" y="762000"/>
          <a:ext cx="9525" cy="168592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prstDash val="sysDot"/>
          <a:tailEnd type="triangle"/>
        </a:ln>
        <a:effectLst xmlns:a="http://schemas.openxmlformats.org/drawingml/2006/main">
          <a:outerShdw blurRad="50800" dist="50800" dir="5400000" algn="ctr" rotWithShape="0">
            <a:schemeClr val="bg1"/>
          </a:outerShdw>
        </a:effectLst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0.76146</cdr:x>
      <cdr:y>0.21875</cdr:y>
    </cdr:from>
    <cdr:to>
      <cdr:x>0.96146</cdr:x>
      <cdr:y>0.55208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481388" y="6000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0.63854</cdr:x>
      <cdr:y>0.09375</cdr:y>
    </cdr:from>
    <cdr:to>
      <cdr:x>0.95521</cdr:x>
      <cdr:y>0.26736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919413" y="257175"/>
          <a:ext cx="14478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Price increase took</a:t>
          </a:r>
        </a:p>
        <a:p xmlns:a="http://schemas.openxmlformats.org/drawingml/2006/main">
          <a:r>
            <a:rPr lang="en-US" sz="1100"/>
            <a:t>effect</a:t>
          </a:r>
          <a:r>
            <a:rPr lang="en-US" sz="1100" baseline="0"/>
            <a:t> on October </a:t>
          </a:r>
          <a:endParaRPr lang="en-U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1</xdr:row>
      <xdr:rowOff>95250</xdr:rowOff>
    </xdr:from>
    <xdr:to>
      <xdr:col>19</xdr:col>
      <xdr:colOff>428625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509587</xdr:colOff>
      <xdr:row>5</xdr:row>
      <xdr:rowOff>19050</xdr:rowOff>
    </xdr:from>
    <xdr:to>
      <xdr:col>12</xdr:col>
      <xdr:colOff>204787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204787</xdr:colOff>
      <xdr:row>5</xdr:row>
      <xdr:rowOff>19050</xdr:rowOff>
    </xdr:from>
    <xdr:to>
      <xdr:col>12</xdr:col>
      <xdr:colOff>509587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90485</xdr:colOff>
      <xdr:row>4</xdr:row>
      <xdr:rowOff>133350</xdr:rowOff>
    </xdr:from>
    <xdr:to>
      <xdr:col>16</xdr:col>
      <xdr:colOff>238124</xdr:colOff>
      <xdr:row>19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</xdr:row>
      <xdr:rowOff>171450</xdr:rowOff>
    </xdr:from>
    <xdr:to>
      <xdr:col>17</xdr:col>
      <xdr:colOff>323850</xdr:colOff>
      <xdr:row>11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8</xdr:row>
      <xdr:rowOff>57150</xdr:rowOff>
    </xdr:from>
    <xdr:to>
      <xdr:col>12</xdr:col>
      <xdr:colOff>66675</xdr:colOff>
      <xdr:row>22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100012</xdr:colOff>
      <xdr:row>8</xdr:row>
      <xdr:rowOff>76200</xdr:rowOff>
    </xdr:from>
    <xdr:to>
      <xdr:col>19</xdr:col>
      <xdr:colOff>404812</xdr:colOff>
      <xdr:row>22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676274</xdr:colOff>
      <xdr:row>17</xdr:row>
      <xdr:rowOff>9525</xdr:rowOff>
    </xdr:from>
    <xdr:to>
      <xdr:col>6</xdr:col>
      <xdr:colOff>319086</xdr:colOff>
      <xdr:row>27</xdr:row>
      <xdr:rowOff>38099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452437</xdr:colOff>
      <xdr:row>16</xdr:row>
      <xdr:rowOff>19049</xdr:rowOff>
    </xdr:from>
    <xdr:to>
      <xdr:col>13</xdr:col>
      <xdr:colOff>300037</xdr:colOff>
      <xdr:row>27</xdr:row>
      <xdr:rowOff>47624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138112</xdr:rowOff>
    </xdr:from>
    <xdr:to>
      <xdr:col>16</xdr:col>
      <xdr:colOff>457200</xdr:colOff>
      <xdr:row>9</xdr:row>
      <xdr:rowOff>238125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E1F979-63C9-4786-83D4-335BE4147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10</xdr:row>
      <xdr:rowOff>57149</xdr:rowOff>
    </xdr:from>
    <xdr:to>
      <xdr:col>16</xdr:col>
      <xdr:colOff>447675</xdr:colOff>
      <xdr:row>20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E2B216-6CED-4828-AFEF-15956333D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10</xdr:row>
      <xdr:rowOff>180975</xdr:rowOff>
    </xdr:from>
    <xdr:to>
      <xdr:col>20</xdr:col>
      <xdr:colOff>400050</xdr:colOff>
      <xdr:row>22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0</xdr:row>
      <xdr:rowOff>438150</xdr:rowOff>
    </xdr:from>
    <xdr:to>
      <xdr:col>20</xdr:col>
      <xdr:colOff>361950</xdr:colOff>
      <xdr:row>10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OOKS\READ\ml_READ\MICROSOTF\exc\workbooks\git\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waterfall chart"/>
      <sheetName val="Sheet3"/>
      <sheetName val="LOOKUP"/>
      <sheetName val="INCOME_VRS_SALARY_CHART"/>
      <sheetName val="cell reference"/>
      <sheetName val="logical_opera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C4" t="str">
            <v>EXPENSES</v>
          </cell>
          <cell r="D4" t="str">
            <v>INCOME</v>
          </cell>
          <cell r="E4" t="str">
            <v>% INCOME AFTER EXP</v>
          </cell>
        </row>
        <row r="5">
          <cell r="B5" t="str">
            <v>1. &lt; HS Grad</v>
          </cell>
          <cell r="C5">
            <v>80</v>
          </cell>
          <cell r="D5">
            <v>75.043154017351497</v>
          </cell>
          <cell r="E5">
            <v>-6.6053273580457178E-2</v>
          </cell>
        </row>
        <row r="6">
          <cell r="B6" t="str">
            <v>4. College Grad</v>
          </cell>
          <cell r="C6">
            <v>47.1</v>
          </cell>
          <cell r="D6">
            <v>70.476019646944494</v>
          </cell>
          <cell r="E6">
            <v>0.33168756924764786</v>
          </cell>
        </row>
        <row r="7">
          <cell r="B7" t="str">
            <v>3. Some College</v>
          </cell>
          <cell r="C7">
            <v>100</v>
          </cell>
          <cell r="D7">
            <v>130.982177377461</v>
          </cell>
          <cell r="E7">
            <v>0.23653735185801175</v>
          </cell>
        </row>
        <row r="8">
          <cell r="B8" t="str">
            <v>4. College Grad</v>
          </cell>
          <cell r="C8">
            <v>345</v>
          </cell>
          <cell r="D8">
            <v>154.68529299562999</v>
          </cell>
          <cell r="E8">
            <v>-1.2303348516122123</v>
          </cell>
        </row>
        <row r="9">
          <cell r="B9" t="str">
            <v>2. HS Grad</v>
          </cell>
          <cell r="C9">
            <v>42.76</v>
          </cell>
          <cell r="D9">
            <v>75.043154017351497</v>
          </cell>
          <cell r="E9">
            <v>0.43019452527124569</v>
          </cell>
        </row>
        <row r="10">
          <cell r="B10" t="str">
            <v>3. Some College</v>
          </cell>
          <cell r="C10">
            <v>4.7634279935629404</v>
          </cell>
          <cell r="D10">
            <v>117.146816914805</v>
          </cell>
          <cell r="E10">
            <v>0.95933796479483391</v>
          </cell>
        </row>
        <row r="11">
          <cell r="B11" t="str">
            <v>5. Advanced Degree</v>
          </cell>
          <cell r="C11">
            <v>170.83</v>
          </cell>
          <cell r="D11">
            <v>212.842352315711</v>
          </cell>
          <cell r="E11">
            <v>0.19738718285444282</v>
          </cell>
        </row>
      </sheetData>
      <sheetData sheetId="6" refreshError="1"/>
      <sheetData sheetId="7">
        <row r="6">
          <cell r="E6">
            <v>199</v>
          </cell>
        </row>
      </sheetData>
    </sheetDataSet>
  </externalBook>
</externalLink>
</file>

<file path=xl/tables/table1.xml><?xml version="1.0" encoding="utf-8"?>
<table xmlns="http://schemas.openxmlformats.org/spreadsheetml/2006/main" id="2" name="Table3" displayName="Table3" ref="B3:E18" totalsRowShown="0" headerRowDxfId="53" dataDxfId="51" headerRowBorderDxfId="52" tableBorderDxfId="50" totalsRowBorderDxfId="49">
  <autoFilter ref="B3:E18">
    <filterColumn colId="0" hiddenButton="1"/>
    <filterColumn colId="1" hiddenButton="1"/>
    <filterColumn colId="2" hiddenButton="1"/>
    <filterColumn colId="3" hiddenButton="1"/>
  </autoFilter>
  <tableColumns count="4">
    <tableColumn id="1" name="Product" dataDxfId="48"/>
    <tableColumn id="2" name="East" dataDxfId="47"/>
    <tableColumn id="3" name="MidWest" dataDxfId="46"/>
    <tableColumn id="4" name="TOTAL" dataDxfId="45">
      <calculatedColumnFormula>SUM(Table3[[#This Row],[East]:[MidWest]])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StudentsTable3" displayName="StudentsTable3" ref="H3:M11" headerRowDxfId="44" dataDxfId="42" totalsRowDxfId="40" headerRowBorderDxfId="43" tableBorderDxfId="41">
  <autoFilter ref="H3:M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ame" totalsRowLabel="Total" dataDxfId="39"/>
    <tableColumn id="2" name="gender" dataDxfId="38"/>
    <tableColumn id="3" name="height" dataDxfId="37"/>
    <tableColumn id="4" name="weight" dataDxfId="36"/>
    <tableColumn id="5" name="eye color" dataDxfId="35"/>
    <tableColumn id="6" name="hair color" totalsRowFunction="count" dataDxfId="34"/>
  </tableColumns>
  <tableStyleInfo name="TableStyleMedium2" showFirstColumn="0" showLastColumn="0" showRowStripes="1" showColumnStripes="1"/>
</table>
</file>

<file path=xl/tables/table3.xml><?xml version="1.0" encoding="utf-8"?>
<table xmlns="http://schemas.openxmlformats.org/spreadsheetml/2006/main" id="4" name="Table35" displayName="Table35" ref="C4:F15" totalsRowShown="0" headerRowDxfId="32" dataDxfId="30" headerRowBorderDxfId="31" tableBorderDxfId="29" totalsRowBorderDxfId="28">
  <autoFilter ref="C4:F15">
    <filterColumn colId="0" hiddenButton="1"/>
    <filterColumn colId="1" hiddenButton="1"/>
    <filterColumn colId="2" hiddenButton="1"/>
    <filterColumn colId="3" hiddenButton="1"/>
  </autoFilter>
  <tableColumns count="4">
    <tableColumn id="1" name="Product_x000a_Names" dataDxfId="27"/>
    <tableColumn id="2" name="Units  Sold_x000a_$(000's)" dataDxfId="26"/>
    <tableColumn id="3" name="Revenue_x000a_$(000's)" dataDxfId="25"/>
    <tableColumn id="4" name="Total_x000a_$(000's)" dataDxfId="24">
      <calculatedColumnFormula>SUM(Table35[[#This Row],[Units  Sold
$(000''s)]:[Revenue
$(000''s)]])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356" displayName="Table356" ref="B4:E15" totalsRowShown="0" headerRowDxfId="23" dataDxfId="21" headerRowBorderDxfId="22" tableBorderDxfId="20" totalsRowBorderDxfId="19">
  <autoFilter ref="B4:E15"/>
  <tableColumns count="4">
    <tableColumn id="1" name="Product_x000a_Names" dataDxfId="18"/>
    <tableColumn id="2" name="Units  Sold_x000a_$(000's)" dataDxfId="17"/>
    <tableColumn id="3" name="Revenue_x000a_$(000's)" dataDxfId="16"/>
    <tableColumn id="4" name="Total_x000a_$(000's)" dataDxfId="15">
      <calculatedColumnFormula>SUM(Table356[[#This Row],[Units  Sold
$(000''s)]:[Revenue
$(000''s)]])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18" displayName="Table18" ref="A1:G713" totalsRowShown="0" headerRowDxfId="14" headerRowBorderDxfId="13" tableBorderDxfId="12" totalsRowBorderDxfId="11">
  <autoFilter ref="A1:G713"/>
  <sortState ref="A2:G713">
    <sortCondition ref="A1:A713"/>
  </sortState>
  <tableColumns count="7">
    <tableColumn id="1" name="Date" dataDxfId="10"/>
    <tableColumn id="7" name="Weekday" dataDxfId="9"/>
    <tableColumn id="2" name="Amount" dataDxfId="8" dataCellStyle="Comma"/>
    <tableColumn id="3" name="AcctType" dataDxfId="7"/>
    <tableColumn id="4" name="OpenedBy" dataDxfId="6"/>
    <tableColumn id="5" name="Branch" dataDxfId="5"/>
    <tableColumn id="6" name="Customer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9" name="MonthlyTotalRevenue" displayName="MonthlyTotalRevenue" ref="K3:L15" totalsRowShown="0" headerRowDxfId="3" dataDxfId="2">
  <autoFilter ref="K3:L15"/>
  <tableColumns count="2">
    <tableColumn id="1" name="Month" dataDxfId="1"/>
    <tableColumn id="2" name="Total 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F28" sqref="F28"/>
    </sheetView>
  </sheetViews>
  <sheetFormatPr defaultRowHeight="15"/>
  <cols>
    <col min="2" max="2" width="14.5703125" bestFit="1" customWidth="1"/>
    <col min="3" max="3" width="8.42578125" bestFit="1" customWidth="1"/>
    <col min="4" max="4" width="11.5703125" bestFit="1" customWidth="1"/>
    <col min="8" max="8" width="8.28515625" bestFit="1" customWidth="1"/>
    <col min="9" max="9" width="11.7109375" bestFit="1" customWidth="1"/>
    <col min="10" max="10" width="11.140625" bestFit="1" customWidth="1"/>
    <col min="11" max="11" width="9.42578125" bestFit="1" customWidth="1"/>
    <col min="12" max="12" width="11.42578125" bestFit="1" customWidth="1"/>
    <col min="13" max="13" width="11.5703125" bestFit="1" customWidth="1"/>
    <col min="15" max="15" width="11.4257812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00" t="s">
        <v>74</v>
      </c>
      <c r="O2" s="200"/>
      <c r="P2" s="200"/>
      <c r="Q2" s="200"/>
      <c r="R2" s="1">
        <f>36</f>
        <v>36</v>
      </c>
      <c r="S2" s="1"/>
      <c r="T2" s="1"/>
      <c r="U2" s="1"/>
    </row>
    <row r="3" spans="1:21" ht="17.25">
      <c r="A3" s="1"/>
      <c r="B3" s="40" t="s">
        <v>0</v>
      </c>
      <c r="C3" s="40" t="s">
        <v>1</v>
      </c>
      <c r="D3" s="40" t="s">
        <v>2</v>
      </c>
      <c r="E3" s="44" t="s">
        <v>13</v>
      </c>
      <c r="F3" s="1"/>
      <c r="G3" s="1"/>
      <c r="H3" s="38" t="s">
        <v>19</v>
      </c>
      <c r="I3" s="38" t="s">
        <v>20</v>
      </c>
      <c r="J3" s="38" t="s">
        <v>21</v>
      </c>
      <c r="K3" s="38" t="s">
        <v>22</v>
      </c>
      <c r="L3" s="38" t="s">
        <v>23</v>
      </c>
      <c r="M3" s="38" t="s">
        <v>24</v>
      </c>
      <c r="N3" s="1"/>
      <c r="O3" s="69" t="s">
        <v>73</v>
      </c>
      <c r="P3" s="69">
        <v>30</v>
      </c>
      <c r="Q3" s="1"/>
      <c r="R3" s="1"/>
      <c r="S3" s="1"/>
      <c r="T3" s="1"/>
      <c r="U3" s="1"/>
    </row>
    <row r="4" spans="1:21">
      <c r="A4" s="1"/>
      <c r="B4" s="39" t="s">
        <v>3</v>
      </c>
      <c r="C4" s="41">
        <v>36</v>
      </c>
      <c r="D4" s="42">
        <v>254</v>
      </c>
      <c r="E4" s="43">
        <f>SUM(Table3[[#This Row],[East]:[MidWest]])</f>
        <v>290</v>
      </c>
      <c r="F4" s="1"/>
      <c r="G4" s="1"/>
      <c r="H4" s="34" t="s">
        <v>25</v>
      </c>
      <c r="I4" s="34" t="s">
        <v>26</v>
      </c>
      <c r="J4" s="34">
        <v>1.6</v>
      </c>
      <c r="K4" s="34">
        <v>52</v>
      </c>
      <c r="L4" s="34" t="s">
        <v>27</v>
      </c>
      <c r="M4" s="34" t="s">
        <v>28</v>
      </c>
      <c r="N4" s="1"/>
      <c r="O4" s="1">
        <f>SUMIFS(C4:C17,C4:C17,"&gt;"&amp;P3,B4:B17,"Aspen")</f>
        <v>79</v>
      </c>
      <c r="P4" s="1"/>
      <c r="Q4" s="1"/>
      <c r="R4" s="1"/>
      <c r="S4" s="1"/>
      <c r="T4" s="1"/>
      <c r="U4" s="1"/>
    </row>
    <row r="5" spans="1:21">
      <c r="A5" s="1"/>
      <c r="B5" s="5" t="s">
        <v>4</v>
      </c>
      <c r="C5" s="6">
        <v>213</v>
      </c>
      <c r="D5" s="6">
        <v>264</v>
      </c>
      <c r="E5" s="7">
        <f>SUM(Table3[[#This Row],[East]:[MidWest]])</f>
        <v>477</v>
      </c>
      <c r="F5" s="1"/>
      <c r="G5" s="1"/>
      <c r="H5" s="35" t="s">
        <v>29</v>
      </c>
      <c r="I5" s="35" t="s">
        <v>30</v>
      </c>
      <c r="J5" s="35">
        <v>1.75</v>
      </c>
      <c r="K5" s="35">
        <v>78</v>
      </c>
      <c r="L5" s="35" t="s">
        <v>28</v>
      </c>
      <c r="M5" s="35" t="s">
        <v>28</v>
      </c>
      <c r="N5" s="1"/>
      <c r="O5" s="1"/>
      <c r="P5" s="1"/>
      <c r="Q5" s="1"/>
      <c r="R5" s="1"/>
      <c r="S5" s="1"/>
      <c r="T5" s="1"/>
      <c r="U5" s="1"/>
    </row>
    <row r="6" spans="1:21">
      <c r="A6" s="1"/>
      <c r="B6" s="5" t="s">
        <v>5</v>
      </c>
      <c r="C6" s="6">
        <v>108</v>
      </c>
      <c r="D6" s="6">
        <v>389</v>
      </c>
      <c r="E6" s="7">
        <f>SUM(Table3[[#This Row],[East]:[MidWest]])</f>
        <v>497</v>
      </c>
      <c r="F6" s="1"/>
      <c r="G6" s="1"/>
      <c r="H6" s="35" t="s">
        <v>31</v>
      </c>
      <c r="I6" s="35" t="s">
        <v>30</v>
      </c>
      <c r="J6" s="35">
        <v>1.65</v>
      </c>
      <c r="K6" s="35">
        <v>67</v>
      </c>
      <c r="L6" s="35" t="s">
        <v>28</v>
      </c>
      <c r="M6" s="35" t="s">
        <v>32</v>
      </c>
      <c r="N6" s="1"/>
      <c r="O6" s="1" t="str">
        <f ca="1">_xlfn.FORMULATEXT(O4)</f>
        <v>=SUMIFS(C4:C17,C4:C17,"&gt;"&amp;P3,B4:B17,"Aspen")</v>
      </c>
      <c r="P6" s="1"/>
      <c r="Q6" s="1"/>
      <c r="R6" s="1"/>
      <c r="S6" s="1"/>
      <c r="T6" s="1"/>
      <c r="U6" s="1"/>
    </row>
    <row r="7" spans="1:21">
      <c r="A7" s="1"/>
      <c r="B7" s="5" t="s">
        <v>6</v>
      </c>
      <c r="C7" s="6">
        <v>89</v>
      </c>
      <c r="D7" s="6">
        <v>141</v>
      </c>
      <c r="E7" s="7">
        <f>SUM(Table3[[#This Row],[East]:[MidWest]])</f>
        <v>230</v>
      </c>
      <c r="F7" s="1"/>
      <c r="G7" s="1"/>
      <c r="H7" s="35" t="s">
        <v>33</v>
      </c>
      <c r="I7" s="35" t="s">
        <v>26</v>
      </c>
      <c r="J7" s="35">
        <v>1.7</v>
      </c>
      <c r="K7" s="35">
        <v>62</v>
      </c>
      <c r="L7" s="35" t="s">
        <v>34</v>
      </c>
      <c r="M7" s="35" t="s">
        <v>35</v>
      </c>
      <c r="N7" s="1"/>
      <c r="O7" s="1"/>
      <c r="P7" s="1"/>
      <c r="Q7" s="1"/>
      <c r="R7" s="1"/>
      <c r="S7" s="1"/>
      <c r="T7" s="1"/>
      <c r="U7" s="1"/>
    </row>
    <row r="8" spans="1:21">
      <c r="A8" s="1"/>
      <c r="B8" s="5" t="s">
        <v>7</v>
      </c>
      <c r="C8" s="6">
        <v>20</v>
      </c>
      <c r="D8" s="6">
        <v>99</v>
      </c>
      <c r="E8" s="7">
        <f>SUM(Table3[[#This Row],[East]:[MidWest]])</f>
        <v>119</v>
      </c>
      <c r="F8" s="1"/>
      <c r="G8" s="31"/>
      <c r="H8" s="35" t="s">
        <v>36</v>
      </c>
      <c r="I8" s="35" t="s">
        <v>30</v>
      </c>
      <c r="J8" s="35">
        <v>1.85</v>
      </c>
      <c r="K8" s="35">
        <v>89</v>
      </c>
      <c r="L8" s="35" t="s">
        <v>27</v>
      </c>
      <c r="M8" s="35" t="s">
        <v>35</v>
      </c>
      <c r="N8" s="1"/>
      <c r="O8" s="1"/>
      <c r="P8" s="1"/>
      <c r="Q8" s="1"/>
      <c r="R8" s="1"/>
      <c r="S8" s="1"/>
      <c r="T8" s="1"/>
      <c r="U8" s="1"/>
    </row>
    <row r="9" spans="1:21">
      <c r="A9" s="1"/>
      <c r="B9" s="5" t="s">
        <v>8</v>
      </c>
      <c r="C9" s="6">
        <v>13</v>
      </c>
      <c r="D9" s="6">
        <v>143</v>
      </c>
      <c r="E9" s="7">
        <f>SUM(Table3[[#This Row],[East]:[MidWest]])</f>
        <v>156</v>
      </c>
      <c r="F9" s="1"/>
      <c r="G9" s="31"/>
      <c r="H9" s="35" t="s">
        <v>37</v>
      </c>
      <c r="I9" s="35" t="s">
        <v>30</v>
      </c>
      <c r="J9" s="35">
        <v>1.9</v>
      </c>
      <c r="K9" s="35">
        <v>93</v>
      </c>
      <c r="L9" s="35" t="s">
        <v>27</v>
      </c>
      <c r="M9" s="35" t="s">
        <v>38</v>
      </c>
      <c r="N9" s="1"/>
      <c r="O9" s="1" t="s">
        <v>75</v>
      </c>
      <c r="P9" s="1"/>
      <c r="Q9" s="1"/>
      <c r="R9" s="1"/>
      <c r="S9" s="1"/>
      <c r="T9" s="1"/>
      <c r="U9" s="1"/>
    </row>
    <row r="10" spans="1:21" ht="21">
      <c r="A10" s="1"/>
      <c r="B10" s="5" t="s">
        <v>9</v>
      </c>
      <c r="C10" s="6">
        <v>38</v>
      </c>
      <c r="D10" s="6">
        <v>163</v>
      </c>
      <c r="E10" s="7">
        <f>SUM(Table3[[#This Row],[East]:[MidWest]])</f>
        <v>201</v>
      </c>
      <c r="F10" s="1"/>
      <c r="G10" s="31"/>
      <c r="H10" s="35" t="s">
        <v>39</v>
      </c>
      <c r="I10" s="35" t="s">
        <v>26</v>
      </c>
      <c r="J10" s="35">
        <v>1.67</v>
      </c>
      <c r="K10" s="35">
        <v>56</v>
      </c>
      <c r="L10" s="35" t="s">
        <v>28</v>
      </c>
      <c r="M10" s="35" t="s">
        <v>38</v>
      </c>
      <c r="N10" s="1"/>
      <c r="O10" s="71" t="s">
        <v>0</v>
      </c>
      <c r="P10" s="1" t="s">
        <v>4</v>
      </c>
      <c r="Q10" s="1"/>
      <c r="R10" s="1"/>
      <c r="S10" s="1"/>
      <c r="T10" s="1"/>
      <c r="U10" s="1"/>
    </row>
    <row r="11" spans="1:21">
      <c r="A11" s="1"/>
      <c r="B11" s="5" t="s">
        <v>10</v>
      </c>
      <c r="C11" s="6">
        <v>203</v>
      </c>
      <c r="D11" s="6">
        <v>434</v>
      </c>
      <c r="E11" s="7">
        <f>SUM(Table3[[#This Row],[East]:[MidWest]])</f>
        <v>637</v>
      </c>
      <c r="F11" s="1"/>
      <c r="G11" s="31"/>
      <c r="H11" s="36" t="s">
        <v>40</v>
      </c>
      <c r="I11" s="36" t="s">
        <v>26</v>
      </c>
      <c r="J11" s="36">
        <v>1.64</v>
      </c>
      <c r="K11" s="36">
        <v>70</v>
      </c>
      <c r="L11" s="36" t="s">
        <v>27</v>
      </c>
      <c r="M11" s="36" t="s">
        <v>28</v>
      </c>
      <c r="N11" s="1"/>
      <c r="O11" s="1">
        <f>SUMIF( B4:B17,P10,C4:C17)</f>
        <v>213</v>
      </c>
      <c r="P11" s="1"/>
      <c r="Q11" s="1"/>
      <c r="R11" s="1"/>
      <c r="S11" s="1"/>
      <c r="T11" s="1"/>
      <c r="U11" s="1"/>
    </row>
    <row r="12" spans="1:21">
      <c r="A12" s="1"/>
      <c r="B12" s="5" t="s">
        <v>11</v>
      </c>
      <c r="C12" s="6">
        <v>79</v>
      </c>
      <c r="D12" s="6">
        <v>215</v>
      </c>
      <c r="E12" s="7">
        <f>SUM(Table3[[#This Row],[East]:[MidWest]])</f>
        <v>294</v>
      </c>
      <c r="F12" s="1"/>
      <c r="G12" s="31"/>
      <c r="H12" s="29"/>
      <c r="I12" s="3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5" t="s">
        <v>12</v>
      </c>
      <c r="C13" s="6">
        <v>103</v>
      </c>
      <c r="D13" s="6">
        <v>167</v>
      </c>
      <c r="E13" s="7">
        <f>SUM(Table3[[#This Row],[East]:[MidWest]])</f>
        <v>270</v>
      </c>
      <c r="F13" s="1"/>
      <c r="G13" s="3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8" t="s">
        <v>3</v>
      </c>
      <c r="C14" s="9">
        <v>43</v>
      </c>
      <c r="D14" s="9">
        <v>334</v>
      </c>
      <c r="E14" s="7">
        <f>SUM(Table3[[#This Row],[East]:[MidWest]])</f>
        <v>377</v>
      </c>
      <c r="F14" s="1"/>
      <c r="G14" s="1"/>
      <c r="H14" s="1" t="s">
        <v>41</v>
      </c>
      <c r="I14" s="1" t="s">
        <v>43</v>
      </c>
      <c r="J14" s="1" t="s">
        <v>44</v>
      </c>
      <c r="K14" s="1" t="s">
        <v>45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8" t="s">
        <v>3</v>
      </c>
      <c r="C15" s="9">
        <v>21</v>
      </c>
      <c r="D15" s="9">
        <v>264</v>
      </c>
      <c r="E15" s="7">
        <f>SUM(Table3[[#This Row],[East]:[MidWest]])</f>
        <v>285</v>
      </c>
      <c r="F15" s="1"/>
      <c r="G15" s="1"/>
      <c r="H15" s="1" t="s">
        <v>26</v>
      </c>
      <c r="I15" s="1">
        <f>SUMIF(I4:I11,H15,J4:J11)</f>
        <v>6.6099999999999994</v>
      </c>
      <c r="J15" s="1">
        <f>COUNTIF(I4:I11,H15)</f>
        <v>4</v>
      </c>
      <c r="K15" s="1">
        <f>I15/J15</f>
        <v>1.6524999999999999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8" t="s">
        <v>5</v>
      </c>
      <c r="C16" s="9">
        <v>108</v>
      </c>
      <c r="D16" s="9">
        <v>389</v>
      </c>
      <c r="E16" s="7">
        <f>SUM(Table3[[#This Row],[East]:[MidWest]])</f>
        <v>497</v>
      </c>
      <c r="F16" s="1"/>
      <c r="G16" s="1"/>
      <c r="H16" s="1" t="s">
        <v>42</v>
      </c>
      <c r="I16" s="1">
        <f>SUMIF(I5:I12,H16,J5:J12)</f>
        <v>7.15</v>
      </c>
      <c r="J16" s="1">
        <f>COUNTIF(I5:I12,H16)</f>
        <v>4</v>
      </c>
      <c r="K16" s="1">
        <f>I16/J16</f>
        <v>1.7875000000000001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thickBot="1">
      <c r="A17" s="1"/>
      <c r="B17" s="10" t="s">
        <v>6</v>
      </c>
      <c r="C17" s="11">
        <v>89</v>
      </c>
      <c r="D17" s="11">
        <v>141</v>
      </c>
      <c r="E17" s="12">
        <f>SUM(Table3[[#This Row],[East]:[MidWest]])</f>
        <v>230</v>
      </c>
      <c r="F17" s="1"/>
      <c r="G17" s="37"/>
      <c r="H17" s="37"/>
      <c r="I17" s="37"/>
      <c r="J17" s="37"/>
      <c r="K17" s="37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thickTop="1">
      <c r="A18" s="1"/>
      <c r="B18" s="2" t="s">
        <v>14</v>
      </c>
      <c r="C18" s="3">
        <f>SUM(C4:C17)</f>
        <v>1163</v>
      </c>
      <c r="D18" s="3">
        <f>SUM(D4:D17)</f>
        <v>3397</v>
      </c>
      <c r="E18" s="4">
        <f>SUM(Table3[[#This Row],[East]:[MidWest]])</f>
        <v>4560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 t="str">
        <f ca="1">_xlfn.FORMULATEXT(I15)</f>
        <v>=SUMIF(I4:I11,H15,J4:J11)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 t="str">
        <f ca="1">_xlfn.FORMULATEXT(J15)</f>
        <v>=COUNTIF(I4:I11,H15)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3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78"/>
      <c r="C23" s="77"/>
      <c r="D23" s="7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75"/>
      <c r="C24" s="76"/>
      <c r="D24" s="7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72"/>
      <c r="C25" s="72"/>
      <c r="D25" s="7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1">
    <mergeCell ref="N2:Q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A13" sqref="A13"/>
    </sheetView>
  </sheetViews>
  <sheetFormatPr defaultRowHeight="15"/>
  <cols>
    <col min="3" max="3" width="14.140625" bestFit="1" customWidth="1"/>
    <col min="4" max="4" width="12.28515625" customWidth="1"/>
    <col min="5" max="5" width="11.5703125" bestFit="1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3" t="s">
        <v>46</v>
      </c>
      <c r="D2" s="14"/>
      <c r="E2" s="14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45"/>
      <c r="D3" s="37"/>
      <c r="E3" s="37"/>
      <c r="F3" s="4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0">
      <c r="A4" s="1"/>
      <c r="B4" s="25"/>
      <c r="C4" s="46" t="s">
        <v>15</v>
      </c>
      <c r="D4" s="32" t="s">
        <v>16</v>
      </c>
      <c r="E4" s="32" t="s">
        <v>17</v>
      </c>
      <c r="F4" s="33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6" t="s">
        <v>3</v>
      </c>
      <c r="D5" s="19">
        <v>36</v>
      </c>
      <c r="E5" s="19">
        <v>254</v>
      </c>
      <c r="F5" s="48">
        <f>SUM(Table35[[#This Row],[Units  Sold
$(000''s)]:[Revenue
$(000''s)]])</f>
        <v>290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7" t="s">
        <v>4</v>
      </c>
      <c r="D6" s="21">
        <v>21</v>
      </c>
      <c r="E6" s="21">
        <v>264</v>
      </c>
      <c r="F6" s="49">
        <f>SUM(Table35[[#This Row],[Units  Sold
$(000''s)]:[Revenue
$(000''s)]])</f>
        <v>285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7" t="s">
        <v>5</v>
      </c>
      <c r="D7" s="21">
        <v>108</v>
      </c>
      <c r="E7" s="21">
        <v>389</v>
      </c>
      <c r="F7" s="49">
        <f>SUM(Table35[[#This Row],[Units  Sold
$(000''s)]:[Revenue
$(000''s)]])</f>
        <v>497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7" t="s">
        <v>6</v>
      </c>
      <c r="D8" s="21">
        <v>89</v>
      </c>
      <c r="E8" s="21">
        <v>141</v>
      </c>
      <c r="F8" s="49">
        <f>SUM(Table35[[#This Row],[Units  Sold
$(000''s)]:[Revenue
$(000''s)]])</f>
        <v>230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7" t="s">
        <v>7</v>
      </c>
      <c r="D9" s="21">
        <v>20</v>
      </c>
      <c r="E9" s="21">
        <v>99</v>
      </c>
      <c r="F9" s="49">
        <f>SUM(Table35[[#This Row],[Units  Sold
$(000''s)]:[Revenue
$(000''s)]])</f>
        <v>119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7" t="s">
        <v>8</v>
      </c>
      <c r="D10" s="21">
        <v>13</v>
      </c>
      <c r="E10" s="21">
        <v>143</v>
      </c>
      <c r="F10" s="49">
        <f>SUM(Table35[[#This Row],[Units  Sold
$(000''s)]:[Revenue
$(000''s)]])</f>
        <v>156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7" t="s">
        <v>9</v>
      </c>
      <c r="D11" s="21">
        <v>38</v>
      </c>
      <c r="E11" s="21">
        <v>163</v>
      </c>
      <c r="F11" s="49">
        <f>SUM(Table35[[#This Row],[Units  Sold
$(000''s)]:[Revenue
$(000''s)]])</f>
        <v>201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7" t="s">
        <v>10</v>
      </c>
      <c r="D12" s="21">
        <v>20</v>
      </c>
      <c r="E12" s="21">
        <v>434</v>
      </c>
      <c r="F12" s="49">
        <f>SUM(Table35[[#This Row],[Units  Sold
$(000''s)]:[Revenue
$(000''s)]])</f>
        <v>454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7" t="s">
        <v>11</v>
      </c>
      <c r="D13" s="21">
        <v>79</v>
      </c>
      <c r="E13" s="21">
        <v>215</v>
      </c>
      <c r="F13" s="49">
        <f>SUM(Table35[[#This Row],[Units  Sold
$(000''s)]:[Revenue
$(000''s)]])</f>
        <v>294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"/>
      <c r="B14" s="1"/>
      <c r="C14" s="26" t="s">
        <v>12</v>
      </c>
      <c r="D14" s="27">
        <v>10</v>
      </c>
      <c r="E14" s="27">
        <v>167</v>
      </c>
      <c r="F14" s="50">
        <f>SUM(Table35[[#This Row],[Units  Sold
$(000''s)]:[Revenue
$(000''s)]])</f>
        <v>177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Top="1">
      <c r="A15" s="1"/>
      <c r="B15" s="1"/>
      <c r="C15" s="18" t="s">
        <v>14</v>
      </c>
      <c r="D15" s="23">
        <f>SUM(D5:D14)</f>
        <v>434</v>
      </c>
      <c r="E15" s="23">
        <f>SUM(E5:E14)</f>
        <v>2269</v>
      </c>
      <c r="F15" s="24">
        <f>SUM(Table35[[#This Row],[Units  Sold
$(000''s)]:[Revenue
$(000''s)]])</f>
        <v>2703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</row>
  </sheetData>
  <conditionalFormatting sqref="O6">
    <cfRule type="cellIs" dxfId="33" priority="1" operator="lessThan">
      <formula>200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D5" sqref="D5"/>
    </sheetView>
  </sheetViews>
  <sheetFormatPr defaultRowHeight="15"/>
  <cols>
    <col min="4" max="4" width="13.85546875" bestFit="1" customWidth="1"/>
    <col min="5" max="5" width="12.28515625" bestFit="1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3" t="s">
        <v>46</v>
      </c>
      <c r="C2" s="14"/>
      <c r="D2" s="14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7.5" customHeight="1">
      <c r="A3" s="1"/>
      <c r="B3" s="45"/>
      <c r="C3" s="37"/>
      <c r="D3" s="3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5">
      <c r="A4" s="1"/>
      <c r="B4" s="46" t="s">
        <v>15</v>
      </c>
      <c r="C4" s="32" t="s">
        <v>16</v>
      </c>
      <c r="D4" s="32" t="s">
        <v>17</v>
      </c>
      <c r="E4" s="33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6" t="s">
        <v>3</v>
      </c>
      <c r="C5" s="54">
        <v>36</v>
      </c>
      <c r="D5" s="51">
        <v>254</v>
      </c>
      <c r="E5" s="20">
        <f>SUM(Table356[[#This Row],[Units  Sold
$(000''s)]:[Revenue
$(000''s)]])</f>
        <v>290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7" t="s">
        <v>4</v>
      </c>
      <c r="C6" s="55">
        <v>21</v>
      </c>
      <c r="D6" s="52">
        <v>264</v>
      </c>
      <c r="E6" s="22">
        <f>SUM(Table356[[#This Row],[Units  Sold
$(000''s)]:[Revenue
$(000''s)]])</f>
        <v>285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7" t="s">
        <v>5</v>
      </c>
      <c r="C7" s="55">
        <v>108</v>
      </c>
      <c r="D7" s="52">
        <v>300000189</v>
      </c>
      <c r="E7" s="22">
        <f>SUM(Table356[[#This Row],[Units  Sold
$(000''s)]:[Revenue
$(000''s)]])</f>
        <v>300000297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7" t="s">
        <v>6</v>
      </c>
      <c r="C8" s="55">
        <v>89</v>
      </c>
      <c r="D8" s="52">
        <v>141</v>
      </c>
      <c r="E8" s="22">
        <f>SUM(Table356[[#This Row],[Units  Sold
$(000''s)]:[Revenue
$(000''s)]])</f>
        <v>230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7" t="s">
        <v>7</v>
      </c>
      <c r="C9" s="55">
        <v>0</v>
      </c>
      <c r="D9" s="52">
        <v>99000</v>
      </c>
      <c r="E9" s="22">
        <f>SUM(Table356[[#This Row],[Units  Sold
$(000''s)]:[Revenue
$(000''s)]])</f>
        <v>99000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7" t="s">
        <v>8</v>
      </c>
      <c r="C10" s="55">
        <v>13</v>
      </c>
      <c r="D10" s="52">
        <v>143</v>
      </c>
      <c r="E10" s="22">
        <f>SUM(Table356[[#This Row],[Units  Sold
$(000''s)]:[Revenue
$(000''s)]])</f>
        <v>156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7" t="s">
        <v>9</v>
      </c>
      <c r="C11" s="55">
        <v>38</v>
      </c>
      <c r="D11" s="52">
        <v>163</v>
      </c>
      <c r="E11" s="22">
        <f>SUM(Table356[[#This Row],[Units  Sold
$(000''s)]:[Revenue
$(000''s)]])</f>
        <v>201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7" t="s">
        <v>10</v>
      </c>
      <c r="C12" s="55">
        <v>20</v>
      </c>
      <c r="D12" s="52">
        <v>434</v>
      </c>
      <c r="E12" s="22">
        <f>SUM(Table356[[#This Row],[Units  Sold
$(000''s)]:[Revenue
$(000''s)]])</f>
        <v>454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7" t="s">
        <v>11</v>
      </c>
      <c r="C13" s="55">
        <v>79</v>
      </c>
      <c r="D13" s="52">
        <v>215</v>
      </c>
      <c r="E13" s="22">
        <f>SUM(Table356[[#This Row],[Units  Sold
$(000''s)]:[Revenue
$(000''s)]])</f>
        <v>294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"/>
      <c r="B14" s="26" t="s">
        <v>12</v>
      </c>
      <c r="C14" s="56">
        <v>10</v>
      </c>
      <c r="D14" s="53">
        <v>167</v>
      </c>
      <c r="E14" s="28">
        <f>SUM(Table356[[#This Row],[Units  Sold
$(000''s)]:[Revenue
$(000''s)]])</f>
        <v>177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Top="1">
      <c r="A15" s="1"/>
      <c r="B15" s="18" t="s">
        <v>14</v>
      </c>
      <c r="C15" s="23">
        <f>SUM(C5:C14)</f>
        <v>414</v>
      </c>
      <c r="D15" s="23">
        <f>SUM(D5:D14)</f>
        <v>300100970</v>
      </c>
      <c r="E15" s="24">
        <f>SUM(Table356[[#This Row],[Units  Sold
$(000''s)]:[Revenue
$(000''s)]])</f>
        <v>300101384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</row>
    <row r="30" spans="1:27">
      <c r="A30" s="1"/>
      <c r="B30" s="1"/>
      <c r="C30" s="1"/>
      <c r="D30" s="1"/>
      <c r="E30" s="1"/>
      <c r="F30" s="1"/>
    </row>
    <row r="31" spans="1:27">
      <c r="A31" s="1"/>
      <c r="B31" s="1"/>
      <c r="C31" s="1"/>
      <c r="D31" s="1"/>
      <c r="E31" s="1"/>
      <c r="F31" s="1"/>
    </row>
  </sheetData>
  <conditionalFormatting sqref="E5:E1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U30"/>
  <sheetViews>
    <sheetView workbookViewId="0">
      <selection activeCell="G15" sqref="G15"/>
    </sheetView>
  </sheetViews>
  <sheetFormatPr defaultRowHeight="15"/>
  <cols>
    <col min="1" max="1" width="11" bestFit="1" customWidth="1"/>
    <col min="2" max="2" width="9.85546875" bestFit="1" customWidth="1"/>
    <col min="14" max="14" width="12.4257812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1"/>
      <c r="P2" s="1"/>
      <c r="Q2" s="1"/>
      <c r="R2" s="1"/>
      <c r="S2" s="1"/>
      <c r="T2" s="1"/>
      <c r="U2" s="1"/>
    </row>
    <row r="3" spans="1:21">
      <c r="A3" s="60" t="s">
        <v>51</v>
      </c>
      <c r="B3" s="65" t="s">
        <v>52</v>
      </c>
      <c r="C3" s="65" t="s">
        <v>53</v>
      </c>
      <c r="D3" s="65" t="s">
        <v>54</v>
      </c>
      <c r="E3" s="65" t="s">
        <v>55</v>
      </c>
      <c r="F3" s="65" t="s">
        <v>56</v>
      </c>
      <c r="G3" s="65" t="s">
        <v>57</v>
      </c>
      <c r="H3" s="65" t="s">
        <v>58</v>
      </c>
      <c r="I3" s="65" t="s">
        <v>59</v>
      </c>
      <c r="J3" s="65" t="s">
        <v>60</v>
      </c>
      <c r="K3" s="65" t="s">
        <v>61</v>
      </c>
      <c r="L3" s="65" t="s">
        <v>62</v>
      </c>
      <c r="M3" s="65" t="s">
        <v>63</v>
      </c>
      <c r="N3" s="66" t="s">
        <v>64</v>
      </c>
      <c r="O3" s="67"/>
      <c r="P3" s="1"/>
      <c r="Q3" s="1"/>
      <c r="R3" s="1"/>
      <c r="S3" s="1"/>
      <c r="T3" s="1"/>
      <c r="U3" s="1"/>
    </row>
    <row r="4" spans="1:21">
      <c r="A4" s="59" t="s">
        <v>48</v>
      </c>
      <c r="B4" s="61">
        <v>232323</v>
      </c>
      <c r="C4" s="62">
        <v>26420</v>
      </c>
      <c r="D4" s="61">
        <v>32670</v>
      </c>
      <c r="E4" s="61">
        <v>13320</v>
      </c>
      <c r="F4" s="61">
        <v>37050</v>
      </c>
      <c r="G4" s="61">
        <v>529550</v>
      </c>
      <c r="H4" s="61">
        <v>123815</v>
      </c>
      <c r="I4" s="61">
        <v>230216</v>
      </c>
      <c r="J4" s="61">
        <v>37980</v>
      </c>
      <c r="K4" s="61">
        <v>18540</v>
      </c>
      <c r="L4" s="61">
        <v>37050</v>
      </c>
      <c r="M4" s="61">
        <v>333187.5</v>
      </c>
      <c r="N4" s="57"/>
      <c r="O4" s="57"/>
      <c r="Q4" s="1"/>
      <c r="R4" s="1"/>
      <c r="S4" s="1"/>
      <c r="T4" s="1"/>
      <c r="U4" s="1"/>
    </row>
    <row r="5" spans="1:21">
      <c r="A5" s="59" t="s">
        <v>49</v>
      </c>
      <c r="B5" s="63">
        <v>3220</v>
      </c>
      <c r="C5" s="64">
        <v>26420</v>
      </c>
      <c r="D5" s="61">
        <v>32670</v>
      </c>
      <c r="E5" s="62">
        <v>13320</v>
      </c>
      <c r="F5" s="61">
        <v>37050</v>
      </c>
      <c r="G5" s="62">
        <v>529550</v>
      </c>
      <c r="H5" s="61">
        <v>13815</v>
      </c>
      <c r="I5" s="62">
        <v>30216</v>
      </c>
      <c r="J5" s="61">
        <v>37980</v>
      </c>
      <c r="K5" s="62">
        <v>18540</v>
      </c>
      <c r="L5" s="61">
        <v>37050</v>
      </c>
      <c r="M5" s="62">
        <v>333187.5</v>
      </c>
      <c r="N5" s="57"/>
      <c r="O5" s="57"/>
      <c r="Q5" s="1"/>
      <c r="R5" s="1"/>
      <c r="S5" s="1"/>
      <c r="T5" s="1"/>
      <c r="U5" s="1"/>
    </row>
    <row r="6" spans="1:21">
      <c r="A6" s="59" t="s">
        <v>50</v>
      </c>
      <c r="B6" s="61">
        <v>16185</v>
      </c>
      <c r="C6" s="61">
        <v>13210</v>
      </c>
      <c r="D6" s="61">
        <v>10890</v>
      </c>
      <c r="E6" s="61">
        <v>4440</v>
      </c>
      <c r="F6" s="61">
        <v>12350</v>
      </c>
      <c r="G6" s="61">
        <v>16170</v>
      </c>
      <c r="H6" s="61">
        <v>4605</v>
      </c>
      <c r="I6" s="61">
        <v>26362</v>
      </c>
      <c r="J6" s="61">
        <v>18990</v>
      </c>
      <c r="K6" s="63">
        <v>13905</v>
      </c>
      <c r="L6" s="64">
        <v>17350</v>
      </c>
      <c r="M6" s="61">
        <v>23327.5</v>
      </c>
      <c r="N6" s="57"/>
      <c r="O6" s="57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5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negative="1" displayHidden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Sparklines!B4:M4</xm:f>
              <xm:sqref>N4</xm:sqref>
            </x14:sparkline>
            <x14:sparkline>
              <xm:f>Sparklines!B5:M5</xm:f>
              <xm:sqref>N5</xm:sqref>
            </x14:sparkline>
            <x14:sparkline>
              <xm:f>Sparklines!B6:M6</xm:f>
              <xm:sqref>N6</xm:sqref>
            </x14:sparkline>
          </x14:sparklines>
        </x14:sparklineGroup>
        <x14:sparklineGroup manualMax="0" manualMin="0"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Sparklines!B4:M4</xm:f>
              <xm:sqref>O4</xm:sqref>
            </x14:sparkline>
            <x14:sparkline>
              <xm:f>Sparklines!B5:M5</xm:f>
              <xm:sqref>O5</xm:sqref>
            </x14:sparkline>
            <x14:sparkline>
              <xm:f>Sparklines!B6:M6</xm:f>
              <xm:sqref>O6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S28"/>
  <sheetViews>
    <sheetView workbookViewId="0">
      <selection activeCell="J13" sqref="J13"/>
    </sheetView>
  </sheetViews>
  <sheetFormatPr defaultRowHeight="15"/>
  <cols>
    <col min="1" max="3" width="9.140625" style="1"/>
    <col min="4" max="4" width="9.140625" style="124"/>
    <col min="5" max="5" width="15.5703125" style="124" customWidth="1"/>
    <col min="6" max="6" width="12.5703125" style="124" bestFit="1" customWidth="1"/>
    <col min="7" max="7" width="11.28515625" style="124" customWidth="1"/>
    <col min="8" max="16384" width="9.140625" style="1"/>
  </cols>
  <sheetData>
    <row r="2" spans="3:19" ht="15.75">
      <c r="I2" s="31"/>
      <c r="J2" s="31"/>
      <c r="K2" s="31"/>
      <c r="L2" s="31"/>
      <c r="M2" s="31"/>
      <c r="N2" s="144" t="s">
        <v>67</v>
      </c>
      <c r="O2" s="144"/>
      <c r="P2" s="144"/>
    </row>
    <row r="3" spans="3:19" ht="15" customHeight="1">
      <c r="C3" s="134" t="s">
        <v>51</v>
      </c>
      <c r="D3" s="135" t="s">
        <v>47</v>
      </c>
      <c r="E3" s="135" t="s">
        <v>48</v>
      </c>
      <c r="F3" s="135" t="s">
        <v>50</v>
      </c>
      <c r="G3" s="136" t="s">
        <v>66</v>
      </c>
      <c r="I3" s="146"/>
      <c r="J3" s="147"/>
      <c r="K3" s="147"/>
      <c r="L3" s="147"/>
      <c r="M3" s="31"/>
      <c r="O3" s="125"/>
      <c r="P3" s="125"/>
      <c r="Q3" s="126"/>
      <c r="R3" s="126"/>
      <c r="S3" s="126"/>
    </row>
    <row r="4" spans="3:19" ht="15" customHeight="1">
      <c r="C4" s="137" t="s">
        <v>52</v>
      </c>
      <c r="D4" s="138">
        <v>20</v>
      </c>
      <c r="E4" s="138">
        <v>32370</v>
      </c>
      <c r="F4" s="138">
        <v>16185</v>
      </c>
      <c r="G4" s="139">
        <f>$F4/$F$23</f>
        <v>7.3060576855799586E-2</v>
      </c>
      <c r="H4" s="138">
        <v>16185</v>
      </c>
      <c r="I4" s="148"/>
      <c r="J4" s="149"/>
      <c r="K4" s="149"/>
      <c r="L4" s="149"/>
      <c r="M4" s="129"/>
      <c r="O4" s="144"/>
      <c r="P4" s="144"/>
      <c r="Q4" s="145"/>
      <c r="R4" s="126"/>
      <c r="S4" s="126"/>
    </row>
    <row r="5" spans="3:19">
      <c r="C5" s="137" t="s">
        <v>53</v>
      </c>
      <c r="D5" s="138">
        <v>20</v>
      </c>
      <c r="E5" s="138">
        <v>26420</v>
      </c>
      <c r="F5" s="138">
        <v>13210</v>
      </c>
      <c r="G5" s="139">
        <f t="shared" ref="G5:G23" si="0">$F5/$F$23</f>
        <v>5.9631153553605973E-2</v>
      </c>
      <c r="H5" s="138">
        <v>13210</v>
      </c>
      <c r="I5" s="148"/>
      <c r="J5" s="149"/>
      <c r="K5" s="149"/>
      <c r="L5" s="149"/>
      <c r="M5" s="129"/>
    </row>
    <row r="6" spans="3:19">
      <c r="C6" s="137" t="s">
        <v>54</v>
      </c>
      <c r="D6" s="138">
        <v>15</v>
      </c>
      <c r="E6" s="138">
        <v>32670</v>
      </c>
      <c r="F6" s="138">
        <v>10890</v>
      </c>
      <c r="G6" s="139">
        <f t="shared" si="0"/>
        <v>4.9158460423828085E-2</v>
      </c>
      <c r="H6" s="138">
        <v>10890</v>
      </c>
      <c r="I6" s="148"/>
      <c r="J6" s="149"/>
      <c r="K6" s="149"/>
      <c r="L6" s="149"/>
      <c r="M6" s="129"/>
    </row>
    <row r="7" spans="3:19">
      <c r="C7" s="137" t="s">
        <v>55</v>
      </c>
      <c r="D7" s="138">
        <v>15</v>
      </c>
      <c r="E7" s="138">
        <v>13320</v>
      </c>
      <c r="F7" s="138">
        <v>4440</v>
      </c>
      <c r="G7" s="139">
        <f t="shared" si="0"/>
        <v>2.0042567886299056E-2</v>
      </c>
      <c r="H7" s="138">
        <v>4440</v>
      </c>
      <c r="I7" s="148"/>
      <c r="J7" s="149"/>
      <c r="K7" s="149"/>
      <c r="L7" s="149"/>
      <c r="M7" s="129"/>
    </row>
    <row r="8" spans="3:19">
      <c r="C8" s="137" t="s">
        <v>56</v>
      </c>
      <c r="D8" s="138">
        <v>15</v>
      </c>
      <c r="E8" s="138">
        <v>37050</v>
      </c>
      <c r="F8" s="138">
        <v>12350</v>
      </c>
      <c r="G8" s="139">
        <f t="shared" si="0"/>
        <v>5.5749034548602097E-2</v>
      </c>
      <c r="H8" s="138">
        <v>12350</v>
      </c>
      <c r="I8" s="148"/>
      <c r="J8" s="149"/>
      <c r="K8" s="149"/>
      <c r="L8" s="149"/>
      <c r="M8" s="129"/>
    </row>
    <row r="9" spans="3:19">
      <c r="C9" s="137" t="s">
        <v>57</v>
      </c>
      <c r="D9" s="138">
        <v>35</v>
      </c>
      <c r="E9" s="138">
        <v>52000</v>
      </c>
      <c r="F9" s="138">
        <v>13170</v>
      </c>
      <c r="G9" s="139">
        <f t="shared" si="0"/>
        <v>5.9450589878954629E-2</v>
      </c>
      <c r="H9" s="138">
        <v>13170</v>
      </c>
      <c r="I9" s="148"/>
      <c r="J9" s="149"/>
      <c r="K9" s="149"/>
      <c r="L9" s="149"/>
      <c r="M9" s="129"/>
    </row>
    <row r="10" spans="3:19">
      <c r="C10" s="137" t="s">
        <v>58</v>
      </c>
      <c r="D10" s="138">
        <v>15</v>
      </c>
      <c r="E10" s="138">
        <v>13815</v>
      </c>
      <c r="F10" s="138">
        <v>4605</v>
      </c>
      <c r="G10" s="139">
        <f t="shared" si="0"/>
        <v>2.0787393044235842E-2</v>
      </c>
      <c r="H10" s="138">
        <v>4605</v>
      </c>
      <c r="I10" s="148"/>
      <c r="J10" s="149"/>
      <c r="K10" s="149"/>
      <c r="L10" s="149"/>
      <c r="M10" s="129"/>
    </row>
    <row r="11" spans="3:19">
      <c r="C11" s="137" t="s">
        <v>59</v>
      </c>
      <c r="D11" s="138">
        <v>12</v>
      </c>
      <c r="E11" s="138">
        <v>30216</v>
      </c>
      <c r="F11" s="138">
        <v>22662</v>
      </c>
      <c r="G11" s="139">
        <f t="shared" si="0"/>
        <v>0.10229834987371828</v>
      </c>
      <c r="H11" s="138">
        <v>22662</v>
      </c>
      <c r="I11" s="148"/>
      <c r="J11" s="149"/>
      <c r="K11" s="149"/>
      <c r="L11" s="149"/>
      <c r="M11" s="129"/>
    </row>
    <row r="12" spans="3:19">
      <c r="C12" s="137" t="s">
        <v>60</v>
      </c>
      <c r="D12" s="138">
        <v>20</v>
      </c>
      <c r="E12" s="138">
        <v>37980</v>
      </c>
      <c r="F12" s="138">
        <v>17990</v>
      </c>
      <c r="G12" s="139">
        <f t="shared" si="0"/>
        <v>8.1208512674441444E-2</v>
      </c>
      <c r="H12" s="138">
        <v>17990</v>
      </c>
      <c r="I12" s="148"/>
      <c r="J12" s="149"/>
      <c r="K12" s="149"/>
      <c r="L12" s="149"/>
      <c r="M12" s="129"/>
      <c r="P12" s="1" t="s">
        <v>65</v>
      </c>
    </row>
    <row r="13" spans="3:19">
      <c r="C13" s="137" t="s">
        <v>61</v>
      </c>
      <c r="D13" s="138">
        <v>12</v>
      </c>
      <c r="E13" s="138">
        <v>18540</v>
      </c>
      <c r="F13" s="138">
        <v>13905</v>
      </c>
      <c r="G13" s="139">
        <f t="shared" si="0"/>
        <v>6.2768447400673055E-2</v>
      </c>
      <c r="H13" s="138">
        <v>13905</v>
      </c>
      <c r="I13" s="148"/>
      <c r="J13" s="149"/>
      <c r="K13" s="149"/>
      <c r="L13" s="149"/>
      <c r="M13" s="129"/>
    </row>
    <row r="14" spans="3:19">
      <c r="C14" s="137" t="s">
        <v>62</v>
      </c>
      <c r="D14" s="138">
        <v>15</v>
      </c>
      <c r="E14" s="138">
        <v>37050</v>
      </c>
      <c r="F14" s="138">
        <v>12350</v>
      </c>
      <c r="G14" s="139">
        <f t="shared" si="0"/>
        <v>5.5749034548602097E-2</v>
      </c>
      <c r="H14" s="138">
        <v>12350</v>
      </c>
      <c r="I14" s="148"/>
      <c r="J14" s="149"/>
      <c r="K14" s="149"/>
      <c r="L14" s="149"/>
      <c r="M14" s="129"/>
    </row>
    <row r="15" spans="3:19">
      <c r="C15" s="137" t="s">
        <v>63</v>
      </c>
      <c r="D15" s="138">
        <v>12</v>
      </c>
      <c r="E15" s="138">
        <v>33318</v>
      </c>
      <c r="F15" s="138">
        <v>13327.5</v>
      </c>
      <c r="G15" s="139">
        <f t="shared" si="0"/>
        <v>6.0161559347894286E-2</v>
      </c>
      <c r="H15" s="138">
        <v>13327.5</v>
      </c>
      <c r="I15" s="148"/>
      <c r="J15" s="149"/>
      <c r="K15" s="149"/>
      <c r="L15" s="149"/>
      <c r="M15" s="129"/>
    </row>
    <row r="16" spans="3:19">
      <c r="C16" s="137" t="s">
        <v>52</v>
      </c>
      <c r="D16" s="138">
        <v>30</v>
      </c>
      <c r="E16" s="138">
        <v>33400</v>
      </c>
      <c r="F16" s="138">
        <v>23900</v>
      </c>
      <c r="G16" s="139">
        <f t="shared" si="0"/>
        <v>0.10788679560417734</v>
      </c>
      <c r="H16" s="138">
        <v>23900</v>
      </c>
      <c r="I16" s="148"/>
      <c r="J16" s="149"/>
      <c r="K16" s="149"/>
      <c r="L16" s="149"/>
      <c r="M16" s="129"/>
    </row>
    <row r="17" spans="3:13">
      <c r="C17" s="137" t="s">
        <v>53</v>
      </c>
      <c r="D17" s="138">
        <v>7</v>
      </c>
      <c r="E17" s="138">
        <v>15022</v>
      </c>
      <c r="F17" s="138">
        <v>7292</v>
      </c>
      <c r="G17" s="139">
        <f t="shared" si="0"/>
        <v>3.2916757888939795E-2</v>
      </c>
      <c r="H17" s="138">
        <v>7292</v>
      </c>
      <c r="I17" s="148"/>
      <c r="J17" s="149"/>
      <c r="K17" s="149"/>
      <c r="L17" s="149"/>
      <c r="M17" s="129"/>
    </row>
    <row r="18" spans="3:13">
      <c r="C18" s="137" t="s">
        <v>54</v>
      </c>
      <c r="D18" s="138">
        <v>25</v>
      </c>
      <c r="E18" s="138">
        <v>43125</v>
      </c>
      <c r="F18" s="138">
        <v>1725</v>
      </c>
      <c r="G18" s="139">
        <f t="shared" si="0"/>
        <v>7.7868084693391596E-3</v>
      </c>
      <c r="H18" s="138">
        <v>1725</v>
      </c>
      <c r="I18" s="148"/>
      <c r="J18" s="149"/>
      <c r="K18" s="149"/>
      <c r="L18" s="149"/>
      <c r="M18" s="129"/>
    </row>
    <row r="19" spans="3:13">
      <c r="C19" s="137" t="s">
        <v>55</v>
      </c>
      <c r="D19" s="138">
        <v>15</v>
      </c>
      <c r="E19" s="138">
        <v>9225</v>
      </c>
      <c r="F19" s="138">
        <v>3075</v>
      </c>
      <c r="G19" s="139">
        <f t="shared" si="0"/>
        <v>1.388083248882198E-2</v>
      </c>
      <c r="H19" s="138">
        <v>3075</v>
      </c>
      <c r="I19" s="148"/>
      <c r="J19" s="149"/>
      <c r="K19" s="149"/>
      <c r="L19" s="149"/>
      <c r="M19" s="129"/>
    </row>
    <row r="20" spans="3:13">
      <c r="C20" s="137" t="s">
        <v>56</v>
      </c>
      <c r="D20" s="138">
        <v>20</v>
      </c>
      <c r="E20" s="138">
        <v>5840</v>
      </c>
      <c r="F20" s="138">
        <v>2920</v>
      </c>
      <c r="G20" s="139">
        <f t="shared" si="0"/>
        <v>1.3181148249548027E-2</v>
      </c>
      <c r="H20" s="138">
        <v>2920</v>
      </c>
      <c r="I20" s="148"/>
      <c r="J20" s="149"/>
      <c r="K20" s="149"/>
      <c r="L20" s="149"/>
      <c r="M20" s="129"/>
    </row>
    <row r="21" spans="3:13">
      <c r="C21" s="137" t="s">
        <v>57</v>
      </c>
      <c r="D21" s="138">
        <v>15</v>
      </c>
      <c r="E21" s="138">
        <v>14610</v>
      </c>
      <c r="F21" s="138">
        <v>4870</v>
      </c>
      <c r="G21" s="139">
        <f t="shared" si="0"/>
        <v>2.198362738880099E-2</v>
      </c>
      <c r="H21" s="138">
        <v>4870</v>
      </c>
      <c r="I21" s="148"/>
      <c r="J21" s="149"/>
      <c r="K21" s="149"/>
      <c r="L21" s="149"/>
      <c r="M21" s="129"/>
    </row>
    <row r="22" spans="3:13">
      <c r="C22" s="137" t="s">
        <v>58</v>
      </c>
      <c r="D22" s="138">
        <v>12</v>
      </c>
      <c r="E22" s="138">
        <v>30216</v>
      </c>
      <c r="F22" s="138">
        <v>22662</v>
      </c>
      <c r="G22" s="139">
        <f t="shared" si="0"/>
        <v>0.10229834987371828</v>
      </c>
      <c r="H22" s="138">
        <v>22662</v>
      </c>
      <c r="I22" s="148"/>
      <c r="J22" s="149"/>
      <c r="K22" s="149"/>
      <c r="L22" s="149"/>
      <c r="M22" s="129"/>
    </row>
    <row r="23" spans="3:13">
      <c r="C23" s="140" t="s">
        <v>13</v>
      </c>
      <c r="D23" s="141"/>
      <c r="E23" s="141"/>
      <c r="F23" s="141">
        <f>SUM(F4:F22)</f>
        <v>221528.5</v>
      </c>
      <c r="G23" s="142">
        <f t="shared" si="0"/>
        <v>1</v>
      </c>
      <c r="H23" s="141"/>
    </row>
    <row r="24" spans="3:13">
      <c r="C24" s="133"/>
      <c r="D24" s="129"/>
      <c r="E24" s="129"/>
      <c r="F24" s="129"/>
      <c r="G24" s="129"/>
    </row>
    <row r="25" spans="3:13">
      <c r="C25" s="128"/>
      <c r="D25" s="127"/>
      <c r="E25" s="127"/>
      <c r="F25" s="127"/>
      <c r="G25" s="129"/>
    </row>
    <row r="26" spans="3:13">
      <c r="C26" s="128"/>
      <c r="D26" s="127"/>
      <c r="E26" s="127"/>
      <c r="F26" s="127"/>
      <c r="G26" s="129"/>
    </row>
    <row r="27" spans="3:13">
      <c r="C27" s="128"/>
      <c r="D27" s="127"/>
      <c r="E27" s="127"/>
      <c r="F27" s="127"/>
      <c r="G27" s="129"/>
    </row>
    <row r="28" spans="3:13">
      <c r="C28" s="130"/>
      <c r="D28" s="131"/>
      <c r="E28" s="131"/>
      <c r="F28" s="131"/>
      <c r="G28" s="132"/>
    </row>
  </sheetData>
  <conditionalFormatting sqref="F4:F22">
    <cfRule type="cellIs" priority="10" operator="greaterThan">
      <formula>AVERAGE($F$4:$F$22)</formula>
    </cfRule>
    <cfRule type="iconSet" priority="11">
      <iconSet iconSet="3Symbols2">
        <cfvo type="percent" val="0"/>
        <cfvo type="formula" val="AVERAGE($F$4:$F$22)"/>
        <cfvo type="formula" val="AVERAGE($F$4:$F$22)"/>
      </iconSet>
    </cfRule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M4:M22">
    <cfRule type="dataBar" priority="6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{1716D2C1-B8C3-4FB5-A013-83044D64505F}</x14:id>
        </ext>
      </extLst>
    </cfRule>
  </conditionalFormatting>
  <conditionalFormatting sqref="H4:H22">
    <cfRule type="dataBar" priority="1">
      <dataBar showValue="0">
        <cfvo type="min"/>
        <cfvo type="max"/>
        <color rgb="FFD6007B"/>
      </dataBar>
      <extLst>
        <ext xmlns:x14="http://schemas.microsoft.com/office/spreadsheetml/2009/9/main" uri="{B025F937-C7B1-47D3-B67F-A62EFF666E3E}">
          <x14:id>{CB8A677F-16F4-4F53-A2BF-72AAABA20F93}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16D2C1-B8C3-4FB5-A013-83044D645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M4:M22</xm:sqref>
        </x14:conditionalFormatting>
        <x14:conditionalFormatting xmlns:xm="http://schemas.microsoft.com/office/excel/2006/main">
          <x14:cfRule type="dataBar" id="{CB8A677F-16F4-4F53-A2BF-72AAABA20F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O14" sqref="O14"/>
    </sheetView>
  </sheetViews>
  <sheetFormatPr defaultRowHeight="15"/>
  <sheetData>
    <row r="1" spans="1:22" ht="18.75">
      <c r="A1" s="1"/>
      <c r="B1" s="1"/>
      <c r="C1" s="1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  <c r="R1" s="1"/>
      <c r="S1" s="1"/>
      <c r="T1" s="1"/>
      <c r="U1" s="1"/>
      <c r="V1" s="1"/>
    </row>
    <row r="2" spans="1:22" ht="18">
      <c r="A2" s="1"/>
      <c r="B2" s="1"/>
      <c r="C2" s="1"/>
      <c r="D2" s="201" t="s">
        <v>72</v>
      </c>
      <c r="E2" s="201"/>
      <c r="F2" s="201"/>
      <c r="G2" s="201"/>
      <c r="H2" s="201"/>
      <c r="I2" s="201"/>
      <c r="J2" s="201"/>
      <c r="K2" s="201"/>
      <c r="L2" s="201"/>
      <c r="M2" s="201"/>
      <c r="N2" s="1"/>
      <c r="O2" s="1"/>
      <c r="P2" s="1"/>
      <c r="Q2" s="1"/>
      <c r="R2" s="1"/>
      <c r="S2" s="1"/>
      <c r="T2" s="1"/>
      <c r="U2" s="1"/>
      <c r="V2" s="1"/>
    </row>
    <row r="3" spans="1:22" ht="18.75">
      <c r="A3" s="1"/>
      <c r="B3" s="1"/>
      <c r="C3" s="1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  <c r="R3" s="1"/>
      <c r="S3" s="1"/>
      <c r="T3" s="1"/>
      <c r="U3" s="1"/>
      <c r="V3" s="1"/>
    </row>
    <row r="4" spans="1:22" ht="18.75">
      <c r="A4" s="1"/>
      <c r="B4" s="1"/>
      <c r="C4" s="1"/>
      <c r="D4" s="1"/>
      <c r="E4" s="1"/>
      <c r="F4" s="1"/>
      <c r="G4" s="1"/>
      <c r="H4" s="1"/>
      <c r="I4" s="6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60" t="s">
        <v>51</v>
      </c>
      <c r="D5" s="65" t="s">
        <v>52</v>
      </c>
      <c r="E5" s="65" t="s">
        <v>53</v>
      </c>
      <c r="F5" s="65" t="s">
        <v>54</v>
      </c>
      <c r="G5" s="65" t="s">
        <v>55</v>
      </c>
      <c r="H5" s="65" t="s">
        <v>56</v>
      </c>
      <c r="I5" s="65" t="s">
        <v>57</v>
      </c>
      <c r="J5" s="65" t="s">
        <v>58</v>
      </c>
      <c r="K5" s="65" t="s">
        <v>59</v>
      </c>
      <c r="L5" s="65" t="s">
        <v>60</v>
      </c>
      <c r="M5" s="65" t="s">
        <v>61</v>
      </c>
      <c r="N5" s="65" t="s">
        <v>62</v>
      </c>
      <c r="O5" s="65" t="s">
        <v>63</v>
      </c>
      <c r="P5" s="66" t="s">
        <v>64</v>
      </c>
      <c r="Q5" s="1"/>
      <c r="R5" s="1"/>
      <c r="S5" s="1"/>
      <c r="T5" s="1"/>
      <c r="U5" s="1"/>
      <c r="V5" s="1"/>
    </row>
    <row r="6" spans="1:22">
      <c r="A6" s="1"/>
      <c r="B6" s="1"/>
      <c r="C6" s="59" t="s">
        <v>48</v>
      </c>
      <c r="D6" s="61">
        <v>232323</v>
      </c>
      <c r="E6" s="62">
        <v>26420</v>
      </c>
      <c r="F6" s="61">
        <v>32670</v>
      </c>
      <c r="G6" s="61">
        <v>13320</v>
      </c>
      <c r="H6" s="61">
        <v>37500</v>
      </c>
      <c r="I6" s="61">
        <v>59550</v>
      </c>
      <c r="J6" s="61">
        <v>12815</v>
      </c>
      <c r="K6" s="61">
        <v>230216</v>
      </c>
      <c r="L6" s="61">
        <v>37980</v>
      </c>
      <c r="M6" s="61">
        <v>18540</v>
      </c>
      <c r="N6" s="61">
        <v>37050</v>
      </c>
      <c r="O6" s="61">
        <v>33187.5</v>
      </c>
      <c r="P6" s="57"/>
      <c r="Q6" s="1"/>
      <c r="R6" s="1"/>
      <c r="S6" s="1"/>
      <c r="T6" s="1"/>
      <c r="U6" s="1"/>
      <c r="V6" s="1"/>
    </row>
    <row r="7" spans="1:22">
      <c r="A7" s="1"/>
      <c r="B7" s="1"/>
      <c r="C7" s="59" t="s">
        <v>49</v>
      </c>
      <c r="D7" s="63">
        <v>3220</v>
      </c>
      <c r="E7" s="64">
        <v>26420</v>
      </c>
      <c r="F7" s="61">
        <v>32670</v>
      </c>
      <c r="G7" s="62">
        <v>13320</v>
      </c>
      <c r="H7" s="61">
        <v>37050</v>
      </c>
      <c r="I7" s="62">
        <v>59550</v>
      </c>
      <c r="J7" s="61">
        <v>13815</v>
      </c>
      <c r="K7" s="62">
        <v>30216</v>
      </c>
      <c r="L7" s="61">
        <v>37980</v>
      </c>
      <c r="M7" s="62">
        <v>18540</v>
      </c>
      <c r="N7" s="61">
        <v>37050</v>
      </c>
      <c r="O7" s="62">
        <v>33187.5</v>
      </c>
      <c r="P7" s="57"/>
      <c r="Q7" s="1"/>
      <c r="R7" s="1"/>
      <c r="S7" s="1"/>
      <c r="T7" s="1"/>
      <c r="U7" s="1"/>
      <c r="V7" s="1"/>
    </row>
    <row r="8" spans="1:22">
      <c r="A8" s="1"/>
      <c r="B8" s="1"/>
      <c r="C8" s="59" t="s">
        <v>50</v>
      </c>
      <c r="D8" s="61">
        <v>16185</v>
      </c>
      <c r="E8" s="61">
        <v>13210</v>
      </c>
      <c r="F8" s="61">
        <v>10890</v>
      </c>
      <c r="G8" s="61">
        <v>4440</v>
      </c>
      <c r="H8" s="61">
        <v>12350</v>
      </c>
      <c r="I8" s="61">
        <v>16170</v>
      </c>
      <c r="J8" s="61">
        <v>4605</v>
      </c>
      <c r="K8" s="61">
        <v>26362</v>
      </c>
      <c r="L8" s="61">
        <v>18990</v>
      </c>
      <c r="M8" s="63">
        <v>13905</v>
      </c>
      <c r="N8" s="64">
        <v>17350</v>
      </c>
      <c r="O8" s="61">
        <v>23327.5</v>
      </c>
      <c r="P8" s="57"/>
      <c r="Q8" s="1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81"/>
      <c r="O11" s="82"/>
      <c r="P11" s="82"/>
      <c r="Q11" s="82"/>
      <c r="R11" s="82"/>
      <c r="S11" s="83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</sheetData>
  <mergeCells count="1">
    <mergeCell ref="D2:M2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negative="1" displayHidden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'NonContiguous Range'!D6:O6</xm:f>
              <xm:sqref>P6</xm:sqref>
            </x14:sparkline>
            <x14:sparkline>
              <xm:f>'NonContiguous Range'!D7:O7</xm:f>
              <xm:sqref>P7</xm:sqref>
            </x14:sparkline>
            <x14:sparkline>
              <xm:f>'NonContiguous Range'!D8:O8</xm:f>
              <xm:sqref>P8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defaultGridColor="0" colorId="60" workbookViewId="0">
      <selection activeCell="B2" sqref="B2"/>
    </sheetView>
  </sheetViews>
  <sheetFormatPr defaultRowHeight="15"/>
  <cols>
    <col min="3" max="3" width="9.42578125" bestFit="1" customWidth="1"/>
    <col min="4" max="4" width="11.140625" bestFit="1" customWidth="1"/>
  </cols>
  <sheetData>
    <row r="1" spans="1:24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>
      <c r="A2" s="70"/>
      <c r="B2" s="67" t="s">
        <v>68</v>
      </c>
      <c r="C2" s="1" t="s">
        <v>69</v>
      </c>
      <c r="D2" s="1" t="s">
        <v>70</v>
      </c>
      <c r="E2" s="79" t="s">
        <v>71</v>
      </c>
      <c r="F2" s="8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24">
      <c r="A3" s="70"/>
      <c r="B3" s="67">
        <v>2017</v>
      </c>
      <c r="C3" s="1">
        <v>2200</v>
      </c>
      <c r="D3" s="1">
        <v>2000</v>
      </c>
      <c r="E3" s="79">
        <v>1000</v>
      </c>
      <c r="F3" s="8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spans="1:24">
      <c r="A4" s="70"/>
      <c r="B4" s="67">
        <v>2018</v>
      </c>
      <c r="C4" s="1">
        <v>3000</v>
      </c>
      <c r="D4" s="1">
        <v>4000</v>
      </c>
      <c r="E4" s="79">
        <v>2990</v>
      </c>
      <c r="F4" s="8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spans="1:24">
      <c r="A5" s="70"/>
      <c r="B5" s="67">
        <v>2019</v>
      </c>
      <c r="C5" s="1">
        <v>2500</v>
      </c>
      <c r="D5" s="1">
        <v>1600</v>
      </c>
      <c r="E5" s="79">
        <v>3000</v>
      </c>
      <c r="F5" s="8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>
      <c r="A6" s="70"/>
      <c r="B6" s="67">
        <v>2020</v>
      </c>
      <c r="C6" s="1">
        <v>4000</v>
      </c>
      <c r="D6" s="1">
        <v>2900</v>
      </c>
      <c r="E6" s="79">
        <v>4001</v>
      </c>
      <c r="F6" s="8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</row>
    <row r="7" spans="1:24">
      <c r="A7" s="70"/>
      <c r="B7" s="67">
        <v>2021</v>
      </c>
      <c r="C7" s="1">
        <v>4200</v>
      </c>
      <c r="D7" s="1">
        <v>2500</v>
      </c>
      <c r="E7" s="79">
        <v>200</v>
      </c>
      <c r="F7" s="8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</row>
    <row r="8" spans="1:24">
      <c r="A8" s="70"/>
      <c r="B8" s="67">
        <v>2022</v>
      </c>
      <c r="C8" s="1">
        <v>5500</v>
      </c>
      <c r="D8" s="1">
        <v>4000</v>
      </c>
      <c r="E8" s="79">
        <v>5000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</row>
    <row r="9" spans="1:24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</row>
    <row r="10" spans="1:24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</row>
    <row r="11" spans="1:24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</row>
    <row r="12" spans="1:24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</row>
    <row r="13" spans="1:24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</row>
    <row r="14" spans="1:24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</row>
    <row r="15" spans="1:24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</row>
    <row r="16" spans="1:24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</row>
    <row r="17" spans="1:24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</row>
    <row r="19" spans="1:24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</row>
    <row r="20" spans="1:24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</row>
    <row r="21" spans="1:24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</row>
    <row r="22" spans="1:24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</row>
    <row r="23" spans="1:24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</row>
    <row r="24" spans="1:24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</row>
    <row r="25" spans="1:24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</row>
    <row r="26" spans="1:24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</row>
    <row r="27" spans="1:24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</row>
    <row r="28" spans="1:24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</row>
    <row r="29" spans="1:24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</row>
    <row r="30" spans="1:24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</row>
    <row r="31" spans="1:24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</row>
    <row r="32" spans="1:24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</row>
    <row r="33" spans="1:24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</row>
    <row r="34" spans="1:24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</row>
    <row r="35" spans="1:24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</row>
    <row r="36" spans="1:24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workbookViewId="0">
      <selection activeCell="K24" sqref="K24"/>
    </sheetView>
  </sheetViews>
  <sheetFormatPr defaultRowHeight="15"/>
  <cols>
    <col min="1" max="16384" width="9.140625" style="84"/>
  </cols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37"/>
      <c r="C2" s="3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09" t="s">
        <v>78</v>
      </c>
      <c r="C3" s="111" t="s">
        <v>83</v>
      </c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 t="s">
        <v>134</v>
      </c>
      <c r="B4" s="108" t="s">
        <v>84</v>
      </c>
      <c r="C4" s="110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06" t="s">
        <v>85</v>
      </c>
      <c r="C5" s="105">
        <v>3.9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07" t="s">
        <v>86</v>
      </c>
      <c r="C6" s="106">
        <v>4.5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07" t="s">
        <v>87</v>
      </c>
      <c r="C7" s="106">
        <v>5.0999999999999996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07" t="s">
        <v>88</v>
      </c>
      <c r="C8" s="106">
        <v>5.3999999999999995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07" t="s">
        <v>89</v>
      </c>
      <c r="C9" s="106">
        <v>3.3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07" t="s">
        <v>90</v>
      </c>
      <c r="C10" s="106">
        <v>3.9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 t="s">
        <v>135</v>
      </c>
      <c r="B11" s="107" t="s">
        <v>84</v>
      </c>
      <c r="C11" s="106">
        <v>4.5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07" t="s">
        <v>85</v>
      </c>
      <c r="C12" s="106">
        <v>5.0999999999999996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07" t="s">
        <v>86</v>
      </c>
      <c r="C13" s="106">
        <v>5.3999999999999995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07" t="s">
        <v>87</v>
      </c>
      <c r="C14" s="106">
        <v>3.5999999999999996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07" t="s">
        <v>88</v>
      </c>
      <c r="C15" s="106">
        <v>4.2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07" t="s">
        <v>89</v>
      </c>
      <c r="C16" s="106">
        <v>4.5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07" t="s">
        <v>90</v>
      </c>
      <c r="C17" s="106">
        <v>5.0999999999999996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07"/>
      <c r="C18" s="10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08"/>
      <c r="C19" s="1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08"/>
      <c r="C20" s="1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08"/>
      <c r="C21" s="1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08"/>
      <c r="C22" s="1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defaultGridColor="0" topLeftCell="C1" colorId="9" workbookViewId="0">
      <selection activeCell="J4" sqref="J4"/>
    </sheetView>
  </sheetViews>
  <sheetFormatPr defaultRowHeight="15"/>
  <cols>
    <col min="4" max="4" width="18" bestFit="1" customWidth="1"/>
  </cols>
  <sheetData>
    <row r="2" spans="1:5">
      <c r="A2" s="85" t="s">
        <v>78</v>
      </c>
      <c r="B2" s="86" t="s">
        <v>79</v>
      </c>
      <c r="C2" s="86" t="s">
        <v>80</v>
      </c>
      <c r="D2" s="86" t="s">
        <v>92</v>
      </c>
      <c r="E2" s="87" t="s">
        <v>91</v>
      </c>
    </row>
    <row r="3" spans="1:5">
      <c r="A3" s="88" t="s">
        <v>84</v>
      </c>
      <c r="B3" s="89">
        <v>27</v>
      </c>
      <c r="C3" s="89">
        <v>2</v>
      </c>
      <c r="D3" s="89">
        <v>15</v>
      </c>
      <c r="E3" s="90">
        <v>3</v>
      </c>
    </row>
    <row r="4" spans="1:5">
      <c r="A4" s="91" t="s">
        <v>85</v>
      </c>
      <c r="B4" s="92">
        <v>28.9</v>
      </c>
      <c r="C4" s="92">
        <v>1.33</v>
      </c>
      <c r="D4" s="92">
        <v>15</v>
      </c>
      <c r="E4" s="93">
        <v>3.9</v>
      </c>
    </row>
    <row r="5" spans="1:5">
      <c r="A5" s="88" t="s">
        <v>86</v>
      </c>
      <c r="B5" s="89">
        <v>34.5</v>
      </c>
      <c r="C5" s="89">
        <v>1.33</v>
      </c>
      <c r="D5" s="89">
        <v>27</v>
      </c>
      <c r="E5" s="90">
        <v>4.5</v>
      </c>
    </row>
    <row r="6" spans="1:5">
      <c r="A6" s="91" t="s">
        <v>87</v>
      </c>
      <c r="B6" s="92">
        <v>44.099999999999994</v>
      </c>
      <c r="C6" s="92">
        <v>1.05</v>
      </c>
      <c r="D6" s="92">
        <v>28</v>
      </c>
      <c r="E6" s="93">
        <v>5.0999999999999996</v>
      </c>
    </row>
    <row r="7" spans="1:5">
      <c r="A7" s="88" t="s">
        <v>88</v>
      </c>
      <c r="B7" s="89">
        <v>42.4</v>
      </c>
      <c r="C7" s="89">
        <v>1</v>
      </c>
      <c r="D7" s="89">
        <v>33</v>
      </c>
      <c r="E7" s="90">
        <v>5.3999999999999995</v>
      </c>
    </row>
    <row r="8" spans="1:5">
      <c r="A8" s="91" t="s">
        <v>89</v>
      </c>
      <c r="B8" s="92">
        <v>25.299999999999997</v>
      </c>
      <c r="C8" s="92">
        <v>1.54</v>
      </c>
      <c r="D8" s="92">
        <v>23</v>
      </c>
      <c r="E8" s="93">
        <v>3.3</v>
      </c>
    </row>
    <row r="9" spans="1:5">
      <c r="A9" s="88" t="s">
        <v>90</v>
      </c>
      <c r="B9" s="89">
        <v>32.9</v>
      </c>
      <c r="C9" s="89">
        <v>1.54</v>
      </c>
      <c r="D9" s="89">
        <v>19</v>
      </c>
      <c r="E9" s="90">
        <v>3.9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topLeftCell="A691" workbookViewId="0">
      <selection activeCell="I710" sqref="I710"/>
    </sheetView>
  </sheetViews>
  <sheetFormatPr defaultRowHeight="15"/>
  <sheetData>
    <row r="1" spans="1:7">
      <c r="A1" s="94" t="s">
        <v>51</v>
      </c>
      <c r="B1" s="94" t="s">
        <v>93</v>
      </c>
      <c r="C1" s="95" t="s">
        <v>94</v>
      </c>
      <c r="D1" s="96" t="s">
        <v>95</v>
      </c>
      <c r="E1" s="96" t="s">
        <v>96</v>
      </c>
      <c r="F1" s="96" t="s">
        <v>97</v>
      </c>
      <c r="G1" s="97" t="s">
        <v>98</v>
      </c>
    </row>
    <row r="2" spans="1:7">
      <c r="A2" s="98">
        <v>40452</v>
      </c>
      <c r="B2" s="99" t="s">
        <v>89</v>
      </c>
      <c r="C2" s="100">
        <v>5000</v>
      </c>
      <c r="D2" s="101" t="s">
        <v>99</v>
      </c>
      <c r="E2" s="101" t="s">
        <v>100</v>
      </c>
      <c r="F2" s="101" t="s">
        <v>101</v>
      </c>
      <c r="G2" s="101" t="s">
        <v>102</v>
      </c>
    </row>
    <row r="3" spans="1:7">
      <c r="A3" s="98">
        <v>40452</v>
      </c>
      <c r="B3" s="99" t="s">
        <v>89</v>
      </c>
      <c r="C3" s="100">
        <v>14571</v>
      </c>
      <c r="D3" s="101" t="s">
        <v>103</v>
      </c>
      <c r="E3" s="101" t="s">
        <v>104</v>
      </c>
      <c r="F3" s="101" t="s">
        <v>101</v>
      </c>
      <c r="G3" s="101" t="s">
        <v>105</v>
      </c>
    </row>
    <row r="4" spans="1:7">
      <c r="A4" s="98">
        <v>40452</v>
      </c>
      <c r="B4" s="99" t="s">
        <v>89</v>
      </c>
      <c r="C4" s="100">
        <v>500</v>
      </c>
      <c r="D4" s="101" t="s">
        <v>106</v>
      </c>
      <c r="E4" s="101" t="s">
        <v>100</v>
      </c>
      <c r="F4" s="101" t="s">
        <v>101</v>
      </c>
      <c r="G4" s="101" t="s">
        <v>102</v>
      </c>
    </row>
    <row r="5" spans="1:7">
      <c r="A5" s="98">
        <v>40452</v>
      </c>
      <c r="B5" s="99" t="s">
        <v>89</v>
      </c>
      <c r="C5" s="100">
        <v>15000</v>
      </c>
      <c r="D5" s="101" t="s">
        <v>103</v>
      </c>
      <c r="E5" s="101" t="s">
        <v>100</v>
      </c>
      <c r="F5" s="101" t="s">
        <v>101</v>
      </c>
      <c r="G5" s="101" t="s">
        <v>102</v>
      </c>
    </row>
    <row r="6" spans="1:7">
      <c r="A6" s="98">
        <v>40452</v>
      </c>
      <c r="B6" s="99" t="s">
        <v>89</v>
      </c>
      <c r="C6" s="100">
        <v>4623</v>
      </c>
      <c r="D6" s="101" t="s">
        <v>107</v>
      </c>
      <c r="E6" s="101" t="s">
        <v>100</v>
      </c>
      <c r="F6" s="101" t="s">
        <v>108</v>
      </c>
      <c r="G6" s="101" t="s">
        <v>102</v>
      </c>
    </row>
    <row r="7" spans="1:7">
      <c r="A7" s="98">
        <v>40452</v>
      </c>
      <c r="B7" s="99" t="s">
        <v>89</v>
      </c>
      <c r="C7" s="100">
        <v>8721</v>
      </c>
      <c r="D7" s="101" t="s">
        <v>107</v>
      </c>
      <c r="E7" s="101" t="s">
        <v>100</v>
      </c>
      <c r="F7" s="101" t="s">
        <v>109</v>
      </c>
      <c r="G7" s="101" t="s">
        <v>105</v>
      </c>
    </row>
    <row r="8" spans="1:7">
      <c r="A8" s="98">
        <v>40452</v>
      </c>
      <c r="B8" s="99" t="s">
        <v>89</v>
      </c>
      <c r="C8" s="100">
        <v>15276</v>
      </c>
      <c r="D8" s="101" t="s">
        <v>107</v>
      </c>
      <c r="E8" s="101" t="s">
        <v>100</v>
      </c>
      <c r="F8" s="101" t="s">
        <v>108</v>
      </c>
      <c r="G8" s="101" t="s">
        <v>102</v>
      </c>
    </row>
    <row r="9" spans="1:7">
      <c r="A9" s="98">
        <v>40452</v>
      </c>
      <c r="B9" s="99" t="s">
        <v>89</v>
      </c>
      <c r="C9" s="100">
        <v>5000</v>
      </c>
      <c r="D9" s="101" t="s">
        <v>107</v>
      </c>
      <c r="E9" s="101" t="s">
        <v>100</v>
      </c>
      <c r="F9" s="101" t="s">
        <v>109</v>
      </c>
      <c r="G9" s="101" t="s">
        <v>102</v>
      </c>
    </row>
    <row r="10" spans="1:7">
      <c r="A10" s="98">
        <v>40452</v>
      </c>
      <c r="B10" s="99" t="s">
        <v>89</v>
      </c>
      <c r="C10" s="100">
        <v>15759</v>
      </c>
      <c r="D10" s="101" t="s">
        <v>103</v>
      </c>
      <c r="E10" s="101" t="s">
        <v>104</v>
      </c>
      <c r="F10" s="101" t="s">
        <v>109</v>
      </c>
      <c r="G10" s="101" t="s">
        <v>102</v>
      </c>
    </row>
    <row r="11" spans="1:7">
      <c r="A11" s="98">
        <v>40452</v>
      </c>
      <c r="B11" s="99" t="s">
        <v>89</v>
      </c>
      <c r="C11" s="100">
        <v>12000</v>
      </c>
      <c r="D11" s="101" t="s">
        <v>103</v>
      </c>
      <c r="E11" s="101" t="s">
        <v>100</v>
      </c>
      <c r="F11" s="101" t="s">
        <v>109</v>
      </c>
      <c r="G11" s="101" t="s">
        <v>102</v>
      </c>
    </row>
    <row r="12" spans="1:7">
      <c r="A12" s="98">
        <v>40452</v>
      </c>
      <c r="B12" s="99" t="s">
        <v>89</v>
      </c>
      <c r="C12" s="100">
        <v>7177</v>
      </c>
      <c r="D12" s="101" t="s">
        <v>107</v>
      </c>
      <c r="E12" s="101" t="s">
        <v>104</v>
      </c>
      <c r="F12" s="101" t="s">
        <v>108</v>
      </c>
      <c r="G12" s="101" t="s">
        <v>102</v>
      </c>
    </row>
    <row r="13" spans="1:7">
      <c r="A13" s="98">
        <v>40452</v>
      </c>
      <c r="B13" s="99" t="s">
        <v>89</v>
      </c>
      <c r="C13" s="100">
        <v>6837</v>
      </c>
      <c r="D13" s="101" t="s">
        <v>107</v>
      </c>
      <c r="E13" s="101" t="s">
        <v>100</v>
      </c>
      <c r="F13" s="101" t="s">
        <v>109</v>
      </c>
      <c r="G13" s="101" t="s">
        <v>102</v>
      </c>
    </row>
    <row r="14" spans="1:7">
      <c r="A14" s="98">
        <v>40452</v>
      </c>
      <c r="B14" s="99" t="s">
        <v>89</v>
      </c>
      <c r="C14" s="100">
        <v>3171</v>
      </c>
      <c r="D14" s="101" t="s">
        <v>106</v>
      </c>
      <c r="E14" s="101" t="s">
        <v>100</v>
      </c>
      <c r="F14" s="101" t="s">
        <v>109</v>
      </c>
      <c r="G14" s="101" t="s">
        <v>102</v>
      </c>
    </row>
    <row r="15" spans="1:7">
      <c r="A15" s="98">
        <v>40452</v>
      </c>
      <c r="B15" s="99" t="s">
        <v>89</v>
      </c>
      <c r="C15" s="100">
        <v>50000</v>
      </c>
      <c r="D15" s="101" t="s">
        <v>107</v>
      </c>
      <c r="E15" s="101" t="s">
        <v>100</v>
      </c>
      <c r="F15" s="101" t="s">
        <v>101</v>
      </c>
      <c r="G15" s="101" t="s">
        <v>102</v>
      </c>
    </row>
    <row r="16" spans="1:7">
      <c r="A16" s="98">
        <v>40452</v>
      </c>
      <c r="B16" s="99" t="s">
        <v>89</v>
      </c>
      <c r="C16" s="100">
        <v>4690</v>
      </c>
      <c r="D16" s="101" t="s">
        <v>106</v>
      </c>
      <c r="E16" s="101" t="s">
        <v>100</v>
      </c>
      <c r="F16" s="101" t="s">
        <v>108</v>
      </c>
      <c r="G16" s="101" t="s">
        <v>105</v>
      </c>
    </row>
    <row r="17" spans="1:7">
      <c r="A17" s="98">
        <v>40452</v>
      </c>
      <c r="B17" s="99" t="s">
        <v>89</v>
      </c>
      <c r="C17" s="100">
        <v>12438</v>
      </c>
      <c r="D17" s="101" t="s">
        <v>106</v>
      </c>
      <c r="E17" s="101" t="s">
        <v>100</v>
      </c>
      <c r="F17" s="101" t="s">
        <v>101</v>
      </c>
      <c r="G17" s="101" t="s">
        <v>102</v>
      </c>
    </row>
    <row r="18" spans="1:7">
      <c r="A18" s="98">
        <v>40452</v>
      </c>
      <c r="B18" s="99" t="s">
        <v>89</v>
      </c>
      <c r="C18" s="100">
        <v>5000</v>
      </c>
      <c r="D18" s="101" t="s">
        <v>106</v>
      </c>
      <c r="E18" s="101" t="s">
        <v>100</v>
      </c>
      <c r="F18" s="101" t="s">
        <v>108</v>
      </c>
      <c r="G18" s="101" t="s">
        <v>102</v>
      </c>
    </row>
    <row r="19" spans="1:7">
      <c r="A19" s="98">
        <v>40452</v>
      </c>
      <c r="B19" s="99" t="s">
        <v>89</v>
      </c>
      <c r="C19" s="100">
        <v>7000</v>
      </c>
      <c r="D19" s="101" t="s">
        <v>107</v>
      </c>
      <c r="E19" s="101" t="s">
        <v>100</v>
      </c>
      <c r="F19" s="101" t="s">
        <v>108</v>
      </c>
      <c r="G19" s="101" t="s">
        <v>105</v>
      </c>
    </row>
    <row r="20" spans="1:7">
      <c r="A20" s="98">
        <v>40452</v>
      </c>
      <c r="B20" s="99" t="s">
        <v>89</v>
      </c>
      <c r="C20" s="100">
        <v>11957</v>
      </c>
      <c r="D20" s="101" t="s">
        <v>106</v>
      </c>
      <c r="E20" s="101" t="s">
        <v>100</v>
      </c>
      <c r="F20" s="101" t="s">
        <v>101</v>
      </c>
      <c r="G20" s="101" t="s">
        <v>102</v>
      </c>
    </row>
    <row r="21" spans="1:7">
      <c r="A21" s="98">
        <v>40452</v>
      </c>
      <c r="B21" s="99" t="s">
        <v>89</v>
      </c>
      <c r="C21" s="100">
        <v>13636</v>
      </c>
      <c r="D21" s="101" t="s">
        <v>103</v>
      </c>
      <c r="E21" s="101" t="s">
        <v>100</v>
      </c>
      <c r="F21" s="101" t="s">
        <v>108</v>
      </c>
      <c r="G21" s="101" t="s">
        <v>102</v>
      </c>
    </row>
    <row r="22" spans="1:7">
      <c r="A22" s="98">
        <v>40452</v>
      </c>
      <c r="B22" s="99" t="s">
        <v>89</v>
      </c>
      <c r="C22" s="100">
        <v>16000</v>
      </c>
      <c r="D22" s="101" t="s">
        <v>103</v>
      </c>
      <c r="E22" s="101" t="s">
        <v>100</v>
      </c>
      <c r="F22" s="101" t="s">
        <v>101</v>
      </c>
      <c r="G22" s="101" t="s">
        <v>105</v>
      </c>
    </row>
    <row r="23" spans="1:7">
      <c r="A23" s="98">
        <v>40452</v>
      </c>
      <c r="B23" s="99" t="s">
        <v>89</v>
      </c>
      <c r="C23" s="100">
        <v>5879</v>
      </c>
      <c r="D23" s="101" t="s">
        <v>106</v>
      </c>
      <c r="E23" s="101" t="s">
        <v>100</v>
      </c>
      <c r="F23" s="101" t="s">
        <v>101</v>
      </c>
      <c r="G23" s="101" t="s">
        <v>102</v>
      </c>
    </row>
    <row r="24" spans="1:7">
      <c r="A24" s="98">
        <v>40452</v>
      </c>
      <c r="B24" s="99" t="s">
        <v>89</v>
      </c>
      <c r="C24" s="100">
        <v>4000</v>
      </c>
      <c r="D24" s="101" t="s">
        <v>107</v>
      </c>
      <c r="E24" s="101" t="s">
        <v>100</v>
      </c>
      <c r="F24" s="101" t="s">
        <v>101</v>
      </c>
      <c r="G24" s="101" t="s">
        <v>102</v>
      </c>
    </row>
    <row r="25" spans="1:7">
      <c r="A25" s="98">
        <v>40452</v>
      </c>
      <c r="B25" s="99" t="s">
        <v>89</v>
      </c>
      <c r="C25" s="100">
        <v>10000</v>
      </c>
      <c r="D25" s="101" t="s">
        <v>103</v>
      </c>
      <c r="E25" s="101" t="s">
        <v>104</v>
      </c>
      <c r="F25" s="101" t="s">
        <v>108</v>
      </c>
      <c r="G25" s="101" t="s">
        <v>102</v>
      </c>
    </row>
    <row r="26" spans="1:7">
      <c r="A26" s="98">
        <v>40452</v>
      </c>
      <c r="B26" s="99" t="s">
        <v>89</v>
      </c>
      <c r="C26" s="100">
        <v>7427</v>
      </c>
      <c r="D26" s="101" t="s">
        <v>106</v>
      </c>
      <c r="E26" s="101" t="s">
        <v>100</v>
      </c>
      <c r="F26" s="101" t="s">
        <v>108</v>
      </c>
      <c r="G26" s="101" t="s">
        <v>102</v>
      </c>
    </row>
    <row r="27" spans="1:7">
      <c r="A27" s="98">
        <v>40452</v>
      </c>
      <c r="B27" s="99" t="s">
        <v>89</v>
      </c>
      <c r="C27" s="100">
        <v>4500</v>
      </c>
      <c r="D27" s="101" t="s">
        <v>106</v>
      </c>
      <c r="E27" s="101" t="s">
        <v>100</v>
      </c>
      <c r="F27" s="101" t="s">
        <v>108</v>
      </c>
      <c r="G27" s="101" t="s">
        <v>105</v>
      </c>
    </row>
    <row r="28" spans="1:7">
      <c r="A28" s="98">
        <v>40452</v>
      </c>
      <c r="B28" s="99" t="s">
        <v>89</v>
      </c>
      <c r="C28" s="100">
        <v>12962</v>
      </c>
      <c r="D28" s="101" t="s">
        <v>106</v>
      </c>
      <c r="E28" s="101" t="s">
        <v>104</v>
      </c>
      <c r="F28" s="101" t="s">
        <v>101</v>
      </c>
      <c r="G28" s="101" t="s">
        <v>102</v>
      </c>
    </row>
    <row r="29" spans="1:7">
      <c r="A29" s="98">
        <v>40452</v>
      </c>
      <c r="B29" s="99" t="s">
        <v>89</v>
      </c>
      <c r="C29" s="100">
        <v>500</v>
      </c>
      <c r="D29" s="101" t="s">
        <v>106</v>
      </c>
      <c r="E29" s="101" t="s">
        <v>100</v>
      </c>
      <c r="F29" s="101" t="s">
        <v>101</v>
      </c>
      <c r="G29" s="101" t="s">
        <v>105</v>
      </c>
    </row>
    <row r="30" spans="1:7">
      <c r="A30" s="98">
        <v>40452</v>
      </c>
      <c r="B30" s="99" t="s">
        <v>89</v>
      </c>
      <c r="C30" s="100">
        <v>5364</v>
      </c>
      <c r="D30" s="101" t="s">
        <v>106</v>
      </c>
      <c r="E30" s="101" t="s">
        <v>104</v>
      </c>
      <c r="F30" s="101" t="s">
        <v>101</v>
      </c>
      <c r="G30" s="101" t="s">
        <v>105</v>
      </c>
    </row>
    <row r="31" spans="1:7">
      <c r="A31" s="98">
        <v>40452</v>
      </c>
      <c r="B31" s="99" t="s">
        <v>89</v>
      </c>
      <c r="C31" s="100">
        <v>45000</v>
      </c>
      <c r="D31" s="101" t="s">
        <v>103</v>
      </c>
      <c r="E31" s="101" t="s">
        <v>104</v>
      </c>
      <c r="F31" s="101" t="s">
        <v>108</v>
      </c>
      <c r="G31" s="101" t="s">
        <v>102</v>
      </c>
    </row>
    <row r="32" spans="1:7">
      <c r="A32" s="98">
        <v>40452</v>
      </c>
      <c r="B32" s="99" t="s">
        <v>89</v>
      </c>
      <c r="C32" s="100">
        <v>14867</v>
      </c>
      <c r="D32" s="101" t="s">
        <v>106</v>
      </c>
      <c r="E32" s="101" t="s">
        <v>104</v>
      </c>
      <c r="F32" s="101" t="s">
        <v>108</v>
      </c>
      <c r="G32" s="101" t="s">
        <v>102</v>
      </c>
    </row>
    <row r="33" spans="1:7">
      <c r="A33" s="98">
        <v>40452</v>
      </c>
      <c r="B33" s="99" t="s">
        <v>89</v>
      </c>
      <c r="C33" s="100">
        <v>13061</v>
      </c>
      <c r="D33" s="101" t="s">
        <v>106</v>
      </c>
      <c r="E33" s="101" t="s">
        <v>104</v>
      </c>
      <c r="F33" s="101" t="s">
        <v>101</v>
      </c>
      <c r="G33" s="101" t="s">
        <v>105</v>
      </c>
    </row>
    <row r="34" spans="1:7">
      <c r="A34" s="98">
        <v>40452</v>
      </c>
      <c r="B34" s="99" t="s">
        <v>89</v>
      </c>
      <c r="C34" s="100">
        <v>11779</v>
      </c>
      <c r="D34" s="101" t="s">
        <v>103</v>
      </c>
      <c r="E34" s="101" t="s">
        <v>104</v>
      </c>
      <c r="F34" s="101" t="s">
        <v>101</v>
      </c>
      <c r="G34" s="101" t="s">
        <v>105</v>
      </c>
    </row>
    <row r="35" spans="1:7">
      <c r="A35" s="98">
        <v>40453</v>
      </c>
      <c r="B35" s="99" t="s">
        <v>90</v>
      </c>
      <c r="C35" s="100">
        <v>4995</v>
      </c>
      <c r="D35" s="101" t="s">
        <v>106</v>
      </c>
      <c r="E35" s="101" t="s">
        <v>100</v>
      </c>
      <c r="F35" s="101" t="s">
        <v>101</v>
      </c>
      <c r="G35" s="101" t="s">
        <v>105</v>
      </c>
    </row>
    <row r="36" spans="1:7">
      <c r="A36" s="98">
        <v>40453</v>
      </c>
      <c r="B36" s="99" t="s">
        <v>90</v>
      </c>
      <c r="C36" s="100">
        <v>10096</v>
      </c>
      <c r="D36" s="101" t="s">
        <v>107</v>
      </c>
      <c r="E36" s="101" t="s">
        <v>100</v>
      </c>
      <c r="F36" s="101" t="s">
        <v>101</v>
      </c>
      <c r="G36" s="101" t="s">
        <v>105</v>
      </c>
    </row>
    <row r="37" spans="1:7">
      <c r="A37" s="98">
        <v>40453</v>
      </c>
      <c r="B37" s="99" t="s">
        <v>90</v>
      </c>
      <c r="C37" s="100">
        <v>14861</v>
      </c>
      <c r="D37" s="101" t="s">
        <v>107</v>
      </c>
      <c r="E37" s="101" t="s">
        <v>100</v>
      </c>
      <c r="F37" s="101" t="s">
        <v>101</v>
      </c>
      <c r="G37" s="101" t="s">
        <v>105</v>
      </c>
    </row>
    <row r="38" spans="1:7">
      <c r="A38" s="98">
        <v>40453</v>
      </c>
      <c r="B38" s="99" t="s">
        <v>90</v>
      </c>
      <c r="C38" s="100">
        <v>500</v>
      </c>
      <c r="D38" s="101" t="s">
        <v>106</v>
      </c>
      <c r="E38" s="101" t="s">
        <v>104</v>
      </c>
      <c r="F38" s="101" t="s">
        <v>101</v>
      </c>
      <c r="G38" s="101" t="s">
        <v>105</v>
      </c>
    </row>
    <row r="39" spans="1:7">
      <c r="A39" s="98">
        <v>40453</v>
      </c>
      <c r="B39" s="99" t="s">
        <v>90</v>
      </c>
      <c r="C39" s="100">
        <v>5524</v>
      </c>
      <c r="D39" s="101" t="s">
        <v>106</v>
      </c>
      <c r="E39" s="101" t="s">
        <v>100</v>
      </c>
      <c r="F39" s="101" t="s">
        <v>101</v>
      </c>
      <c r="G39" s="101" t="s">
        <v>102</v>
      </c>
    </row>
    <row r="40" spans="1:7">
      <c r="A40" s="98">
        <v>40453</v>
      </c>
      <c r="B40" s="99" t="s">
        <v>90</v>
      </c>
      <c r="C40" s="100">
        <v>5862</v>
      </c>
      <c r="D40" s="101" t="s">
        <v>107</v>
      </c>
      <c r="E40" s="101" t="s">
        <v>104</v>
      </c>
      <c r="F40" s="101" t="s">
        <v>108</v>
      </c>
      <c r="G40" s="101" t="s">
        <v>105</v>
      </c>
    </row>
    <row r="41" spans="1:7">
      <c r="A41" s="98">
        <v>40453</v>
      </c>
      <c r="B41" s="99" t="s">
        <v>90</v>
      </c>
      <c r="C41" s="100">
        <v>12592</v>
      </c>
      <c r="D41" s="101" t="s">
        <v>107</v>
      </c>
      <c r="E41" s="101" t="s">
        <v>104</v>
      </c>
      <c r="F41" s="101" t="s">
        <v>101</v>
      </c>
      <c r="G41" s="101" t="s">
        <v>102</v>
      </c>
    </row>
    <row r="42" spans="1:7">
      <c r="A42" s="98">
        <v>40453</v>
      </c>
      <c r="B42" s="99" t="s">
        <v>90</v>
      </c>
      <c r="C42" s="100">
        <v>7188</v>
      </c>
      <c r="D42" s="101" t="s">
        <v>106</v>
      </c>
      <c r="E42" s="101" t="s">
        <v>104</v>
      </c>
      <c r="F42" s="101" t="s">
        <v>109</v>
      </c>
      <c r="G42" s="101" t="s">
        <v>105</v>
      </c>
    </row>
    <row r="43" spans="1:7">
      <c r="A43" s="98">
        <v>40453</v>
      </c>
      <c r="B43" s="99" t="s">
        <v>90</v>
      </c>
      <c r="C43" s="100">
        <v>9159</v>
      </c>
      <c r="D43" s="101" t="s">
        <v>106</v>
      </c>
      <c r="E43" s="101" t="s">
        <v>104</v>
      </c>
      <c r="F43" s="101" t="s">
        <v>108</v>
      </c>
      <c r="G43" s="101" t="s">
        <v>105</v>
      </c>
    </row>
    <row r="44" spans="1:7">
      <c r="A44" s="98">
        <v>40453</v>
      </c>
      <c r="B44" s="99" t="s">
        <v>90</v>
      </c>
      <c r="C44" s="100">
        <v>9208</v>
      </c>
      <c r="D44" s="101" t="s">
        <v>106</v>
      </c>
      <c r="E44" s="101" t="s">
        <v>104</v>
      </c>
      <c r="F44" s="101" t="s">
        <v>101</v>
      </c>
      <c r="G44" s="101" t="s">
        <v>102</v>
      </c>
    </row>
    <row r="45" spans="1:7">
      <c r="A45" s="98">
        <v>40453</v>
      </c>
      <c r="B45" s="99" t="s">
        <v>90</v>
      </c>
      <c r="C45" s="100">
        <v>5756</v>
      </c>
      <c r="D45" s="101" t="s">
        <v>107</v>
      </c>
      <c r="E45" s="101" t="s">
        <v>104</v>
      </c>
      <c r="F45" s="101" t="s">
        <v>108</v>
      </c>
      <c r="G45" s="101" t="s">
        <v>102</v>
      </c>
    </row>
    <row r="46" spans="1:7">
      <c r="A46" s="98">
        <v>40453</v>
      </c>
      <c r="B46" s="99" t="s">
        <v>90</v>
      </c>
      <c r="C46" s="100">
        <v>14480</v>
      </c>
      <c r="D46" s="101" t="s">
        <v>106</v>
      </c>
      <c r="E46" s="101" t="s">
        <v>104</v>
      </c>
      <c r="F46" s="101" t="s">
        <v>101</v>
      </c>
      <c r="G46" s="101" t="s">
        <v>105</v>
      </c>
    </row>
    <row r="47" spans="1:7">
      <c r="A47" s="98">
        <v>40453</v>
      </c>
      <c r="B47" s="99" t="s">
        <v>90</v>
      </c>
      <c r="C47" s="100">
        <v>7028</v>
      </c>
      <c r="D47" s="101" t="s">
        <v>103</v>
      </c>
      <c r="E47" s="101" t="s">
        <v>100</v>
      </c>
      <c r="F47" s="101" t="s">
        <v>108</v>
      </c>
      <c r="G47" s="101" t="s">
        <v>105</v>
      </c>
    </row>
    <row r="48" spans="1:7">
      <c r="A48" s="98">
        <v>40455</v>
      </c>
      <c r="B48" s="99" t="s">
        <v>85</v>
      </c>
      <c r="C48" s="100">
        <v>9397</v>
      </c>
      <c r="D48" s="101" t="s">
        <v>106</v>
      </c>
      <c r="E48" s="101" t="s">
        <v>104</v>
      </c>
      <c r="F48" s="101" t="s">
        <v>108</v>
      </c>
      <c r="G48" s="101" t="s">
        <v>102</v>
      </c>
    </row>
    <row r="49" spans="1:7">
      <c r="A49" s="98">
        <v>40455</v>
      </c>
      <c r="B49" s="99" t="s">
        <v>85</v>
      </c>
      <c r="C49" s="100">
        <v>14067</v>
      </c>
      <c r="D49" s="101" t="s">
        <v>103</v>
      </c>
      <c r="E49" s="101" t="s">
        <v>100</v>
      </c>
      <c r="F49" s="101" t="s">
        <v>108</v>
      </c>
      <c r="G49" s="101" t="s">
        <v>105</v>
      </c>
    </row>
    <row r="50" spans="1:7">
      <c r="A50" s="98">
        <v>40455</v>
      </c>
      <c r="B50" s="99" t="s">
        <v>85</v>
      </c>
      <c r="C50" s="100">
        <v>500</v>
      </c>
      <c r="D50" s="101" t="s">
        <v>106</v>
      </c>
      <c r="E50" s="101" t="s">
        <v>104</v>
      </c>
      <c r="F50" s="101" t="s">
        <v>109</v>
      </c>
      <c r="G50" s="101" t="s">
        <v>102</v>
      </c>
    </row>
    <row r="51" spans="1:7">
      <c r="A51" s="98">
        <v>40455</v>
      </c>
      <c r="B51" s="99" t="s">
        <v>85</v>
      </c>
      <c r="C51" s="100">
        <v>12429</v>
      </c>
      <c r="D51" s="101" t="s">
        <v>103</v>
      </c>
      <c r="E51" s="101" t="s">
        <v>100</v>
      </c>
      <c r="F51" s="101" t="s">
        <v>109</v>
      </c>
      <c r="G51" s="101" t="s">
        <v>105</v>
      </c>
    </row>
    <row r="52" spans="1:7">
      <c r="A52" s="98">
        <v>40455</v>
      </c>
      <c r="B52" s="99" t="s">
        <v>85</v>
      </c>
      <c r="C52" s="100">
        <v>5538</v>
      </c>
      <c r="D52" s="101" t="s">
        <v>107</v>
      </c>
      <c r="E52" s="101" t="s">
        <v>100</v>
      </c>
      <c r="F52" s="101" t="s">
        <v>101</v>
      </c>
      <c r="G52" s="101" t="s">
        <v>102</v>
      </c>
    </row>
    <row r="53" spans="1:7">
      <c r="A53" s="98">
        <v>40455</v>
      </c>
      <c r="B53" s="99" t="s">
        <v>85</v>
      </c>
      <c r="C53" s="100">
        <v>12953</v>
      </c>
      <c r="D53" s="101" t="s">
        <v>107</v>
      </c>
      <c r="E53" s="101" t="s">
        <v>104</v>
      </c>
      <c r="F53" s="101" t="s">
        <v>101</v>
      </c>
      <c r="G53" s="101" t="s">
        <v>102</v>
      </c>
    </row>
    <row r="54" spans="1:7">
      <c r="A54" s="98">
        <v>40455</v>
      </c>
      <c r="B54" s="99" t="s">
        <v>85</v>
      </c>
      <c r="C54" s="100">
        <v>8190</v>
      </c>
      <c r="D54" s="101" t="s">
        <v>107</v>
      </c>
      <c r="E54" s="101" t="s">
        <v>100</v>
      </c>
      <c r="F54" s="101" t="s">
        <v>108</v>
      </c>
      <c r="G54" s="101" t="s">
        <v>102</v>
      </c>
    </row>
    <row r="55" spans="1:7">
      <c r="A55" s="98">
        <v>40455</v>
      </c>
      <c r="B55" s="99" t="s">
        <v>85</v>
      </c>
      <c r="C55" s="100">
        <v>4348</v>
      </c>
      <c r="D55" s="101" t="s">
        <v>107</v>
      </c>
      <c r="E55" s="101" t="s">
        <v>104</v>
      </c>
      <c r="F55" s="101" t="s">
        <v>101</v>
      </c>
      <c r="G55" s="101" t="s">
        <v>102</v>
      </c>
    </row>
    <row r="56" spans="1:7">
      <c r="A56" s="98">
        <v>40455</v>
      </c>
      <c r="B56" s="99" t="s">
        <v>85</v>
      </c>
      <c r="C56" s="100">
        <v>6071</v>
      </c>
      <c r="D56" s="101" t="s">
        <v>107</v>
      </c>
      <c r="E56" s="101" t="s">
        <v>104</v>
      </c>
      <c r="F56" s="101" t="s">
        <v>108</v>
      </c>
      <c r="G56" s="101" t="s">
        <v>102</v>
      </c>
    </row>
    <row r="57" spans="1:7">
      <c r="A57" s="98">
        <v>40455</v>
      </c>
      <c r="B57" s="99" t="s">
        <v>85</v>
      </c>
      <c r="C57" s="100">
        <v>13000</v>
      </c>
      <c r="D57" s="101" t="s">
        <v>103</v>
      </c>
      <c r="E57" s="101" t="s">
        <v>100</v>
      </c>
      <c r="F57" s="101" t="s">
        <v>108</v>
      </c>
      <c r="G57" s="101" t="s">
        <v>105</v>
      </c>
    </row>
    <row r="58" spans="1:7">
      <c r="A58" s="98">
        <v>40455</v>
      </c>
      <c r="B58" s="99" t="s">
        <v>85</v>
      </c>
      <c r="C58" s="100">
        <v>15000</v>
      </c>
      <c r="D58" s="101" t="s">
        <v>103</v>
      </c>
      <c r="E58" s="101" t="s">
        <v>100</v>
      </c>
      <c r="F58" s="101" t="s">
        <v>109</v>
      </c>
      <c r="G58" s="101" t="s">
        <v>105</v>
      </c>
    </row>
    <row r="59" spans="1:7">
      <c r="A59" s="98">
        <v>40455</v>
      </c>
      <c r="B59" s="99" t="s">
        <v>85</v>
      </c>
      <c r="C59" s="100">
        <v>12824</v>
      </c>
      <c r="D59" s="101" t="s">
        <v>103</v>
      </c>
      <c r="E59" s="101" t="s">
        <v>100</v>
      </c>
      <c r="F59" s="101" t="s">
        <v>109</v>
      </c>
      <c r="G59" s="101" t="s">
        <v>102</v>
      </c>
    </row>
    <row r="60" spans="1:7">
      <c r="A60" s="98">
        <v>40455</v>
      </c>
      <c r="B60" s="99" t="s">
        <v>85</v>
      </c>
      <c r="C60" s="100">
        <v>250</v>
      </c>
      <c r="D60" s="101" t="s">
        <v>106</v>
      </c>
      <c r="E60" s="101" t="s">
        <v>104</v>
      </c>
      <c r="F60" s="101" t="s">
        <v>108</v>
      </c>
      <c r="G60" s="101" t="s">
        <v>105</v>
      </c>
    </row>
    <row r="61" spans="1:7">
      <c r="A61" s="98">
        <v>40455</v>
      </c>
      <c r="B61" s="99" t="s">
        <v>85</v>
      </c>
      <c r="C61" s="100">
        <v>3000</v>
      </c>
      <c r="D61" s="101" t="s">
        <v>106</v>
      </c>
      <c r="E61" s="101" t="s">
        <v>100</v>
      </c>
      <c r="F61" s="101" t="s">
        <v>101</v>
      </c>
      <c r="G61" s="101" t="s">
        <v>102</v>
      </c>
    </row>
    <row r="62" spans="1:7">
      <c r="A62" s="98">
        <v>40455</v>
      </c>
      <c r="B62" s="99" t="s">
        <v>85</v>
      </c>
      <c r="C62" s="100">
        <v>9095</v>
      </c>
      <c r="D62" s="101" t="s">
        <v>99</v>
      </c>
      <c r="E62" s="101" t="s">
        <v>104</v>
      </c>
      <c r="F62" s="101" t="s">
        <v>101</v>
      </c>
      <c r="G62" s="101" t="s">
        <v>102</v>
      </c>
    </row>
    <row r="63" spans="1:7">
      <c r="A63" s="98">
        <v>40455</v>
      </c>
      <c r="B63" s="99" t="s">
        <v>85</v>
      </c>
      <c r="C63" s="100">
        <v>240</v>
      </c>
      <c r="D63" s="101" t="s">
        <v>106</v>
      </c>
      <c r="E63" s="101" t="s">
        <v>100</v>
      </c>
      <c r="F63" s="101" t="s">
        <v>101</v>
      </c>
      <c r="G63" s="101" t="s">
        <v>102</v>
      </c>
    </row>
    <row r="64" spans="1:7">
      <c r="A64" s="98">
        <v>40455</v>
      </c>
      <c r="B64" s="99" t="s">
        <v>85</v>
      </c>
      <c r="C64" s="100">
        <v>3075</v>
      </c>
      <c r="D64" s="101" t="s">
        <v>106</v>
      </c>
      <c r="E64" s="101" t="s">
        <v>100</v>
      </c>
      <c r="F64" s="101" t="s">
        <v>109</v>
      </c>
      <c r="G64" s="101" t="s">
        <v>102</v>
      </c>
    </row>
    <row r="65" spans="1:7">
      <c r="A65" s="98">
        <v>40455</v>
      </c>
      <c r="B65" s="99" t="s">
        <v>85</v>
      </c>
      <c r="C65" s="100">
        <v>4309</v>
      </c>
      <c r="D65" s="101" t="s">
        <v>107</v>
      </c>
      <c r="E65" s="101" t="s">
        <v>104</v>
      </c>
      <c r="F65" s="101" t="s">
        <v>101</v>
      </c>
      <c r="G65" s="101" t="s">
        <v>102</v>
      </c>
    </row>
    <row r="66" spans="1:7">
      <c r="A66" s="98">
        <v>40455</v>
      </c>
      <c r="B66" s="99" t="s">
        <v>85</v>
      </c>
      <c r="C66" s="100">
        <v>12000</v>
      </c>
      <c r="D66" s="101" t="s">
        <v>103</v>
      </c>
      <c r="E66" s="101" t="s">
        <v>100</v>
      </c>
      <c r="F66" s="101" t="s">
        <v>109</v>
      </c>
      <c r="G66" s="101" t="s">
        <v>102</v>
      </c>
    </row>
    <row r="67" spans="1:7">
      <c r="A67" s="98">
        <v>40455</v>
      </c>
      <c r="B67" s="99" t="s">
        <v>85</v>
      </c>
      <c r="C67" s="100">
        <v>4000</v>
      </c>
      <c r="D67" s="101" t="s">
        <v>106</v>
      </c>
      <c r="E67" s="101" t="s">
        <v>100</v>
      </c>
      <c r="F67" s="101" t="s">
        <v>101</v>
      </c>
      <c r="G67" s="101" t="s">
        <v>102</v>
      </c>
    </row>
    <row r="68" spans="1:7">
      <c r="A68" s="98">
        <v>40455</v>
      </c>
      <c r="B68" s="99" t="s">
        <v>85</v>
      </c>
      <c r="C68" s="100">
        <v>4000</v>
      </c>
      <c r="D68" s="101" t="s">
        <v>106</v>
      </c>
      <c r="E68" s="101" t="s">
        <v>100</v>
      </c>
      <c r="F68" s="101" t="s">
        <v>108</v>
      </c>
      <c r="G68" s="101" t="s">
        <v>102</v>
      </c>
    </row>
    <row r="69" spans="1:7">
      <c r="A69" s="98">
        <v>40455</v>
      </c>
      <c r="B69" s="99" t="s">
        <v>85</v>
      </c>
      <c r="C69" s="100">
        <v>2000</v>
      </c>
      <c r="D69" s="101" t="s">
        <v>99</v>
      </c>
      <c r="E69" s="101" t="s">
        <v>100</v>
      </c>
      <c r="F69" s="101" t="s">
        <v>109</v>
      </c>
      <c r="G69" s="101" t="s">
        <v>102</v>
      </c>
    </row>
    <row r="70" spans="1:7">
      <c r="A70" s="98">
        <v>40455</v>
      </c>
      <c r="B70" s="99" t="s">
        <v>85</v>
      </c>
      <c r="C70" s="100">
        <v>5025</v>
      </c>
      <c r="D70" s="101" t="s">
        <v>103</v>
      </c>
      <c r="E70" s="101" t="s">
        <v>100</v>
      </c>
      <c r="F70" s="101" t="s">
        <v>108</v>
      </c>
      <c r="G70" s="101" t="s">
        <v>105</v>
      </c>
    </row>
    <row r="71" spans="1:7">
      <c r="A71" s="98">
        <v>40455</v>
      </c>
      <c r="B71" s="99" t="s">
        <v>85</v>
      </c>
      <c r="C71" s="100">
        <v>65000</v>
      </c>
      <c r="D71" s="101" t="s">
        <v>107</v>
      </c>
      <c r="E71" s="101" t="s">
        <v>100</v>
      </c>
      <c r="F71" s="101" t="s">
        <v>109</v>
      </c>
      <c r="G71" s="101" t="s">
        <v>102</v>
      </c>
    </row>
    <row r="72" spans="1:7">
      <c r="A72" s="98">
        <v>40455</v>
      </c>
      <c r="B72" s="99" t="s">
        <v>85</v>
      </c>
      <c r="C72" s="100">
        <v>6307</v>
      </c>
      <c r="D72" s="101" t="s">
        <v>107</v>
      </c>
      <c r="E72" s="101" t="s">
        <v>104</v>
      </c>
      <c r="F72" s="101" t="s">
        <v>108</v>
      </c>
      <c r="G72" s="101" t="s">
        <v>102</v>
      </c>
    </row>
    <row r="73" spans="1:7">
      <c r="A73" s="98">
        <v>40455</v>
      </c>
      <c r="B73" s="99" t="s">
        <v>85</v>
      </c>
      <c r="C73" s="100">
        <v>5000</v>
      </c>
      <c r="D73" s="101" t="s">
        <v>106</v>
      </c>
      <c r="E73" s="101" t="s">
        <v>100</v>
      </c>
      <c r="F73" s="101" t="s">
        <v>108</v>
      </c>
      <c r="G73" s="101" t="s">
        <v>102</v>
      </c>
    </row>
    <row r="74" spans="1:7">
      <c r="A74" s="98">
        <v>40455</v>
      </c>
      <c r="B74" s="99" t="s">
        <v>85</v>
      </c>
      <c r="C74" s="100">
        <v>12203</v>
      </c>
      <c r="D74" s="101" t="s">
        <v>103</v>
      </c>
      <c r="E74" s="101" t="s">
        <v>100</v>
      </c>
      <c r="F74" s="101" t="s">
        <v>108</v>
      </c>
      <c r="G74" s="101" t="s">
        <v>102</v>
      </c>
    </row>
    <row r="75" spans="1:7">
      <c r="A75" s="98">
        <v>40455</v>
      </c>
      <c r="B75" s="99" t="s">
        <v>85</v>
      </c>
      <c r="C75" s="100">
        <v>6000</v>
      </c>
      <c r="D75" s="101" t="s">
        <v>107</v>
      </c>
      <c r="E75" s="101" t="s">
        <v>100</v>
      </c>
      <c r="F75" s="101" t="s">
        <v>101</v>
      </c>
      <c r="G75" s="101" t="s">
        <v>102</v>
      </c>
    </row>
    <row r="76" spans="1:7">
      <c r="A76" s="98">
        <v>40455</v>
      </c>
      <c r="B76" s="99" t="s">
        <v>85</v>
      </c>
      <c r="C76" s="100">
        <v>13215</v>
      </c>
      <c r="D76" s="101" t="s">
        <v>106</v>
      </c>
      <c r="E76" s="101" t="s">
        <v>104</v>
      </c>
      <c r="F76" s="101" t="s">
        <v>108</v>
      </c>
      <c r="G76" s="101" t="s">
        <v>102</v>
      </c>
    </row>
    <row r="77" spans="1:7">
      <c r="A77" s="98">
        <v>40455</v>
      </c>
      <c r="B77" s="99" t="s">
        <v>85</v>
      </c>
      <c r="C77" s="100">
        <v>35000</v>
      </c>
      <c r="D77" s="101" t="s">
        <v>103</v>
      </c>
      <c r="E77" s="101" t="s">
        <v>100</v>
      </c>
      <c r="F77" s="101" t="s">
        <v>101</v>
      </c>
      <c r="G77" s="101" t="s">
        <v>102</v>
      </c>
    </row>
    <row r="78" spans="1:7">
      <c r="A78" s="98">
        <v>40455</v>
      </c>
      <c r="B78" s="99" t="s">
        <v>85</v>
      </c>
      <c r="C78" s="100">
        <v>13000</v>
      </c>
      <c r="D78" s="101" t="s">
        <v>103</v>
      </c>
      <c r="E78" s="101" t="s">
        <v>100</v>
      </c>
      <c r="F78" s="101" t="s">
        <v>101</v>
      </c>
      <c r="G78" s="101" t="s">
        <v>102</v>
      </c>
    </row>
    <row r="79" spans="1:7">
      <c r="A79" s="98">
        <v>40455</v>
      </c>
      <c r="B79" s="99" t="s">
        <v>85</v>
      </c>
      <c r="C79" s="100">
        <v>14548</v>
      </c>
      <c r="D79" s="101" t="s">
        <v>103</v>
      </c>
      <c r="E79" s="101" t="s">
        <v>100</v>
      </c>
      <c r="F79" s="101" t="s">
        <v>101</v>
      </c>
      <c r="G79" s="101" t="s">
        <v>102</v>
      </c>
    </row>
    <row r="80" spans="1:7">
      <c r="A80" s="98">
        <v>40455</v>
      </c>
      <c r="B80" s="99" t="s">
        <v>85</v>
      </c>
      <c r="C80" s="100">
        <v>500</v>
      </c>
      <c r="D80" s="101" t="s">
        <v>106</v>
      </c>
      <c r="E80" s="101" t="s">
        <v>104</v>
      </c>
      <c r="F80" s="101" t="s">
        <v>101</v>
      </c>
      <c r="G80" s="101" t="s">
        <v>102</v>
      </c>
    </row>
    <row r="81" spans="1:7">
      <c r="A81" s="98">
        <v>40455</v>
      </c>
      <c r="B81" s="99" t="s">
        <v>85</v>
      </c>
      <c r="C81" s="100">
        <v>11000</v>
      </c>
      <c r="D81" s="101" t="s">
        <v>103</v>
      </c>
      <c r="E81" s="101" t="s">
        <v>100</v>
      </c>
      <c r="F81" s="101" t="s">
        <v>101</v>
      </c>
      <c r="G81" s="101" t="s">
        <v>105</v>
      </c>
    </row>
    <row r="82" spans="1:7">
      <c r="A82" s="98">
        <v>40455</v>
      </c>
      <c r="B82" s="99" t="s">
        <v>85</v>
      </c>
      <c r="C82" s="100">
        <v>2878</v>
      </c>
      <c r="D82" s="101" t="s">
        <v>107</v>
      </c>
      <c r="E82" s="101" t="s">
        <v>100</v>
      </c>
      <c r="F82" s="101" t="s">
        <v>108</v>
      </c>
      <c r="G82" s="101" t="s">
        <v>102</v>
      </c>
    </row>
    <row r="83" spans="1:7">
      <c r="A83" s="98">
        <v>40455</v>
      </c>
      <c r="B83" s="99" t="s">
        <v>85</v>
      </c>
      <c r="C83" s="100">
        <v>9000</v>
      </c>
      <c r="D83" s="101" t="s">
        <v>103</v>
      </c>
      <c r="E83" s="101" t="s">
        <v>104</v>
      </c>
      <c r="F83" s="101" t="s">
        <v>101</v>
      </c>
      <c r="G83" s="101" t="s">
        <v>102</v>
      </c>
    </row>
    <row r="84" spans="1:7">
      <c r="A84" s="98">
        <v>40455</v>
      </c>
      <c r="B84" s="99" t="s">
        <v>85</v>
      </c>
      <c r="C84" s="100">
        <v>240</v>
      </c>
      <c r="D84" s="101" t="s">
        <v>106</v>
      </c>
      <c r="E84" s="101" t="s">
        <v>100</v>
      </c>
      <c r="F84" s="101" t="s">
        <v>101</v>
      </c>
      <c r="G84" s="101" t="s">
        <v>102</v>
      </c>
    </row>
    <row r="85" spans="1:7">
      <c r="A85" s="98">
        <v>40455</v>
      </c>
      <c r="B85" s="99" t="s">
        <v>85</v>
      </c>
      <c r="C85" s="100">
        <v>50000</v>
      </c>
      <c r="D85" s="101" t="s">
        <v>103</v>
      </c>
      <c r="E85" s="101" t="s">
        <v>100</v>
      </c>
      <c r="F85" s="101" t="s">
        <v>108</v>
      </c>
      <c r="G85" s="101" t="s">
        <v>105</v>
      </c>
    </row>
    <row r="86" spans="1:7">
      <c r="A86" s="98">
        <v>40455</v>
      </c>
      <c r="B86" s="99" t="s">
        <v>85</v>
      </c>
      <c r="C86" s="100">
        <v>13519</v>
      </c>
      <c r="D86" s="101" t="s">
        <v>103</v>
      </c>
      <c r="E86" s="101" t="s">
        <v>100</v>
      </c>
      <c r="F86" s="101" t="s">
        <v>101</v>
      </c>
      <c r="G86" s="101" t="s">
        <v>105</v>
      </c>
    </row>
    <row r="87" spans="1:7">
      <c r="A87" s="98">
        <v>40455</v>
      </c>
      <c r="B87" s="99" t="s">
        <v>85</v>
      </c>
      <c r="C87" s="100">
        <v>14702</v>
      </c>
      <c r="D87" s="101" t="s">
        <v>103</v>
      </c>
      <c r="E87" s="101" t="s">
        <v>104</v>
      </c>
      <c r="F87" s="101" t="s">
        <v>108</v>
      </c>
      <c r="G87" s="101" t="s">
        <v>105</v>
      </c>
    </row>
    <row r="88" spans="1:7">
      <c r="A88" s="98">
        <v>40456</v>
      </c>
      <c r="B88" s="99" t="s">
        <v>86</v>
      </c>
      <c r="C88" s="100">
        <v>9705</v>
      </c>
      <c r="D88" s="101" t="s">
        <v>103</v>
      </c>
      <c r="E88" s="101" t="s">
        <v>100</v>
      </c>
      <c r="F88" s="101" t="s">
        <v>109</v>
      </c>
      <c r="G88" s="101" t="s">
        <v>105</v>
      </c>
    </row>
    <row r="89" spans="1:7">
      <c r="A89" s="98">
        <v>40456</v>
      </c>
      <c r="B89" s="99" t="s">
        <v>86</v>
      </c>
      <c r="C89" s="100">
        <v>11135</v>
      </c>
      <c r="D89" s="101" t="s">
        <v>103</v>
      </c>
      <c r="E89" s="101" t="s">
        <v>100</v>
      </c>
      <c r="F89" s="101" t="s">
        <v>101</v>
      </c>
      <c r="G89" s="101" t="s">
        <v>102</v>
      </c>
    </row>
    <row r="90" spans="1:7">
      <c r="A90" s="98">
        <v>40456</v>
      </c>
      <c r="B90" s="99" t="s">
        <v>86</v>
      </c>
      <c r="C90" s="100">
        <v>12000</v>
      </c>
      <c r="D90" s="101" t="s">
        <v>103</v>
      </c>
      <c r="E90" s="101" t="s">
        <v>104</v>
      </c>
      <c r="F90" s="101" t="s">
        <v>101</v>
      </c>
      <c r="G90" s="101" t="s">
        <v>102</v>
      </c>
    </row>
    <row r="91" spans="1:7">
      <c r="A91" s="98">
        <v>40456</v>
      </c>
      <c r="B91" s="99" t="s">
        <v>86</v>
      </c>
      <c r="C91" s="100">
        <v>1000</v>
      </c>
      <c r="D91" s="101" t="s">
        <v>106</v>
      </c>
      <c r="E91" s="101" t="s">
        <v>100</v>
      </c>
      <c r="F91" s="101" t="s">
        <v>101</v>
      </c>
      <c r="G91" s="101" t="s">
        <v>102</v>
      </c>
    </row>
    <row r="92" spans="1:7">
      <c r="A92" s="98">
        <v>40456</v>
      </c>
      <c r="B92" s="99" t="s">
        <v>86</v>
      </c>
      <c r="C92" s="100">
        <v>7434</v>
      </c>
      <c r="D92" s="101" t="s">
        <v>106</v>
      </c>
      <c r="E92" s="101" t="s">
        <v>104</v>
      </c>
      <c r="F92" s="101" t="s">
        <v>101</v>
      </c>
      <c r="G92" s="101" t="s">
        <v>102</v>
      </c>
    </row>
    <row r="93" spans="1:7">
      <c r="A93" s="98">
        <v>40456</v>
      </c>
      <c r="B93" s="99" t="s">
        <v>86</v>
      </c>
      <c r="C93" s="100">
        <v>3000</v>
      </c>
      <c r="D93" s="101" t="s">
        <v>106</v>
      </c>
      <c r="E93" s="101" t="s">
        <v>100</v>
      </c>
      <c r="F93" s="101" t="s">
        <v>101</v>
      </c>
      <c r="G93" s="101" t="s">
        <v>105</v>
      </c>
    </row>
    <row r="94" spans="1:7">
      <c r="A94" s="98">
        <v>40456</v>
      </c>
      <c r="B94" s="99" t="s">
        <v>86</v>
      </c>
      <c r="C94" s="100">
        <v>13500</v>
      </c>
      <c r="D94" s="101" t="s">
        <v>103</v>
      </c>
      <c r="E94" s="101" t="s">
        <v>100</v>
      </c>
      <c r="F94" s="101" t="s">
        <v>108</v>
      </c>
      <c r="G94" s="101" t="s">
        <v>102</v>
      </c>
    </row>
    <row r="95" spans="1:7">
      <c r="A95" s="98">
        <v>40456</v>
      </c>
      <c r="B95" s="99" t="s">
        <v>86</v>
      </c>
      <c r="C95" s="100">
        <v>8456</v>
      </c>
      <c r="D95" s="101" t="s">
        <v>103</v>
      </c>
      <c r="E95" s="101" t="s">
        <v>104</v>
      </c>
      <c r="F95" s="101" t="s">
        <v>101</v>
      </c>
      <c r="G95" s="101" t="s">
        <v>102</v>
      </c>
    </row>
    <row r="96" spans="1:7">
      <c r="A96" s="98">
        <v>40456</v>
      </c>
      <c r="B96" s="99" t="s">
        <v>86</v>
      </c>
      <c r="C96" s="100">
        <v>7770</v>
      </c>
      <c r="D96" s="101" t="s">
        <v>103</v>
      </c>
      <c r="E96" s="101" t="s">
        <v>100</v>
      </c>
      <c r="F96" s="101" t="s">
        <v>101</v>
      </c>
      <c r="G96" s="101" t="s">
        <v>102</v>
      </c>
    </row>
    <row r="97" spans="1:7">
      <c r="A97" s="98">
        <v>40456</v>
      </c>
      <c r="B97" s="99" t="s">
        <v>86</v>
      </c>
      <c r="C97" s="100">
        <v>4000</v>
      </c>
      <c r="D97" s="101" t="s">
        <v>106</v>
      </c>
      <c r="E97" s="101" t="s">
        <v>104</v>
      </c>
      <c r="F97" s="101" t="s">
        <v>108</v>
      </c>
      <c r="G97" s="101" t="s">
        <v>102</v>
      </c>
    </row>
    <row r="98" spans="1:7">
      <c r="A98" s="98">
        <v>40456</v>
      </c>
      <c r="B98" s="99" t="s">
        <v>86</v>
      </c>
      <c r="C98" s="100">
        <v>13000</v>
      </c>
      <c r="D98" s="101" t="s">
        <v>103</v>
      </c>
      <c r="E98" s="101" t="s">
        <v>104</v>
      </c>
      <c r="F98" s="101" t="s">
        <v>109</v>
      </c>
      <c r="G98" s="101" t="s">
        <v>102</v>
      </c>
    </row>
    <row r="99" spans="1:7">
      <c r="A99" s="98">
        <v>40456</v>
      </c>
      <c r="B99" s="99" t="s">
        <v>86</v>
      </c>
      <c r="C99" s="100">
        <v>100</v>
      </c>
      <c r="D99" s="101" t="s">
        <v>106</v>
      </c>
      <c r="E99" s="101" t="s">
        <v>100</v>
      </c>
      <c r="F99" s="101" t="s">
        <v>108</v>
      </c>
      <c r="G99" s="101" t="s">
        <v>102</v>
      </c>
    </row>
    <row r="100" spans="1:7">
      <c r="A100" s="98">
        <v>40456</v>
      </c>
      <c r="B100" s="99" t="s">
        <v>86</v>
      </c>
      <c r="C100" s="100">
        <v>12310</v>
      </c>
      <c r="D100" s="101" t="s">
        <v>107</v>
      </c>
      <c r="E100" s="101" t="s">
        <v>100</v>
      </c>
      <c r="F100" s="101" t="s">
        <v>109</v>
      </c>
      <c r="G100" s="101" t="s">
        <v>105</v>
      </c>
    </row>
    <row r="101" spans="1:7">
      <c r="A101" s="98">
        <v>40456</v>
      </c>
      <c r="B101" s="99" t="s">
        <v>86</v>
      </c>
      <c r="C101" s="100">
        <v>3715</v>
      </c>
      <c r="D101" s="101" t="s">
        <v>106</v>
      </c>
      <c r="E101" s="101" t="s">
        <v>100</v>
      </c>
      <c r="F101" s="101" t="s">
        <v>101</v>
      </c>
      <c r="G101" s="101" t="s">
        <v>102</v>
      </c>
    </row>
    <row r="102" spans="1:7">
      <c r="A102" s="98">
        <v>40456</v>
      </c>
      <c r="B102" s="99" t="s">
        <v>86</v>
      </c>
      <c r="C102" s="100">
        <v>4231</v>
      </c>
      <c r="D102" s="101" t="s">
        <v>106</v>
      </c>
      <c r="E102" s="101" t="s">
        <v>104</v>
      </c>
      <c r="F102" s="101" t="s">
        <v>101</v>
      </c>
      <c r="G102" s="101" t="s">
        <v>105</v>
      </c>
    </row>
    <row r="103" spans="1:7">
      <c r="A103" s="98">
        <v>40456</v>
      </c>
      <c r="B103" s="99" t="s">
        <v>86</v>
      </c>
      <c r="C103" s="100">
        <v>100</v>
      </c>
      <c r="D103" s="101" t="s">
        <v>106</v>
      </c>
      <c r="E103" s="101" t="s">
        <v>100</v>
      </c>
      <c r="F103" s="101" t="s">
        <v>101</v>
      </c>
      <c r="G103" s="101" t="s">
        <v>102</v>
      </c>
    </row>
    <row r="104" spans="1:7">
      <c r="A104" s="98">
        <v>40456</v>
      </c>
      <c r="B104" s="99" t="s">
        <v>86</v>
      </c>
      <c r="C104" s="100">
        <v>3644</v>
      </c>
      <c r="D104" s="101" t="s">
        <v>106</v>
      </c>
      <c r="E104" s="101" t="s">
        <v>100</v>
      </c>
      <c r="F104" s="101" t="s">
        <v>101</v>
      </c>
      <c r="G104" s="101" t="s">
        <v>102</v>
      </c>
    </row>
    <row r="105" spans="1:7">
      <c r="A105" s="98">
        <v>40456</v>
      </c>
      <c r="B105" s="99" t="s">
        <v>86</v>
      </c>
      <c r="C105" s="100">
        <v>5701</v>
      </c>
      <c r="D105" s="101" t="s">
        <v>107</v>
      </c>
      <c r="E105" s="101" t="s">
        <v>104</v>
      </c>
      <c r="F105" s="101" t="s">
        <v>101</v>
      </c>
      <c r="G105" s="101" t="s">
        <v>105</v>
      </c>
    </row>
    <row r="106" spans="1:7">
      <c r="A106" s="98">
        <v>40456</v>
      </c>
      <c r="B106" s="99" t="s">
        <v>86</v>
      </c>
      <c r="C106" s="100">
        <v>3559</v>
      </c>
      <c r="D106" s="101" t="s">
        <v>107</v>
      </c>
      <c r="E106" s="101" t="s">
        <v>104</v>
      </c>
      <c r="F106" s="101" t="s">
        <v>101</v>
      </c>
      <c r="G106" s="101" t="s">
        <v>102</v>
      </c>
    </row>
    <row r="107" spans="1:7">
      <c r="A107" s="98">
        <v>40456</v>
      </c>
      <c r="B107" s="99" t="s">
        <v>86</v>
      </c>
      <c r="C107" s="100">
        <v>5000</v>
      </c>
      <c r="D107" s="101" t="s">
        <v>106</v>
      </c>
      <c r="E107" s="101" t="s">
        <v>100</v>
      </c>
      <c r="F107" s="101" t="s">
        <v>108</v>
      </c>
      <c r="G107" s="101" t="s">
        <v>102</v>
      </c>
    </row>
    <row r="108" spans="1:7">
      <c r="A108" s="98">
        <v>40456</v>
      </c>
      <c r="B108" s="99" t="s">
        <v>86</v>
      </c>
      <c r="C108" s="100">
        <v>275</v>
      </c>
      <c r="D108" s="101" t="s">
        <v>106</v>
      </c>
      <c r="E108" s="101" t="s">
        <v>104</v>
      </c>
      <c r="F108" s="101" t="s">
        <v>108</v>
      </c>
      <c r="G108" s="101" t="s">
        <v>102</v>
      </c>
    </row>
    <row r="109" spans="1:7">
      <c r="A109" s="98">
        <v>40456</v>
      </c>
      <c r="B109" s="99" t="s">
        <v>86</v>
      </c>
      <c r="C109" s="100">
        <v>11761</v>
      </c>
      <c r="D109" s="101" t="s">
        <v>103</v>
      </c>
      <c r="E109" s="101" t="s">
        <v>100</v>
      </c>
      <c r="F109" s="101" t="s">
        <v>101</v>
      </c>
      <c r="G109" s="101" t="s">
        <v>105</v>
      </c>
    </row>
    <row r="110" spans="1:7">
      <c r="A110" s="98">
        <v>40456</v>
      </c>
      <c r="B110" s="99" t="s">
        <v>86</v>
      </c>
      <c r="C110" s="100">
        <v>45000</v>
      </c>
      <c r="D110" s="101" t="s">
        <v>103</v>
      </c>
      <c r="E110" s="101" t="s">
        <v>100</v>
      </c>
      <c r="F110" s="101" t="s">
        <v>109</v>
      </c>
      <c r="G110" s="101" t="s">
        <v>102</v>
      </c>
    </row>
    <row r="111" spans="1:7">
      <c r="A111" s="98">
        <v>40456</v>
      </c>
      <c r="B111" s="99" t="s">
        <v>86</v>
      </c>
      <c r="C111" s="100">
        <v>1000</v>
      </c>
      <c r="D111" s="101" t="s">
        <v>107</v>
      </c>
      <c r="E111" s="101" t="s">
        <v>104</v>
      </c>
      <c r="F111" s="101" t="s">
        <v>108</v>
      </c>
      <c r="G111" s="101" t="s">
        <v>102</v>
      </c>
    </row>
    <row r="112" spans="1:7">
      <c r="A112" s="98">
        <v>40456</v>
      </c>
      <c r="B112" s="99" t="s">
        <v>86</v>
      </c>
      <c r="C112" s="100">
        <v>200</v>
      </c>
      <c r="D112" s="101" t="s">
        <v>106</v>
      </c>
      <c r="E112" s="101" t="s">
        <v>100</v>
      </c>
      <c r="F112" s="101" t="s">
        <v>109</v>
      </c>
      <c r="G112" s="101" t="s">
        <v>102</v>
      </c>
    </row>
    <row r="113" spans="1:7">
      <c r="A113" s="98">
        <v>40456</v>
      </c>
      <c r="B113" s="99" t="s">
        <v>86</v>
      </c>
      <c r="C113" s="100">
        <v>3000</v>
      </c>
      <c r="D113" s="101" t="s">
        <v>106</v>
      </c>
      <c r="E113" s="101" t="s">
        <v>100</v>
      </c>
      <c r="F113" s="101" t="s">
        <v>108</v>
      </c>
      <c r="G113" s="101" t="s">
        <v>105</v>
      </c>
    </row>
    <row r="114" spans="1:7">
      <c r="A114" s="98">
        <v>40456</v>
      </c>
      <c r="B114" s="99" t="s">
        <v>86</v>
      </c>
      <c r="C114" s="100">
        <v>10135</v>
      </c>
      <c r="D114" s="101" t="s">
        <v>107</v>
      </c>
      <c r="E114" s="101" t="s">
        <v>104</v>
      </c>
      <c r="F114" s="101" t="s">
        <v>101</v>
      </c>
      <c r="G114" s="101" t="s">
        <v>105</v>
      </c>
    </row>
    <row r="115" spans="1:7">
      <c r="A115" s="98">
        <v>40456</v>
      </c>
      <c r="B115" s="99" t="s">
        <v>86</v>
      </c>
      <c r="C115" s="100">
        <v>7000</v>
      </c>
      <c r="D115" s="101" t="s">
        <v>99</v>
      </c>
      <c r="E115" s="101" t="s">
        <v>100</v>
      </c>
      <c r="F115" s="101" t="s">
        <v>108</v>
      </c>
      <c r="G115" s="101" t="s">
        <v>102</v>
      </c>
    </row>
    <row r="116" spans="1:7">
      <c r="A116" s="98">
        <v>40456</v>
      </c>
      <c r="B116" s="99" t="s">
        <v>86</v>
      </c>
      <c r="C116" s="100">
        <v>5807</v>
      </c>
      <c r="D116" s="101" t="s">
        <v>103</v>
      </c>
      <c r="E116" s="101" t="s">
        <v>100</v>
      </c>
      <c r="F116" s="101" t="s">
        <v>108</v>
      </c>
      <c r="G116" s="101" t="s">
        <v>105</v>
      </c>
    </row>
    <row r="117" spans="1:7">
      <c r="A117" s="98">
        <v>40456</v>
      </c>
      <c r="B117" s="99" t="s">
        <v>86</v>
      </c>
      <c r="C117" s="100">
        <v>17000</v>
      </c>
      <c r="D117" s="101" t="s">
        <v>103</v>
      </c>
      <c r="E117" s="101" t="s">
        <v>100</v>
      </c>
      <c r="F117" s="101" t="s">
        <v>109</v>
      </c>
      <c r="G117" s="101" t="s">
        <v>102</v>
      </c>
    </row>
    <row r="118" spans="1:7">
      <c r="A118" s="98">
        <v>40456</v>
      </c>
      <c r="B118" s="99" t="s">
        <v>86</v>
      </c>
      <c r="C118" s="100">
        <v>7839</v>
      </c>
      <c r="D118" s="101" t="s">
        <v>103</v>
      </c>
      <c r="E118" s="101" t="s">
        <v>104</v>
      </c>
      <c r="F118" s="101" t="s">
        <v>101</v>
      </c>
      <c r="G118" s="101" t="s">
        <v>102</v>
      </c>
    </row>
    <row r="119" spans="1:7">
      <c r="A119" s="98">
        <v>40456</v>
      </c>
      <c r="B119" s="99" t="s">
        <v>86</v>
      </c>
      <c r="C119" s="100">
        <v>10612</v>
      </c>
      <c r="D119" s="101" t="s">
        <v>107</v>
      </c>
      <c r="E119" s="101" t="s">
        <v>100</v>
      </c>
      <c r="F119" s="101" t="s">
        <v>108</v>
      </c>
      <c r="G119" s="101" t="s">
        <v>102</v>
      </c>
    </row>
    <row r="120" spans="1:7">
      <c r="A120" s="98">
        <v>40456</v>
      </c>
      <c r="B120" s="99" t="s">
        <v>86</v>
      </c>
      <c r="C120" s="100">
        <v>200</v>
      </c>
      <c r="D120" s="101" t="s">
        <v>106</v>
      </c>
      <c r="E120" s="101" t="s">
        <v>104</v>
      </c>
      <c r="F120" s="101" t="s">
        <v>109</v>
      </c>
      <c r="G120" s="101" t="s">
        <v>102</v>
      </c>
    </row>
    <row r="121" spans="1:7">
      <c r="A121" s="98">
        <v>40457</v>
      </c>
      <c r="B121" s="99" t="s">
        <v>87</v>
      </c>
      <c r="C121" s="100">
        <v>400</v>
      </c>
      <c r="D121" s="101" t="s">
        <v>106</v>
      </c>
      <c r="E121" s="101" t="s">
        <v>104</v>
      </c>
      <c r="F121" s="101" t="s">
        <v>101</v>
      </c>
      <c r="G121" s="101" t="s">
        <v>102</v>
      </c>
    </row>
    <row r="122" spans="1:7">
      <c r="A122" s="98">
        <v>40457</v>
      </c>
      <c r="B122" s="99" t="s">
        <v>87</v>
      </c>
      <c r="C122" s="100">
        <v>14158</v>
      </c>
      <c r="D122" s="101" t="s">
        <v>106</v>
      </c>
      <c r="E122" s="101" t="s">
        <v>100</v>
      </c>
      <c r="F122" s="101" t="s">
        <v>109</v>
      </c>
      <c r="G122" s="101" t="s">
        <v>105</v>
      </c>
    </row>
    <row r="123" spans="1:7">
      <c r="A123" s="98">
        <v>40457</v>
      </c>
      <c r="B123" s="99" t="s">
        <v>87</v>
      </c>
      <c r="C123" s="100">
        <v>6762</v>
      </c>
      <c r="D123" s="101" t="s">
        <v>107</v>
      </c>
      <c r="E123" s="101" t="s">
        <v>100</v>
      </c>
      <c r="F123" s="101" t="s">
        <v>101</v>
      </c>
      <c r="G123" s="101" t="s">
        <v>102</v>
      </c>
    </row>
    <row r="124" spans="1:7">
      <c r="A124" s="98">
        <v>40457</v>
      </c>
      <c r="B124" s="99" t="s">
        <v>87</v>
      </c>
      <c r="C124" s="100">
        <v>11719</v>
      </c>
      <c r="D124" s="101" t="s">
        <v>106</v>
      </c>
      <c r="E124" s="101" t="s">
        <v>100</v>
      </c>
      <c r="F124" s="101" t="s">
        <v>109</v>
      </c>
      <c r="G124" s="101" t="s">
        <v>102</v>
      </c>
    </row>
    <row r="125" spans="1:7">
      <c r="A125" s="98">
        <v>40457</v>
      </c>
      <c r="B125" s="99" t="s">
        <v>87</v>
      </c>
      <c r="C125" s="100">
        <v>500</v>
      </c>
      <c r="D125" s="101" t="s">
        <v>107</v>
      </c>
      <c r="E125" s="101" t="s">
        <v>100</v>
      </c>
      <c r="F125" s="101" t="s">
        <v>109</v>
      </c>
      <c r="G125" s="101" t="s">
        <v>102</v>
      </c>
    </row>
    <row r="126" spans="1:7">
      <c r="A126" s="98">
        <v>40457</v>
      </c>
      <c r="B126" s="99" t="s">
        <v>87</v>
      </c>
      <c r="C126" s="100">
        <v>5000</v>
      </c>
      <c r="D126" s="101" t="s">
        <v>103</v>
      </c>
      <c r="E126" s="101" t="s">
        <v>100</v>
      </c>
      <c r="F126" s="101" t="s">
        <v>108</v>
      </c>
      <c r="G126" s="101" t="s">
        <v>102</v>
      </c>
    </row>
    <row r="127" spans="1:7">
      <c r="A127" s="98">
        <v>40457</v>
      </c>
      <c r="B127" s="99" t="s">
        <v>87</v>
      </c>
      <c r="C127" s="100">
        <v>11552</v>
      </c>
      <c r="D127" s="101" t="s">
        <v>103</v>
      </c>
      <c r="E127" s="101" t="s">
        <v>100</v>
      </c>
      <c r="F127" s="101" t="s">
        <v>108</v>
      </c>
      <c r="G127" s="101" t="s">
        <v>105</v>
      </c>
    </row>
    <row r="128" spans="1:7">
      <c r="A128" s="98">
        <v>40457</v>
      </c>
      <c r="B128" s="99" t="s">
        <v>87</v>
      </c>
      <c r="C128" s="100">
        <v>7342</v>
      </c>
      <c r="D128" s="101" t="s">
        <v>106</v>
      </c>
      <c r="E128" s="101" t="s">
        <v>100</v>
      </c>
      <c r="F128" s="101" t="s">
        <v>101</v>
      </c>
      <c r="G128" s="101" t="s">
        <v>102</v>
      </c>
    </row>
    <row r="129" spans="1:7">
      <c r="A129" s="98">
        <v>40457</v>
      </c>
      <c r="B129" s="99" t="s">
        <v>87</v>
      </c>
      <c r="C129" s="100">
        <v>90000</v>
      </c>
      <c r="D129" s="101" t="s">
        <v>103</v>
      </c>
      <c r="E129" s="101" t="s">
        <v>100</v>
      </c>
      <c r="F129" s="101" t="s">
        <v>101</v>
      </c>
      <c r="G129" s="101" t="s">
        <v>102</v>
      </c>
    </row>
    <row r="130" spans="1:7">
      <c r="A130" s="98">
        <v>40457</v>
      </c>
      <c r="B130" s="99" t="s">
        <v>87</v>
      </c>
      <c r="C130" s="100">
        <v>11828</v>
      </c>
      <c r="D130" s="101" t="s">
        <v>103</v>
      </c>
      <c r="E130" s="101" t="s">
        <v>100</v>
      </c>
      <c r="F130" s="101" t="s">
        <v>101</v>
      </c>
      <c r="G130" s="101" t="s">
        <v>105</v>
      </c>
    </row>
    <row r="131" spans="1:7">
      <c r="A131" s="98">
        <v>40457</v>
      </c>
      <c r="B131" s="99" t="s">
        <v>87</v>
      </c>
      <c r="C131" s="100">
        <v>14644</v>
      </c>
      <c r="D131" s="101" t="s">
        <v>103</v>
      </c>
      <c r="E131" s="101" t="s">
        <v>100</v>
      </c>
      <c r="F131" s="101" t="s">
        <v>109</v>
      </c>
      <c r="G131" s="101" t="s">
        <v>105</v>
      </c>
    </row>
    <row r="132" spans="1:7">
      <c r="A132" s="98">
        <v>40457</v>
      </c>
      <c r="B132" s="99" t="s">
        <v>87</v>
      </c>
      <c r="C132" s="100">
        <v>3820</v>
      </c>
      <c r="D132" s="101" t="s">
        <v>106</v>
      </c>
      <c r="E132" s="101" t="s">
        <v>100</v>
      </c>
      <c r="F132" s="101" t="s">
        <v>108</v>
      </c>
      <c r="G132" s="101" t="s">
        <v>102</v>
      </c>
    </row>
    <row r="133" spans="1:7">
      <c r="A133" s="98">
        <v>40457</v>
      </c>
      <c r="B133" s="99" t="s">
        <v>87</v>
      </c>
      <c r="C133" s="100">
        <v>100</v>
      </c>
      <c r="D133" s="101" t="s">
        <v>106</v>
      </c>
      <c r="E133" s="101" t="s">
        <v>100</v>
      </c>
      <c r="F133" s="101" t="s">
        <v>101</v>
      </c>
      <c r="G133" s="101" t="s">
        <v>102</v>
      </c>
    </row>
    <row r="134" spans="1:7">
      <c r="A134" s="98">
        <v>40457</v>
      </c>
      <c r="B134" s="99" t="s">
        <v>87</v>
      </c>
      <c r="C134" s="100">
        <v>10000</v>
      </c>
      <c r="D134" s="101" t="s">
        <v>99</v>
      </c>
      <c r="E134" s="101" t="s">
        <v>104</v>
      </c>
      <c r="F134" s="101" t="s">
        <v>108</v>
      </c>
      <c r="G134" s="101" t="s">
        <v>102</v>
      </c>
    </row>
    <row r="135" spans="1:7">
      <c r="A135" s="98">
        <v>40457</v>
      </c>
      <c r="B135" s="99" t="s">
        <v>87</v>
      </c>
      <c r="C135" s="100">
        <v>15208</v>
      </c>
      <c r="D135" s="101" t="s">
        <v>103</v>
      </c>
      <c r="E135" s="101" t="s">
        <v>100</v>
      </c>
      <c r="F135" s="101" t="s">
        <v>101</v>
      </c>
      <c r="G135" s="101" t="s">
        <v>102</v>
      </c>
    </row>
    <row r="136" spans="1:7">
      <c r="A136" s="98">
        <v>40457</v>
      </c>
      <c r="B136" s="99" t="s">
        <v>87</v>
      </c>
      <c r="C136" s="100">
        <v>7777</v>
      </c>
      <c r="D136" s="101" t="s">
        <v>106</v>
      </c>
      <c r="E136" s="101" t="s">
        <v>104</v>
      </c>
      <c r="F136" s="101" t="s">
        <v>109</v>
      </c>
      <c r="G136" s="101" t="s">
        <v>102</v>
      </c>
    </row>
    <row r="137" spans="1:7">
      <c r="A137" s="98">
        <v>40457</v>
      </c>
      <c r="B137" s="99" t="s">
        <v>87</v>
      </c>
      <c r="C137" s="100">
        <v>13574</v>
      </c>
      <c r="D137" s="101" t="s">
        <v>107</v>
      </c>
      <c r="E137" s="101" t="s">
        <v>100</v>
      </c>
      <c r="F137" s="101" t="s">
        <v>101</v>
      </c>
      <c r="G137" s="101" t="s">
        <v>105</v>
      </c>
    </row>
    <row r="138" spans="1:7">
      <c r="A138" s="98">
        <v>40457</v>
      </c>
      <c r="B138" s="99" t="s">
        <v>87</v>
      </c>
      <c r="C138" s="100">
        <v>7000</v>
      </c>
      <c r="D138" s="101" t="s">
        <v>107</v>
      </c>
      <c r="E138" s="101" t="s">
        <v>100</v>
      </c>
      <c r="F138" s="101" t="s">
        <v>108</v>
      </c>
      <c r="G138" s="101" t="s">
        <v>105</v>
      </c>
    </row>
    <row r="139" spans="1:7">
      <c r="A139" s="98">
        <v>40457</v>
      </c>
      <c r="B139" s="99" t="s">
        <v>87</v>
      </c>
      <c r="C139" s="100">
        <v>8371</v>
      </c>
      <c r="D139" s="101" t="s">
        <v>107</v>
      </c>
      <c r="E139" s="101" t="s">
        <v>104</v>
      </c>
      <c r="F139" s="101" t="s">
        <v>101</v>
      </c>
      <c r="G139" s="101" t="s">
        <v>105</v>
      </c>
    </row>
    <row r="140" spans="1:7">
      <c r="A140" s="98">
        <v>40457</v>
      </c>
      <c r="B140" s="99" t="s">
        <v>87</v>
      </c>
      <c r="C140" s="100">
        <v>12455</v>
      </c>
      <c r="D140" s="101" t="s">
        <v>99</v>
      </c>
      <c r="E140" s="101" t="s">
        <v>104</v>
      </c>
      <c r="F140" s="101" t="s">
        <v>108</v>
      </c>
      <c r="G140" s="101" t="s">
        <v>102</v>
      </c>
    </row>
    <row r="141" spans="1:7">
      <c r="A141" s="98">
        <v>40457</v>
      </c>
      <c r="B141" s="99" t="s">
        <v>87</v>
      </c>
      <c r="C141" s="100">
        <v>13669</v>
      </c>
      <c r="D141" s="101" t="s">
        <v>103</v>
      </c>
      <c r="E141" s="101" t="s">
        <v>104</v>
      </c>
      <c r="F141" s="101" t="s">
        <v>101</v>
      </c>
      <c r="G141" s="101" t="s">
        <v>105</v>
      </c>
    </row>
    <row r="142" spans="1:7">
      <c r="A142" s="98">
        <v>40457</v>
      </c>
      <c r="B142" s="99" t="s">
        <v>87</v>
      </c>
      <c r="C142" s="100">
        <v>200</v>
      </c>
      <c r="D142" s="101" t="s">
        <v>107</v>
      </c>
      <c r="E142" s="101" t="s">
        <v>104</v>
      </c>
      <c r="F142" s="101" t="s">
        <v>101</v>
      </c>
      <c r="G142" s="101" t="s">
        <v>102</v>
      </c>
    </row>
    <row r="143" spans="1:7">
      <c r="A143" s="98">
        <v>40457</v>
      </c>
      <c r="B143" s="99" t="s">
        <v>87</v>
      </c>
      <c r="C143" s="100">
        <v>5221</v>
      </c>
      <c r="D143" s="101" t="s">
        <v>106</v>
      </c>
      <c r="E143" s="101" t="s">
        <v>104</v>
      </c>
      <c r="F143" s="101" t="s">
        <v>101</v>
      </c>
      <c r="G143" s="101" t="s">
        <v>105</v>
      </c>
    </row>
    <row r="144" spans="1:7">
      <c r="A144" s="98">
        <v>40457</v>
      </c>
      <c r="B144" s="99" t="s">
        <v>87</v>
      </c>
      <c r="C144" s="100">
        <v>12000</v>
      </c>
      <c r="D144" s="101" t="s">
        <v>103</v>
      </c>
      <c r="E144" s="101" t="s">
        <v>100</v>
      </c>
      <c r="F144" s="101" t="s">
        <v>108</v>
      </c>
      <c r="G144" s="101" t="s">
        <v>102</v>
      </c>
    </row>
    <row r="145" spans="1:7">
      <c r="A145" s="98">
        <v>40457</v>
      </c>
      <c r="B145" s="99" t="s">
        <v>87</v>
      </c>
      <c r="C145" s="100">
        <v>3807</v>
      </c>
      <c r="D145" s="101" t="s">
        <v>106</v>
      </c>
      <c r="E145" s="101" t="s">
        <v>100</v>
      </c>
      <c r="F145" s="101" t="s">
        <v>109</v>
      </c>
      <c r="G145" s="101" t="s">
        <v>102</v>
      </c>
    </row>
    <row r="146" spans="1:7">
      <c r="A146" s="98">
        <v>40457</v>
      </c>
      <c r="B146" s="99" t="s">
        <v>87</v>
      </c>
      <c r="C146" s="100">
        <v>14841</v>
      </c>
      <c r="D146" s="101" t="s">
        <v>103</v>
      </c>
      <c r="E146" s="101" t="s">
        <v>104</v>
      </c>
      <c r="F146" s="101" t="s">
        <v>108</v>
      </c>
      <c r="G146" s="101" t="s">
        <v>102</v>
      </c>
    </row>
    <row r="147" spans="1:7">
      <c r="A147" s="98">
        <v>40457</v>
      </c>
      <c r="B147" s="99" t="s">
        <v>87</v>
      </c>
      <c r="C147" s="100">
        <v>10056</v>
      </c>
      <c r="D147" s="101" t="s">
        <v>106</v>
      </c>
      <c r="E147" s="101" t="s">
        <v>104</v>
      </c>
      <c r="F147" s="101" t="s">
        <v>108</v>
      </c>
      <c r="G147" s="101" t="s">
        <v>105</v>
      </c>
    </row>
    <row r="148" spans="1:7">
      <c r="A148" s="98">
        <v>40457</v>
      </c>
      <c r="B148" s="99" t="s">
        <v>87</v>
      </c>
      <c r="C148" s="100">
        <v>10219</v>
      </c>
      <c r="D148" s="101" t="s">
        <v>106</v>
      </c>
      <c r="E148" s="101" t="s">
        <v>100</v>
      </c>
      <c r="F148" s="101" t="s">
        <v>101</v>
      </c>
      <c r="G148" s="101" t="s">
        <v>102</v>
      </c>
    </row>
    <row r="149" spans="1:7">
      <c r="A149" s="98">
        <v>40457</v>
      </c>
      <c r="B149" s="99" t="s">
        <v>87</v>
      </c>
      <c r="C149" s="100">
        <v>133</v>
      </c>
      <c r="D149" s="101" t="s">
        <v>106</v>
      </c>
      <c r="E149" s="101" t="s">
        <v>100</v>
      </c>
      <c r="F149" s="101" t="s">
        <v>109</v>
      </c>
      <c r="G149" s="101" t="s">
        <v>102</v>
      </c>
    </row>
    <row r="150" spans="1:7">
      <c r="A150" s="98">
        <v>40457</v>
      </c>
      <c r="B150" s="99" t="s">
        <v>87</v>
      </c>
      <c r="C150" s="100">
        <v>5000</v>
      </c>
      <c r="D150" s="101" t="s">
        <v>107</v>
      </c>
      <c r="E150" s="101" t="s">
        <v>100</v>
      </c>
      <c r="F150" s="101" t="s">
        <v>108</v>
      </c>
      <c r="G150" s="101" t="s">
        <v>102</v>
      </c>
    </row>
    <row r="151" spans="1:7">
      <c r="A151" s="98">
        <v>40457</v>
      </c>
      <c r="B151" s="99" t="s">
        <v>87</v>
      </c>
      <c r="C151" s="100">
        <v>124</v>
      </c>
      <c r="D151" s="101" t="s">
        <v>106</v>
      </c>
      <c r="E151" s="101" t="s">
        <v>104</v>
      </c>
      <c r="F151" s="101" t="s">
        <v>101</v>
      </c>
      <c r="G151" s="101" t="s">
        <v>102</v>
      </c>
    </row>
    <row r="152" spans="1:7">
      <c r="A152" s="98">
        <v>40457</v>
      </c>
      <c r="B152" s="99" t="s">
        <v>87</v>
      </c>
      <c r="C152" s="100">
        <v>5000</v>
      </c>
      <c r="D152" s="101" t="s">
        <v>103</v>
      </c>
      <c r="E152" s="101" t="s">
        <v>100</v>
      </c>
      <c r="F152" s="101" t="s">
        <v>101</v>
      </c>
      <c r="G152" s="101" t="s">
        <v>105</v>
      </c>
    </row>
    <row r="153" spans="1:7">
      <c r="A153" s="98">
        <v>40458</v>
      </c>
      <c r="B153" s="99" t="s">
        <v>88</v>
      </c>
      <c r="C153" s="100">
        <v>4005</v>
      </c>
      <c r="D153" s="101" t="s">
        <v>103</v>
      </c>
      <c r="E153" s="101" t="s">
        <v>104</v>
      </c>
      <c r="F153" s="101" t="s">
        <v>109</v>
      </c>
      <c r="G153" s="101" t="s">
        <v>102</v>
      </c>
    </row>
    <row r="154" spans="1:7">
      <c r="A154" s="98">
        <v>40458</v>
      </c>
      <c r="B154" s="99" t="s">
        <v>88</v>
      </c>
      <c r="C154" s="100">
        <v>13519</v>
      </c>
      <c r="D154" s="101" t="s">
        <v>103</v>
      </c>
      <c r="E154" s="101" t="s">
        <v>100</v>
      </c>
      <c r="F154" s="101" t="s">
        <v>101</v>
      </c>
      <c r="G154" s="101" t="s">
        <v>102</v>
      </c>
    </row>
    <row r="155" spans="1:7">
      <c r="A155" s="98">
        <v>40458</v>
      </c>
      <c r="B155" s="99" t="s">
        <v>88</v>
      </c>
      <c r="C155" s="100">
        <v>4405</v>
      </c>
      <c r="D155" s="101" t="s">
        <v>107</v>
      </c>
      <c r="E155" s="101" t="s">
        <v>100</v>
      </c>
      <c r="F155" s="101" t="s">
        <v>109</v>
      </c>
      <c r="G155" s="101" t="s">
        <v>102</v>
      </c>
    </row>
    <row r="156" spans="1:7">
      <c r="A156" s="98">
        <v>40458</v>
      </c>
      <c r="B156" s="99" t="s">
        <v>88</v>
      </c>
      <c r="C156" s="100">
        <v>10373</v>
      </c>
      <c r="D156" s="101" t="s">
        <v>103</v>
      </c>
      <c r="E156" s="101" t="s">
        <v>100</v>
      </c>
      <c r="F156" s="101" t="s">
        <v>109</v>
      </c>
      <c r="G156" s="101" t="s">
        <v>102</v>
      </c>
    </row>
    <row r="157" spans="1:7">
      <c r="A157" s="98">
        <v>40458</v>
      </c>
      <c r="B157" s="99" t="s">
        <v>88</v>
      </c>
      <c r="C157" s="100">
        <v>12164</v>
      </c>
      <c r="D157" s="101" t="s">
        <v>103</v>
      </c>
      <c r="E157" s="101" t="s">
        <v>100</v>
      </c>
      <c r="F157" s="101" t="s">
        <v>109</v>
      </c>
      <c r="G157" s="101" t="s">
        <v>102</v>
      </c>
    </row>
    <row r="158" spans="1:7">
      <c r="A158" s="98">
        <v>40458</v>
      </c>
      <c r="B158" s="99" t="s">
        <v>88</v>
      </c>
      <c r="C158" s="100">
        <v>250</v>
      </c>
      <c r="D158" s="101" t="s">
        <v>107</v>
      </c>
      <c r="E158" s="101" t="s">
        <v>100</v>
      </c>
      <c r="F158" s="101" t="s">
        <v>108</v>
      </c>
      <c r="G158" s="101" t="s">
        <v>102</v>
      </c>
    </row>
    <row r="159" spans="1:7">
      <c r="A159" s="98">
        <v>40458</v>
      </c>
      <c r="B159" s="99" t="s">
        <v>88</v>
      </c>
      <c r="C159" s="100">
        <v>2878</v>
      </c>
      <c r="D159" s="101" t="s">
        <v>107</v>
      </c>
      <c r="E159" s="101" t="s">
        <v>100</v>
      </c>
      <c r="F159" s="101" t="s">
        <v>108</v>
      </c>
      <c r="G159" s="101" t="s">
        <v>102</v>
      </c>
    </row>
    <row r="160" spans="1:7">
      <c r="A160" s="98">
        <v>40458</v>
      </c>
      <c r="B160" s="99" t="s">
        <v>88</v>
      </c>
      <c r="C160" s="100">
        <v>344</v>
      </c>
      <c r="D160" s="101" t="s">
        <v>106</v>
      </c>
      <c r="E160" s="101" t="s">
        <v>100</v>
      </c>
      <c r="F160" s="101" t="s">
        <v>109</v>
      </c>
      <c r="G160" s="101" t="s">
        <v>102</v>
      </c>
    </row>
    <row r="161" spans="1:7">
      <c r="A161" s="98">
        <v>40458</v>
      </c>
      <c r="B161" s="99" t="s">
        <v>88</v>
      </c>
      <c r="C161" s="100">
        <v>4000</v>
      </c>
      <c r="D161" s="101" t="s">
        <v>106</v>
      </c>
      <c r="E161" s="101" t="s">
        <v>104</v>
      </c>
      <c r="F161" s="101" t="s">
        <v>108</v>
      </c>
      <c r="G161" s="101" t="s">
        <v>102</v>
      </c>
    </row>
    <row r="162" spans="1:7">
      <c r="A162" s="98">
        <v>40458</v>
      </c>
      <c r="B162" s="99" t="s">
        <v>88</v>
      </c>
      <c r="C162" s="100">
        <v>12000</v>
      </c>
      <c r="D162" s="101" t="s">
        <v>103</v>
      </c>
      <c r="E162" s="101" t="s">
        <v>100</v>
      </c>
      <c r="F162" s="101" t="s">
        <v>108</v>
      </c>
      <c r="G162" s="101" t="s">
        <v>102</v>
      </c>
    </row>
    <row r="163" spans="1:7">
      <c r="A163" s="98">
        <v>40458</v>
      </c>
      <c r="B163" s="99" t="s">
        <v>88</v>
      </c>
      <c r="C163" s="100">
        <v>7277</v>
      </c>
      <c r="D163" s="101" t="s">
        <v>99</v>
      </c>
      <c r="E163" s="101" t="s">
        <v>100</v>
      </c>
      <c r="F163" s="101" t="s">
        <v>108</v>
      </c>
      <c r="G163" s="101" t="s">
        <v>102</v>
      </c>
    </row>
    <row r="164" spans="1:7">
      <c r="A164" s="98">
        <v>40458</v>
      </c>
      <c r="B164" s="99" t="s">
        <v>88</v>
      </c>
      <c r="C164" s="100">
        <v>11000</v>
      </c>
      <c r="D164" s="101" t="s">
        <v>103</v>
      </c>
      <c r="E164" s="101" t="s">
        <v>100</v>
      </c>
      <c r="F164" s="101" t="s">
        <v>101</v>
      </c>
      <c r="G164" s="101" t="s">
        <v>105</v>
      </c>
    </row>
    <row r="165" spans="1:7">
      <c r="A165" s="98">
        <v>40458</v>
      </c>
      <c r="B165" s="99" t="s">
        <v>88</v>
      </c>
      <c r="C165" s="100">
        <v>4000</v>
      </c>
      <c r="D165" s="101" t="s">
        <v>106</v>
      </c>
      <c r="E165" s="101" t="s">
        <v>100</v>
      </c>
      <c r="F165" s="101" t="s">
        <v>101</v>
      </c>
      <c r="G165" s="101" t="s">
        <v>105</v>
      </c>
    </row>
    <row r="166" spans="1:7">
      <c r="A166" s="98">
        <v>40458</v>
      </c>
      <c r="B166" s="99" t="s">
        <v>88</v>
      </c>
      <c r="C166" s="100">
        <v>5282</v>
      </c>
      <c r="D166" s="101" t="s">
        <v>106</v>
      </c>
      <c r="E166" s="101" t="s">
        <v>104</v>
      </c>
      <c r="F166" s="101" t="s">
        <v>101</v>
      </c>
      <c r="G166" s="101" t="s">
        <v>102</v>
      </c>
    </row>
    <row r="167" spans="1:7">
      <c r="A167" s="98">
        <v>40458</v>
      </c>
      <c r="B167" s="99" t="s">
        <v>88</v>
      </c>
      <c r="C167" s="100">
        <v>14974</v>
      </c>
      <c r="D167" s="101" t="s">
        <v>106</v>
      </c>
      <c r="E167" s="101" t="s">
        <v>104</v>
      </c>
      <c r="F167" s="101" t="s">
        <v>101</v>
      </c>
      <c r="G167" s="101" t="s">
        <v>102</v>
      </c>
    </row>
    <row r="168" spans="1:7">
      <c r="A168" s="98">
        <v>40458</v>
      </c>
      <c r="B168" s="99" t="s">
        <v>88</v>
      </c>
      <c r="C168" s="100">
        <v>500</v>
      </c>
      <c r="D168" s="101" t="s">
        <v>106</v>
      </c>
      <c r="E168" s="101" t="s">
        <v>100</v>
      </c>
      <c r="F168" s="101" t="s">
        <v>108</v>
      </c>
      <c r="G168" s="101" t="s">
        <v>102</v>
      </c>
    </row>
    <row r="169" spans="1:7">
      <c r="A169" s="98">
        <v>40458</v>
      </c>
      <c r="B169" s="99" t="s">
        <v>88</v>
      </c>
      <c r="C169" s="100">
        <v>13390</v>
      </c>
      <c r="D169" s="101" t="s">
        <v>107</v>
      </c>
      <c r="E169" s="101" t="s">
        <v>100</v>
      </c>
      <c r="F169" s="101" t="s">
        <v>101</v>
      </c>
      <c r="G169" s="101" t="s">
        <v>105</v>
      </c>
    </row>
    <row r="170" spans="1:7">
      <c r="A170" s="98">
        <v>40458</v>
      </c>
      <c r="B170" s="99" t="s">
        <v>88</v>
      </c>
      <c r="C170" s="100">
        <v>12063</v>
      </c>
      <c r="D170" s="101" t="s">
        <v>107</v>
      </c>
      <c r="E170" s="101" t="s">
        <v>100</v>
      </c>
      <c r="F170" s="101" t="s">
        <v>109</v>
      </c>
      <c r="G170" s="101" t="s">
        <v>105</v>
      </c>
    </row>
    <row r="171" spans="1:7">
      <c r="A171" s="98">
        <v>40458</v>
      </c>
      <c r="B171" s="99" t="s">
        <v>88</v>
      </c>
      <c r="C171" s="100">
        <v>500</v>
      </c>
      <c r="D171" s="101" t="s">
        <v>106</v>
      </c>
      <c r="E171" s="101" t="s">
        <v>100</v>
      </c>
      <c r="F171" s="101" t="s">
        <v>109</v>
      </c>
      <c r="G171" s="101" t="s">
        <v>102</v>
      </c>
    </row>
    <row r="172" spans="1:7">
      <c r="A172" s="98">
        <v>40458</v>
      </c>
      <c r="B172" s="99" t="s">
        <v>88</v>
      </c>
      <c r="C172" s="100">
        <v>600</v>
      </c>
      <c r="D172" s="101" t="s">
        <v>107</v>
      </c>
      <c r="E172" s="101" t="s">
        <v>100</v>
      </c>
      <c r="F172" s="101" t="s">
        <v>101</v>
      </c>
      <c r="G172" s="101" t="s">
        <v>102</v>
      </c>
    </row>
    <row r="173" spans="1:7">
      <c r="A173" s="98">
        <v>40458</v>
      </c>
      <c r="B173" s="99" t="s">
        <v>88</v>
      </c>
      <c r="C173" s="100">
        <v>15703</v>
      </c>
      <c r="D173" s="101" t="s">
        <v>103</v>
      </c>
      <c r="E173" s="101" t="s">
        <v>100</v>
      </c>
      <c r="F173" s="101" t="s">
        <v>101</v>
      </c>
      <c r="G173" s="101" t="s">
        <v>102</v>
      </c>
    </row>
    <row r="174" spans="1:7">
      <c r="A174" s="98">
        <v>40458</v>
      </c>
      <c r="B174" s="99" t="s">
        <v>88</v>
      </c>
      <c r="C174" s="100">
        <v>8000</v>
      </c>
      <c r="D174" s="101" t="s">
        <v>107</v>
      </c>
      <c r="E174" s="101" t="s">
        <v>104</v>
      </c>
      <c r="F174" s="101" t="s">
        <v>101</v>
      </c>
      <c r="G174" s="101" t="s">
        <v>102</v>
      </c>
    </row>
    <row r="175" spans="1:7">
      <c r="A175" s="98">
        <v>40458</v>
      </c>
      <c r="B175" s="99" t="s">
        <v>88</v>
      </c>
      <c r="C175" s="100">
        <v>14548</v>
      </c>
      <c r="D175" s="101" t="s">
        <v>103</v>
      </c>
      <c r="E175" s="101" t="s">
        <v>100</v>
      </c>
      <c r="F175" s="101" t="s">
        <v>101</v>
      </c>
      <c r="G175" s="101" t="s">
        <v>102</v>
      </c>
    </row>
    <row r="176" spans="1:7">
      <c r="A176" s="98">
        <v>40458</v>
      </c>
      <c r="B176" s="99" t="s">
        <v>88</v>
      </c>
      <c r="C176" s="100">
        <v>13903</v>
      </c>
      <c r="D176" s="101" t="s">
        <v>103</v>
      </c>
      <c r="E176" s="101" t="s">
        <v>100</v>
      </c>
      <c r="F176" s="101" t="s">
        <v>101</v>
      </c>
      <c r="G176" s="101" t="s">
        <v>102</v>
      </c>
    </row>
    <row r="177" spans="1:7">
      <c r="A177" s="98">
        <v>40458</v>
      </c>
      <c r="B177" s="99" t="s">
        <v>88</v>
      </c>
      <c r="C177" s="100">
        <v>6307</v>
      </c>
      <c r="D177" s="101" t="s">
        <v>107</v>
      </c>
      <c r="E177" s="101" t="s">
        <v>104</v>
      </c>
      <c r="F177" s="101" t="s">
        <v>108</v>
      </c>
      <c r="G177" s="101" t="s">
        <v>102</v>
      </c>
    </row>
    <row r="178" spans="1:7">
      <c r="A178" s="98">
        <v>40458</v>
      </c>
      <c r="B178" s="99" t="s">
        <v>88</v>
      </c>
      <c r="C178" s="100">
        <v>3171</v>
      </c>
      <c r="D178" s="101" t="s">
        <v>106</v>
      </c>
      <c r="E178" s="101" t="s">
        <v>100</v>
      </c>
      <c r="F178" s="101" t="s">
        <v>109</v>
      </c>
      <c r="G178" s="101" t="s">
        <v>102</v>
      </c>
    </row>
    <row r="179" spans="1:7">
      <c r="A179" s="98">
        <v>40458</v>
      </c>
      <c r="B179" s="99" t="s">
        <v>88</v>
      </c>
      <c r="C179" s="100">
        <v>6202</v>
      </c>
      <c r="D179" s="101" t="s">
        <v>107</v>
      </c>
      <c r="E179" s="101" t="s">
        <v>104</v>
      </c>
      <c r="F179" s="101" t="s">
        <v>101</v>
      </c>
      <c r="G179" s="101" t="s">
        <v>102</v>
      </c>
    </row>
    <row r="180" spans="1:7">
      <c r="A180" s="98">
        <v>40458</v>
      </c>
      <c r="B180" s="99" t="s">
        <v>88</v>
      </c>
      <c r="C180" s="100">
        <v>9009</v>
      </c>
      <c r="D180" s="101" t="s">
        <v>106</v>
      </c>
      <c r="E180" s="101" t="s">
        <v>104</v>
      </c>
      <c r="F180" s="101" t="s">
        <v>101</v>
      </c>
      <c r="G180" s="101" t="s">
        <v>105</v>
      </c>
    </row>
    <row r="181" spans="1:7">
      <c r="A181" s="98">
        <v>40458</v>
      </c>
      <c r="B181" s="99" t="s">
        <v>88</v>
      </c>
      <c r="C181" s="100">
        <v>245</v>
      </c>
      <c r="D181" s="101" t="s">
        <v>106</v>
      </c>
      <c r="E181" s="101" t="s">
        <v>100</v>
      </c>
      <c r="F181" s="101" t="s">
        <v>108</v>
      </c>
      <c r="G181" s="101" t="s">
        <v>102</v>
      </c>
    </row>
    <row r="182" spans="1:7">
      <c r="A182" s="98">
        <v>40458</v>
      </c>
      <c r="B182" s="99" t="s">
        <v>88</v>
      </c>
      <c r="C182" s="100">
        <v>400</v>
      </c>
      <c r="D182" s="101" t="s">
        <v>106</v>
      </c>
      <c r="E182" s="101" t="s">
        <v>100</v>
      </c>
      <c r="F182" s="101" t="s">
        <v>101</v>
      </c>
      <c r="G182" s="101" t="s">
        <v>102</v>
      </c>
    </row>
    <row r="183" spans="1:7">
      <c r="A183" s="98">
        <v>40458</v>
      </c>
      <c r="B183" s="99" t="s">
        <v>88</v>
      </c>
      <c r="C183" s="100">
        <v>11594</v>
      </c>
      <c r="D183" s="101" t="s">
        <v>103</v>
      </c>
      <c r="E183" s="101" t="s">
        <v>104</v>
      </c>
      <c r="F183" s="101" t="s">
        <v>101</v>
      </c>
      <c r="G183" s="101" t="s">
        <v>105</v>
      </c>
    </row>
    <row r="184" spans="1:7">
      <c r="A184" s="98">
        <v>40458</v>
      </c>
      <c r="B184" s="99" t="s">
        <v>88</v>
      </c>
      <c r="C184" s="100">
        <v>35000</v>
      </c>
      <c r="D184" s="101" t="s">
        <v>103</v>
      </c>
      <c r="E184" s="101" t="s">
        <v>100</v>
      </c>
      <c r="F184" s="101" t="s">
        <v>101</v>
      </c>
      <c r="G184" s="101" t="s">
        <v>102</v>
      </c>
    </row>
    <row r="185" spans="1:7">
      <c r="A185" s="98">
        <v>40458</v>
      </c>
      <c r="B185" s="99" t="s">
        <v>88</v>
      </c>
      <c r="C185" s="100">
        <v>5000</v>
      </c>
      <c r="D185" s="101" t="s">
        <v>107</v>
      </c>
      <c r="E185" s="101" t="s">
        <v>100</v>
      </c>
      <c r="F185" s="101" t="s">
        <v>101</v>
      </c>
      <c r="G185" s="101" t="s">
        <v>105</v>
      </c>
    </row>
    <row r="186" spans="1:7">
      <c r="A186" s="98">
        <v>40458</v>
      </c>
      <c r="B186" s="99" t="s">
        <v>88</v>
      </c>
      <c r="C186" s="100">
        <v>500</v>
      </c>
      <c r="D186" s="101" t="s">
        <v>106</v>
      </c>
      <c r="E186" s="101" t="s">
        <v>100</v>
      </c>
      <c r="F186" s="101" t="s">
        <v>109</v>
      </c>
      <c r="G186" s="101" t="s">
        <v>102</v>
      </c>
    </row>
    <row r="187" spans="1:7">
      <c r="A187" s="98">
        <v>40458</v>
      </c>
      <c r="B187" s="99" t="s">
        <v>88</v>
      </c>
      <c r="C187" s="100">
        <v>7865</v>
      </c>
      <c r="D187" s="101" t="s">
        <v>106</v>
      </c>
      <c r="E187" s="101" t="s">
        <v>104</v>
      </c>
      <c r="F187" s="101" t="s">
        <v>101</v>
      </c>
      <c r="G187" s="101" t="s">
        <v>105</v>
      </c>
    </row>
    <row r="188" spans="1:7">
      <c r="A188" s="98">
        <v>40458</v>
      </c>
      <c r="B188" s="99" t="s">
        <v>88</v>
      </c>
      <c r="C188" s="100">
        <v>4198</v>
      </c>
      <c r="D188" s="101" t="s">
        <v>103</v>
      </c>
      <c r="E188" s="101" t="s">
        <v>100</v>
      </c>
      <c r="F188" s="101" t="s">
        <v>108</v>
      </c>
      <c r="G188" s="101" t="s">
        <v>102</v>
      </c>
    </row>
    <row r="189" spans="1:7">
      <c r="A189" s="98">
        <v>40458</v>
      </c>
      <c r="B189" s="99" t="s">
        <v>88</v>
      </c>
      <c r="C189" s="100">
        <v>500</v>
      </c>
      <c r="D189" s="101" t="s">
        <v>106</v>
      </c>
      <c r="E189" s="101" t="s">
        <v>100</v>
      </c>
      <c r="F189" s="101" t="s">
        <v>108</v>
      </c>
      <c r="G189" s="101" t="s">
        <v>102</v>
      </c>
    </row>
    <row r="190" spans="1:7">
      <c r="A190" s="98">
        <v>40458</v>
      </c>
      <c r="B190" s="99" t="s">
        <v>88</v>
      </c>
      <c r="C190" s="100">
        <v>4535</v>
      </c>
      <c r="D190" s="101" t="s">
        <v>106</v>
      </c>
      <c r="E190" s="101" t="s">
        <v>100</v>
      </c>
      <c r="F190" s="101" t="s">
        <v>108</v>
      </c>
      <c r="G190" s="101" t="s">
        <v>105</v>
      </c>
    </row>
    <row r="191" spans="1:7">
      <c r="A191" s="98">
        <v>40458</v>
      </c>
      <c r="B191" s="99" t="s">
        <v>88</v>
      </c>
      <c r="C191" s="100">
        <v>240</v>
      </c>
      <c r="D191" s="101" t="s">
        <v>106</v>
      </c>
      <c r="E191" s="101" t="s">
        <v>100</v>
      </c>
      <c r="F191" s="101" t="s">
        <v>101</v>
      </c>
      <c r="G191" s="101" t="s">
        <v>102</v>
      </c>
    </row>
    <row r="192" spans="1:7">
      <c r="A192" s="98">
        <v>40458</v>
      </c>
      <c r="B192" s="99" t="s">
        <v>88</v>
      </c>
      <c r="C192" s="100">
        <v>100</v>
      </c>
      <c r="D192" s="101" t="s">
        <v>106</v>
      </c>
      <c r="E192" s="101" t="s">
        <v>100</v>
      </c>
      <c r="F192" s="101" t="s">
        <v>101</v>
      </c>
      <c r="G192" s="101" t="s">
        <v>102</v>
      </c>
    </row>
    <row r="193" spans="1:7">
      <c r="A193" s="98">
        <v>40458</v>
      </c>
      <c r="B193" s="99" t="s">
        <v>88</v>
      </c>
      <c r="C193" s="100">
        <v>13000</v>
      </c>
      <c r="D193" s="101" t="s">
        <v>103</v>
      </c>
      <c r="E193" s="101" t="s">
        <v>100</v>
      </c>
      <c r="F193" s="101" t="s">
        <v>101</v>
      </c>
      <c r="G193" s="101" t="s">
        <v>102</v>
      </c>
    </row>
    <row r="194" spans="1:7">
      <c r="A194" s="98">
        <v>40458</v>
      </c>
      <c r="B194" s="99" t="s">
        <v>88</v>
      </c>
      <c r="C194" s="100">
        <v>4000</v>
      </c>
      <c r="D194" s="101" t="s">
        <v>107</v>
      </c>
      <c r="E194" s="101" t="s">
        <v>100</v>
      </c>
      <c r="F194" s="101" t="s">
        <v>101</v>
      </c>
      <c r="G194" s="101" t="s">
        <v>102</v>
      </c>
    </row>
    <row r="195" spans="1:7">
      <c r="A195" s="98">
        <v>40458</v>
      </c>
      <c r="B195" s="99" t="s">
        <v>88</v>
      </c>
      <c r="C195" s="100">
        <v>17000</v>
      </c>
      <c r="D195" s="101" t="s">
        <v>103</v>
      </c>
      <c r="E195" s="101" t="s">
        <v>104</v>
      </c>
      <c r="F195" s="101" t="s">
        <v>101</v>
      </c>
      <c r="G195" s="101" t="s">
        <v>102</v>
      </c>
    </row>
    <row r="196" spans="1:7">
      <c r="A196" s="98">
        <v>40458</v>
      </c>
      <c r="B196" s="99" t="s">
        <v>88</v>
      </c>
      <c r="C196" s="100">
        <v>75000</v>
      </c>
      <c r="D196" s="101" t="s">
        <v>103</v>
      </c>
      <c r="E196" s="101" t="s">
        <v>100</v>
      </c>
      <c r="F196" s="101" t="s">
        <v>108</v>
      </c>
      <c r="G196" s="101" t="s">
        <v>105</v>
      </c>
    </row>
    <row r="197" spans="1:7">
      <c r="A197" s="98">
        <v>40458</v>
      </c>
      <c r="B197" s="99" t="s">
        <v>88</v>
      </c>
      <c r="C197" s="100">
        <v>13428</v>
      </c>
      <c r="D197" s="101" t="s">
        <v>103</v>
      </c>
      <c r="E197" s="101" t="s">
        <v>100</v>
      </c>
      <c r="F197" s="101" t="s">
        <v>101</v>
      </c>
      <c r="G197" s="101" t="s">
        <v>102</v>
      </c>
    </row>
    <row r="198" spans="1:7">
      <c r="A198" s="98">
        <v>40458</v>
      </c>
      <c r="B198" s="99" t="s">
        <v>88</v>
      </c>
      <c r="C198" s="100">
        <v>2000</v>
      </c>
      <c r="D198" s="101" t="s">
        <v>99</v>
      </c>
      <c r="E198" s="101" t="s">
        <v>100</v>
      </c>
      <c r="F198" s="101" t="s">
        <v>109</v>
      </c>
      <c r="G198" s="101" t="s">
        <v>102</v>
      </c>
    </row>
    <row r="199" spans="1:7">
      <c r="A199" s="98">
        <v>40458</v>
      </c>
      <c r="B199" s="99" t="s">
        <v>88</v>
      </c>
      <c r="C199" s="100">
        <v>2749</v>
      </c>
      <c r="D199" s="101" t="s">
        <v>106</v>
      </c>
      <c r="E199" s="101" t="s">
        <v>100</v>
      </c>
      <c r="F199" s="101" t="s">
        <v>101</v>
      </c>
      <c r="G199" s="101" t="s">
        <v>105</v>
      </c>
    </row>
    <row r="200" spans="1:7">
      <c r="A200" s="98">
        <v>40458</v>
      </c>
      <c r="B200" s="99" t="s">
        <v>88</v>
      </c>
      <c r="C200" s="100">
        <v>3000</v>
      </c>
      <c r="D200" s="101" t="s">
        <v>106</v>
      </c>
      <c r="E200" s="101" t="s">
        <v>100</v>
      </c>
      <c r="F200" s="101" t="s">
        <v>101</v>
      </c>
      <c r="G200" s="101" t="s">
        <v>102</v>
      </c>
    </row>
    <row r="201" spans="1:7">
      <c r="A201" s="98">
        <v>40458</v>
      </c>
      <c r="B201" s="99" t="s">
        <v>88</v>
      </c>
      <c r="C201" s="100">
        <v>11721</v>
      </c>
      <c r="D201" s="101" t="s">
        <v>107</v>
      </c>
      <c r="E201" s="101" t="s">
        <v>100</v>
      </c>
      <c r="F201" s="101" t="s">
        <v>101</v>
      </c>
      <c r="G201" s="101" t="s">
        <v>105</v>
      </c>
    </row>
    <row r="202" spans="1:7">
      <c r="A202" s="98">
        <v>40458</v>
      </c>
      <c r="B202" s="99" t="s">
        <v>88</v>
      </c>
      <c r="C202" s="100">
        <v>4006</v>
      </c>
      <c r="D202" s="101" t="s">
        <v>107</v>
      </c>
      <c r="E202" s="101" t="s">
        <v>100</v>
      </c>
      <c r="F202" s="101" t="s">
        <v>108</v>
      </c>
      <c r="G202" s="101" t="s">
        <v>105</v>
      </c>
    </row>
    <row r="203" spans="1:7">
      <c r="A203" s="98">
        <v>40458</v>
      </c>
      <c r="B203" s="99" t="s">
        <v>88</v>
      </c>
      <c r="C203" s="100">
        <v>50000</v>
      </c>
      <c r="D203" s="101" t="s">
        <v>103</v>
      </c>
      <c r="E203" s="101" t="s">
        <v>100</v>
      </c>
      <c r="F203" s="101" t="s">
        <v>108</v>
      </c>
      <c r="G203" s="101" t="s">
        <v>102</v>
      </c>
    </row>
    <row r="204" spans="1:7">
      <c r="A204" s="98">
        <v>40458</v>
      </c>
      <c r="B204" s="99" t="s">
        <v>88</v>
      </c>
      <c r="C204" s="100">
        <v>10492</v>
      </c>
      <c r="D204" s="101" t="s">
        <v>106</v>
      </c>
      <c r="E204" s="101" t="s">
        <v>100</v>
      </c>
      <c r="F204" s="101" t="s">
        <v>108</v>
      </c>
      <c r="G204" s="101" t="s">
        <v>102</v>
      </c>
    </row>
    <row r="205" spans="1:7">
      <c r="A205" s="98">
        <v>40458</v>
      </c>
      <c r="B205" s="99" t="s">
        <v>88</v>
      </c>
      <c r="C205" s="100">
        <v>14000</v>
      </c>
      <c r="D205" s="101" t="s">
        <v>103</v>
      </c>
      <c r="E205" s="101" t="s">
        <v>104</v>
      </c>
      <c r="F205" s="101" t="s">
        <v>108</v>
      </c>
      <c r="G205" s="101" t="s">
        <v>102</v>
      </c>
    </row>
    <row r="206" spans="1:7">
      <c r="A206" s="98">
        <v>40458</v>
      </c>
      <c r="B206" s="99" t="s">
        <v>88</v>
      </c>
      <c r="C206" s="100">
        <v>16000</v>
      </c>
      <c r="D206" s="101" t="s">
        <v>103</v>
      </c>
      <c r="E206" s="101" t="s">
        <v>100</v>
      </c>
      <c r="F206" s="101" t="s">
        <v>101</v>
      </c>
      <c r="G206" s="101" t="s">
        <v>105</v>
      </c>
    </row>
    <row r="207" spans="1:7">
      <c r="A207" s="98">
        <v>40458</v>
      </c>
      <c r="B207" s="99" t="s">
        <v>88</v>
      </c>
      <c r="C207" s="100">
        <v>4000</v>
      </c>
      <c r="D207" s="101" t="s">
        <v>106</v>
      </c>
      <c r="E207" s="101" t="s">
        <v>100</v>
      </c>
      <c r="F207" s="101" t="s">
        <v>109</v>
      </c>
      <c r="G207" s="101" t="s">
        <v>105</v>
      </c>
    </row>
    <row r="208" spans="1:7">
      <c r="A208" s="98">
        <v>40459</v>
      </c>
      <c r="B208" s="99" t="s">
        <v>89</v>
      </c>
      <c r="C208" s="100">
        <v>9000</v>
      </c>
      <c r="D208" s="101" t="s">
        <v>99</v>
      </c>
      <c r="E208" s="101" t="s">
        <v>100</v>
      </c>
      <c r="F208" s="101" t="s">
        <v>101</v>
      </c>
      <c r="G208" s="101" t="s">
        <v>102</v>
      </c>
    </row>
    <row r="209" spans="1:7">
      <c r="A209" s="98">
        <v>40459</v>
      </c>
      <c r="B209" s="99" t="s">
        <v>89</v>
      </c>
      <c r="C209" s="100">
        <v>4000</v>
      </c>
      <c r="D209" s="101" t="s">
        <v>106</v>
      </c>
      <c r="E209" s="101" t="s">
        <v>100</v>
      </c>
      <c r="F209" s="101" t="s">
        <v>108</v>
      </c>
      <c r="G209" s="101" t="s">
        <v>102</v>
      </c>
    </row>
    <row r="210" spans="1:7">
      <c r="A210" s="98">
        <v>40459</v>
      </c>
      <c r="B210" s="99" t="s">
        <v>89</v>
      </c>
      <c r="C210" s="100">
        <v>14969</v>
      </c>
      <c r="D210" s="101" t="s">
        <v>103</v>
      </c>
      <c r="E210" s="101" t="s">
        <v>104</v>
      </c>
      <c r="F210" s="101" t="s">
        <v>109</v>
      </c>
      <c r="G210" s="101" t="s">
        <v>105</v>
      </c>
    </row>
    <row r="211" spans="1:7">
      <c r="A211" s="98">
        <v>40459</v>
      </c>
      <c r="B211" s="99" t="s">
        <v>89</v>
      </c>
      <c r="C211" s="100">
        <v>8915</v>
      </c>
      <c r="D211" s="101" t="s">
        <v>107</v>
      </c>
      <c r="E211" s="101" t="s">
        <v>100</v>
      </c>
      <c r="F211" s="101" t="s">
        <v>101</v>
      </c>
      <c r="G211" s="101" t="s">
        <v>105</v>
      </c>
    </row>
    <row r="212" spans="1:7">
      <c r="A212" s="98">
        <v>40459</v>
      </c>
      <c r="B212" s="99" t="s">
        <v>89</v>
      </c>
      <c r="C212" s="100">
        <v>6000</v>
      </c>
      <c r="D212" s="101" t="s">
        <v>106</v>
      </c>
      <c r="E212" s="101" t="s">
        <v>104</v>
      </c>
      <c r="F212" s="101" t="s">
        <v>109</v>
      </c>
      <c r="G212" s="101" t="s">
        <v>102</v>
      </c>
    </row>
    <row r="213" spans="1:7">
      <c r="A213" s="98">
        <v>40459</v>
      </c>
      <c r="B213" s="99" t="s">
        <v>89</v>
      </c>
      <c r="C213" s="100">
        <v>4853</v>
      </c>
      <c r="D213" s="101" t="s">
        <v>107</v>
      </c>
      <c r="E213" s="101" t="s">
        <v>100</v>
      </c>
      <c r="F213" s="101" t="s">
        <v>101</v>
      </c>
      <c r="G213" s="101" t="s">
        <v>102</v>
      </c>
    </row>
    <row r="214" spans="1:7">
      <c r="A214" s="98">
        <v>40459</v>
      </c>
      <c r="B214" s="99" t="s">
        <v>89</v>
      </c>
      <c r="C214" s="100">
        <v>3434</v>
      </c>
      <c r="D214" s="101" t="s">
        <v>106</v>
      </c>
      <c r="E214" s="101" t="s">
        <v>100</v>
      </c>
      <c r="F214" s="101" t="s">
        <v>101</v>
      </c>
      <c r="G214" s="101" t="s">
        <v>102</v>
      </c>
    </row>
    <row r="215" spans="1:7">
      <c r="A215" s="98">
        <v>40459</v>
      </c>
      <c r="B215" s="99" t="s">
        <v>89</v>
      </c>
      <c r="C215" s="100">
        <v>4000</v>
      </c>
      <c r="D215" s="101" t="s">
        <v>106</v>
      </c>
      <c r="E215" s="101" t="s">
        <v>100</v>
      </c>
      <c r="F215" s="101" t="s">
        <v>101</v>
      </c>
      <c r="G215" s="101" t="s">
        <v>102</v>
      </c>
    </row>
    <row r="216" spans="1:7">
      <c r="A216" s="98">
        <v>40459</v>
      </c>
      <c r="B216" s="99" t="s">
        <v>89</v>
      </c>
      <c r="C216" s="100">
        <v>500</v>
      </c>
      <c r="D216" s="101" t="s">
        <v>107</v>
      </c>
      <c r="E216" s="101" t="s">
        <v>100</v>
      </c>
      <c r="F216" s="101" t="s">
        <v>109</v>
      </c>
      <c r="G216" s="101" t="s">
        <v>102</v>
      </c>
    </row>
    <row r="217" spans="1:7">
      <c r="A217" s="98">
        <v>40459</v>
      </c>
      <c r="B217" s="99" t="s">
        <v>89</v>
      </c>
      <c r="C217" s="100">
        <v>5570</v>
      </c>
      <c r="D217" s="101" t="s">
        <v>106</v>
      </c>
      <c r="E217" s="101" t="s">
        <v>100</v>
      </c>
      <c r="F217" s="101" t="s">
        <v>108</v>
      </c>
      <c r="G217" s="101" t="s">
        <v>105</v>
      </c>
    </row>
    <row r="218" spans="1:7">
      <c r="A218" s="98">
        <v>40459</v>
      </c>
      <c r="B218" s="99" t="s">
        <v>89</v>
      </c>
      <c r="C218" s="100">
        <v>3845</v>
      </c>
      <c r="D218" s="101" t="s">
        <v>107</v>
      </c>
      <c r="E218" s="101" t="s">
        <v>104</v>
      </c>
      <c r="F218" s="101" t="s">
        <v>109</v>
      </c>
      <c r="G218" s="101" t="s">
        <v>102</v>
      </c>
    </row>
    <row r="219" spans="1:7">
      <c r="A219" s="98">
        <v>40459</v>
      </c>
      <c r="B219" s="99" t="s">
        <v>89</v>
      </c>
      <c r="C219" s="100">
        <v>8815</v>
      </c>
      <c r="D219" s="101" t="s">
        <v>107</v>
      </c>
      <c r="E219" s="101" t="s">
        <v>104</v>
      </c>
      <c r="F219" s="101" t="s">
        <v>101</v>
      </c>
      <c r="G219" s="101" t="s">
        <v>102</v>
      </c>
    </row>
    <row r="220" spans="1:7">
      <c r="A220" s="98">
        <v>40459</v>
      </c>
      <c r="B220" s="99" t="s">
        <v>89</v>
      </c>
      <c r="C220" s="100">
        <v>4329</v>
      </c>
      <c r="D220" s="101" t="s">
        <v>103</v>
      </c>
      <c r="E220" s="101" t="s">
        <v>100</v>
      </c>
      <c r="F220" s="101" t="s">
        <v>109</v>
      </c>
      <c r="G220" s="101" t="s">
        <v>105</v>
      </c>
    </row>
    <row r="221" spans="1:7">
      <c r="A221" s="98">
        <v>40459</v>
      </c>
      <c r="B221" s="99" t="s">
        <v>89</v>
      </c>
      <c r="C221" s="100">
        <v>1000</v>
      </c>
      <c r="D221" s="101" t="s">
        <v>106</v>
      </c>
      <c r="E221" s="101" t="s">
        <v>100</v>
      </c>
      <c r="F221" s="101" t="s">
        <v>101</v>
      </c>
      <c r="G221" s="101" t="s">
        <v>105</v>
      </c>
    </row>
    <row r="222" spans="1:7">
      <c r="A222" s="98">
        <v>40459</v>
      </c>
      <c r="B222" s="99" t="s">
        <v>89</v>
      </c>
      <c r="C222" s="100">
        <v>10553</v>
      </c>
      <c r="D222" s="101" t="s">
        <v>106</v>
      </c>
      <c r="E222" s="101" t="s">
        <v>100</v>
      </c>
      <c r="F222" s="101" t="s">
        <v>108</v>
      </c>
      <c r="G222" s="101" t="s">
        <v>105</v>
      </c>
    </row>
    <row r="223" spans="1:7">
      <c r="A223" s="98">
        <v>40459</v>
      </c>
      <c r="B223" s="99" t="s">
        <v>89</v>
      </c>
      <c r="C223" s="100">
        <v>500</v>
      </c>
      <c r="D223" s="101" t="s">
        <v>106</v>
      </c>
      <c r="E223" s="101" t="s">
        <v>104</v>
      </c>
      <c r="F223" s="101" t="s">
        <v>109</v>
      </c>
      <c r="G223" s="101" t="s">
        <v>105</v>
      </c>
    </row>
    <row r="224" spans="1:7">
      <c r="A224" s="98">
        <v>40459</v>
      </c>
      <c r="B224" s="99" t="s">
        <v>89</v>
      </c>
      <c r="C224" s="100">
        <v>6000</v>
      </c>
      <c r="D224" s="101" t="s">
        <v>107</v>
      </c>
      <c r="E224" s="101" t="s">
        <v>100</v>
      </c>
      <c r="F224" s="101" t="s">
        <v>101</v>
      </c>
      <c r="G224" s="101" t="s">
        <v>105</v>
      </c>
    </row>
    <row r="225" spans="1:7">
      <c r="A225" s="98">
        <v>40459</v>
      </c>
      <c r="B225" s="99" t="s">
        <v>89</v>
      </c>
      <c r="C225" s="100">
        <v>12505</v>
      </c>
      <c r="D225" s="101" t="s">
        <v>103</v>
      </c>
      <c r="E225" s="101" t="s">
        <v>100</v>
      </c>
      <c r="F225" s="101" t="s">
        <v>109</v>
      </c>
      <c r="G225" s="101" t="s">
        <v>105</v>
      </c>
    </row>
    <row r="226" spans="1:7">
      <c r="A226" s="98">
        <v>40459</v>
      </c>
      <c r="B226" s="99" t="s">
        <v>89</v>
      </c>
      <c r="C226" s="100">
        <v>4681</v>
      </c>
      <c r="D226" s="101" t="s">
        <v>103</v>
      </c>
      <c r="E226" s="101" t="s">
        <v>104</v>
      </c>
      <c r="F226" s="101" t="s">
        <v>109</v>
      </c>
      <c r="G226" s="101" t="s">
        <v>105</v>
      </c>
    </row>
    <row r="227" spans="1:7">
      <c r="A227" s="98">
        <v>40459</v>
      </c>
      <c r="B227" s="99" t="s">
        <v>89</v>
      </c>
      <c r="C227" s="100">
        <v>4635</v>
      </c>
      <c r="D227" s="101" t="s">
        <v>106</v>
      </c>
      <c r="E227" s="101" t="s">
        <v>100</v>
      </c>
      <c r="F227" s="101" t="s">
        <v>101</v>
      </c>
      <c r="G227" s="101" t="s">
        <v>102</v>
      </c>
    </row>
    <row r="228" spans="1:7">
      <c r="A228" s="98">
        <v>40459</v>
      </c>
      <c r="B228" s="99" t="s">
        <v>89</v>
      </c>
      <c r="C228" s="100">
        <v>8093</v>
      </c>
      <c r="D228" s="101" t="s">
        <v>106</v>
      </c>
      <c r="E228" s="101" t="s">
        <v>104</v>
      </c>
      <c r="F228" s="101" t="s">
        <v>101</v>
      </c>
      <c r="G228" s="101" t="s">
        <v>105</v>
      </c>
    </row>
    <row r="229" spans="1:7">
      <c r="A229" s="98">
        <v>40460</v>
      </c>
      <c r="B229" s="99" t="s">
        <v>90</v>
      </c>
      <c r="C229" s="100">
        <v>4000</v>
      </c>
      <c r="D229" s="101" t="s">
        <v>107</v>
      </c>
      <c r="E229" s="101" t="s">
        <v>100</v>
      </c>
      <c r="F229" s="101" t="s">
        <v>108</v>
      </c>
      <c r="G229" s="101" t="s">
        <v>102</v>
      </c>
    </row>
    <row r="230" spans="1:7">
      <c r="A230" s="98">
        <v>40460</v>
      </c>
      <c r="B230" s="99" t="s">
        <v>90</v>
      </c>
      <c r="C230" s="100">
        <v>100</v>
      </c>
      <c r="D230" s="101" t="s">
        <v>106</v>
      </c>
      <c r="E230" s="101" t="s">
        <v>100</v>
      </c>
      <c r="F230" s="101" t="s">
        <v>101</v>
      </c>
      <c r="G230" s="101" t="s">
        <v>102</v>
      </c>
    </row>
    <row r="231" spans="1:7">
      <c r="A231" s="98">
        <v>40460</v>
      </c>
      <c r="B231" s="99" t="s">
        <v>90</v>
      </c>
      <c r="C231" s="100">
        <v>9154</v>
      </c>
      <c r="D231" s="101" t="s">
        <v>103</v>
      </c>
      <c r="E231" s="101" t="s">
        <v>100</v>
      </c>
      <c r="F231" s="101" t="s">
        <v>101</v>
      </c>
      <c r="G231" s="101" t="s">
        <v>102</v>
      </c>
    </row>
    <row r="232" spans="1:7">
      <c r="A232" s="98">
        <v>40460</v>
      </c>
      <c r="B232" s="99" t="s">
        <v>90</v>
      </c>
      <c r="C232" s="100">
        <v>14475</v>
      </c>
      <c r="D232" s="101" t="s">
        <v>107</v>
      </c>
      <c r="E232" s="101" t="s">
        <v>104</v>
      </c>
      <c r="F232" s="101" t="s">
        <v>101</v>
      </c>
      <c r="G232" s="101" t="s">
        <v>102</v>
      </c>
    </row>
    <row r="233" spans="1:7">
      <c r="A233" s="98">
        <v>40460</v>
      </c>
      <c r="B233" s="99" t="s">
        <v>90</v>
      </c>
      <c r="C233" s="100">
        <v>12794</v>
      </c>
      <c r="D233" s="101" t="s">
        <v>106</v>
      </c>
      <c r="E233" s="101" t="s">
        <v>100</v>
      </c>
      <c r="F233" s="101" t="s">
        <v>108</v>
      </c>
      <c r="G233" s="101" t="s">
        <v>102</v>
      </c>
    </row>
    <row r="234" spans="1:7">
      <c r="A234" s="98">
        <v>40460</v>
      </c>
      <c r="B234" s="99" t="s">
        <v>90</v>
      </c>
      <c r="C234" s="100">
        <v>6674</v>
      </c>
      <c r="D234" s="101" t="s">
        <v>107</v>
      </c>
      <c r="E234" s="101" t="s">
        <v>104</v>
      </c>
      <c r="F234" s="101" t="s">
        <v>108</v>
      </c>
      <c r="G234" s="101" t="s">
        <v>105</v>
      </c>
    </row>
    <row r="235" spans="1:7">
      <c r="A235" s="98">
        <v>40460</v>
      </c>
      <c r="B235" s="99" t="s">
        <v>90</v>
      </c>
      <c r="C235" s="100">
        <v>4805</v>
      </c>
      <c r="D235" s="101" t="s">
        <v>106</v>
      </c>
      <c r="E235" s="101" t="s">
        <v>100</v>
      </c>
      <c r="F235" s="101" t="s">
        <v>108</v>
      </c>
      <c r="G235" s="101" t="s">
        <v>105</v>
      </c>
    </row>
    <row r="236" spans="1:7">
      <c r="A236" s="98">
        <v>40460</v>
      </c>
      <c r="B236" s="99" t="s">
        <v>90</v>
      </c>
      <c r="C236" s="100">
        <v>8801</v>
      </c>
      <c r="D236" s="101" t="s">
        <v>103</v>
      </c>
      <c r="E236" s="101" t="s">
        <v>104</v>
      </c>
      <c r="F236" s="101" t="s">
        <v>108</v>
      </c>
      <c r="G236" s="101" t="s">
        <v>105</v>
      </c>
    </row>
    <row r="237" spans="1:7">
      <c r="A237" s="98">
        <v>40460</v>
      </c>
      <c r="B237" s="99" t="s">
        <v>90</v>
      </c>
      <c r="C237" s="100">
        <v>6794</v>
      </c>
      <c r="D237" s="101" t="s">
        <v>103</v>
      </c>
      <c r="E237" s="101" t="s">
        <v>100</v>
      </c>
      <c r="F237" s="101" t="s">
        <v>109</v>
      </c>
      <c r="G237" s="101" t="s">
        <v>102</v>
      </c>
    </row>
    <row r="238" spans="1:7">
      <c r="A238" s="98">
        <v>40460</v>
      </c>
      <c r="B238" s="99" t="s">
        <v>90</v>
      </c>
      <c r="C238" s="100">
        <v>13524</v>
      </c>
      <c r="D238" s="101" t="s">
        <v>103</v>
      </c>
      <c r="E238" s="101" t="s">
        <v>104</v>
      </c>
      <c r="F238" s="101" t="s">
        <v>109</v>
      </c>
      <c r="G238" s="101" t="s">
        <v>102</v>
      </c>
    </row>
    <row r="239" spans="1:7">
      <c r="A239" s="98">
        <v>40460</v>
      </c>
      <c r="B239" s="99" t="s">
        <v>90</v>
      </c>
      <c r="C239" s="100">
        <v>8174</v>
      </c>
      <c r="D239" s="101" t="s">
        <v>103</v>
      </c>
      <c r="E239" s="101" t="s">
        <v>100</v>
      </c>
      <c r="F239" s="101" t="s">
        <v>108</v>
      </c>
      <c r="G239" s="101" t="s">
        <v>102</v>
      </c>
    </row>
    <row r="240" spans="1:7">
      <c r="A240" s="98">
        <v>40460</v>
      </c>
      <c r="B240" s="99" t="s">
        <v>90</v>
      </c>
      <c r="C240" s="100">
        <v>6586</v>
      </c>
      <c r="D240" s="101" t="s">
        <v>103</v>
      </c>
      <c r="E240" s="101" t="s">
        <v>104</v>
      </c>
      <c r="F240" s="101" t="s">
        <v>109</v>
      </c>
      <c r="G240" s="101" t="s">
        <v>105</v>
      </c>
    </row>
    <row r="241" spans="1:7">
      <c r="A241" s="98">
        <v>40460</v>
      </c>
      <c r="B241" s="99" t="s">
        <v>90</v>
      </c>
      <c r="C241" s="100">
        <v>9268</v>
      </c>
      <c r="D241" s="101" t="s">
        <v>103</v>
      </c>
      <c r="E241" s="101" t="s">
        <v>104</v>
      </c>
      <c r="F241" s="101" t="s">
        <v>109</v>
      </c>
      <c r="G241" s="101" t="s">
        <v>105</v>
      </c>
    </row>
    <row r="242" spans="1:7">
      <c r="A242" s="98">
        <v>40460</v>
      </c>
      <c r="B242" s="99" t="s">
        <v>90</v>
      </c>
      <c r="C242" s="100">
        <v>12303</v>
      </c>
      <c r="D242" s="101" t="s">
        <v>103</v>
      </c>
      <c r="E242" s="101" t="s">
        <v>100</v>
      </c>
      <c r="F242" s="101" t="s">
        <v>108</v>
      </c>
      <c r="G242" s="101" t="s">
        <v>102</v>
      </c>
    </row>
    <row r="243" spans="1:7">
      <c r="A243" s="98">
        <v>40460</v>
      </c>
      <c r="B243" s="99" t="s">
        <v>90</v>
      </c>
      <c r="C243" s="100">
        <v>8512</v>
      </c>
      <c r="D243" s="101" t="s">
        <v>103</v>
      </c>
      <c r="E243" s="101" t="s">
        <v>100</v>
      </c>
      <c r="F243" s="101" t="s">
        <v>109</v>
      </c>
      <c r="G243" s="101" t="s">
        <v>105</v>
      </c>
    </row>
    <row r="244" spans="1:7">
      <c r="A244" s="98">
        <v>40460</v>
      </c>
      <c r="B244" s="99" t="s">
        <v>90</v>
      </c>
      <c r="C244" s="100">
        <v>12516</v>
      </c>
      <c r="D244" s="101" t="s">
        <v>106</v>
      </c>
      <c r="E244" s="101" t="s">
        <v>100</v>
      </c>
      <c r="F244" s="101" t="s">
        <v>101</v>
      </c>
      <c r="G244" s="101" t="s">
        <v>102</v>
      </c>
    </row>
    <row r="245" spans="1:7">
      <c r="A245" s="98">
        <v>40460</v>
      </c>
      <c r="B245" s="99" t="s">
        <v>90</v>
      </c>
      <c r="C245" s="100">
        <v>10097</v>
      </c>
      <c r="D245" s="101" t="s">
        <v>103</v>
      </c>
      <c r="E245" s="101" t="s">
        <v>104</v>
      </c>
      <c r="F245" s="101" t="s">
        <v>101</v>
      </c>
      <c r="G245" s="101" t="s">
        <v>102</v>
      </c>
    </row>
    <row r="246" spans="1:7">
      <c r="A246" s="98">
        <v>40462</v>
      </c>
      <c r="B246" s="99" t="s">
        <v>85</v>
      </c>
      <c r="C246" s="100">
        <v>500</v>
      </c>
      <c r="D246" s="101" t="s">
        <v>106</v>
      </c>
      <c r="E246" s="101" t="s">
        <v>104</v>
      </c>
      <c r="F246" s="101" t="s">
        <v>101</v>
      </c>
      <c r="G246" s="101" t="s">
        <v>102</v>
      </c>
    </row>
    <row r="247" spans="1:7">
      <c r="A247" s="98">
        <v>40462</v>
      </c>
      <c r="B247" s="99" t="s">
        <v>85</v>
      </c>
      <c r="C247" s="100">
        <v>9877</v>
      </c>
      <c r="D247" s="101" t="s">
        <v>107</v>
      </c>
      <c r="E247" s="101" t="s">
        <v>100</v>
      </c>
      <c r="F247" s="101" t="s">
        <v>101</v>
      </c>
      <c r="G247" s="101" t="s">
        <v>102</v>
      </c>
    </row>
    <row r="248" spans="1:7">
      <c r="A248" s="98">
        <v>40462</v>
      </c>
      <c r="B248" s="99" t="s">
        <v>85</v>
      </c>
      <c r="C248" s="100">
        <v>4915</v>
      </c>
      <c r="D248" s="101" t="s">
        <v>106</v>
      </c>
      <c r="E248" s="101" t="s">
        <v>104</v>
      </c>
      <c r="F248" s="101" t="s">
        <v>101</v>
      </c>
      <c r="G248" s="101" t="s">
        <v>105</v>
      </c>
    </row>
    <row r="249" spans="1:7">
      <c r="A249" s="98">
        <v>40462</v>
      </c>
      <c r="B249" s="99" t="s">
        <v>85</v>
      </c>
      <c r="C249" s="100">
        <v>7316</v>
      </c>
      <c r="D249" s="101" t="s">
        <v>107</v>
      </c>
      <c r="E249" s="101" t="s">
        <v>104</v>
      </c>
      <c r="F249" s="101" t="s">
        <v>101</v>
      </c>
      <c r="G249" s="101" t="s">
        <v>105</v>
      </c>
    </row>
    <row r="250" spans="1:7">
      <c r="A250" s="98">
        <v>40462</v>
      </c>
      <c r="B250" s="99" t="s">
        <v>85</v>
      </c>
      <c r="C250" s="100">
        <v>4295</v>
      </c>
      <c r="D250" s="101" t="s">
        <v>106</v>
      </c>
      <c r="E250" s="101" t="s">
        <v>104</v>
      </c>
      <c r="F250" s="101" t="s">
        <v>101</v>
      </c>
      <c r="G250" s="101" t="s">
        <v>105</v>
      </c>
    </row>
    <row r="251" spans="1:7">
      <c r="A251" s="98">
        <v>40462</v>
      </c>
      <c r="B251" s="99" t="s">
        <v>85</v>
      </c>
      <c r="C251" s="100">
        <v>11935</v>
      </c>
      <c r="D251" s="101" t="s">
        <v>103</v>
      </c>
      <c r="E251" s="101" t="s">
        <v>104</v>
      </c>
      <c r="F251" s="101" t="s">
        <v>108</v>
      </c>
      <c r="G251" s="101" t="s">
        <v>105</v>
      </c>
    </row>
    <row r="252" spans="1:7">
      <c r="A252" s="98">
        <v>40462</v>
      </c>
      <c r="B252" s="99" t="s">
        <v>85</v>
      </c>
      <c r="C252" s="100">
        <v>9624</v>
      </c>
      <c r="D252" s="101" t="s">
        <v>106</v>
      </c>
      <c r="E252" s="101" t="s">
        <v>104</v>
      </c>
      <c r="F252" s="101" t="s">
        <v>101</v>
      </c>
      <c r="G252" s="101" t="s">
        <v>102</v>
      </c>
    </row>
    <row r="253" spans="1:7">
      <c r="A253" s="98">
        <v>40462</v>
      </c>
      <c r="B253" s="99" t="s">
        <v>85</v>
      </c>
      <c r="C253" s="100">
        <v>10181</v>
      </c>
      <c r="D253" s="101" t="s">
        <v>103</v>
      </c>
      <c r="E253" s="101" t="s">
        <v>104</v>
      </c>
      <c r="F253" s="101" t="s">
        <v>101</v>
      </c>
      <c r="G253" s="101" t="s">
        <v>105</v>
      </c>
    </row>
    <row r="254" spans="1:7">
      <c r="A254" s="98">
        <v>40462</v>
      </c>
      <c r="B254" s="99" t="s">
        <v>85</v>
      </c>
      <c r="C254" s="100">
        <v>8552</v>
      </c>
      <c r="D254" s="101" t="s">
        <v>107</v>
      </c>
      <c r="E254" s="101" t="s">
        <v>104</v>
      </c>
      <c r="F254" s="101" t="s">
        <v>101</v>
      </c>
      <c r="G254" s="101" t="s">
        <v>105</v>
      </c>
    </row>
    <row r="255" spans="1:7">
      <c r="A255" s="98">
        <v>40462</v>
      </c>
      <c r="B255" s="99" t="s">
        <v>85</v>
      </c>
      <c r="C255" s="100">
        <v>13494</v>
      </c>
      <c r="D255" s="101" t="s">
        <v>107</v>
      </c>
      <c r="E255" s="101" t="s">
        <v>100</v>
      </c>
      <c r="F255" s="101" t="s">
        <v>101</v>
      </c>
      <c r="G255" s="101" t="s">
        <v>105</v>
      </c>
    </row>
    <row r="256" spans="1:7">
      <c r="A256" s="98">
        <v>40462</v>
      </c>
      <c r="B256" s="99" t="s">
        <v>85</v>
      </c>
      <c r="C256" s="100">
        <v>12932</v>
      </c>
      <c r="D256" s="101" t="s">
        <v>107</v>
      </c>
      <c r="E256" s="101" t="s">
        <v>104</v>
      </c>
      <c r="F256" s="101" t="s">
        <v>101</v>
      </c>
      <c r="G256" s="101" t="s">
        <v>102</v>
      </c>
    </row>
    <row r="257" spans="1:7">
      <c r="A257" s="98">
        <v>40462</v>
      </c>
      <c r="B257" s="99" t="s">
        <v>85</v>
      </c>
      <c r="C257" s="100">
        <v>3000</v>
      </c>
      <c r="D257" s="101" t="s">
        <v>106</v>
      </c>
      <c r="E257" s="101" t="s">
        <v>100</v>
      </c>
      <c r="F257" s="101" t="s">
        <v>101</v>
      </c>
      <c r="G257" s="101" t="s">
        <v>102</v>
      </c>
    </row>
    <row r="258" spans="1:7">
      <c r="A258" s="98">
        <v>40462</v>
      </c>
      <c r="B258" s="99" t="s">
        <v>85</v>
      </c>
      <c r="C258" s="100">
        <v>12722</v>
      </c>
      <c r="D258" s="101" t="s">
        <v>106</v>
      </c>
      <c r="E258" s="101" t="s">
        <v>104</v>
      </c>
      <c r="F258" s="101" t="s">
        <v>108</v>
      </c>
      <c r="G258" s="101" t="s">
        <v>105</v>
      </c>
    </row>
    <row r="259" spans="1:7">
      <c r="A259" s="98">
        <v>40462</v>
      </c>
      <c r="B259" s="99" t="s">
        <v>85</v>
      </c>
      <c r="C259" s="100">
        <v>500</v>
      </c>
      <c r="D259" s="101" t="s">
        <v>106</v>
      </c>
      <c r="E259" s="101" t="s">
        <v>100</v>
      </c>
      <c r="F259" s="101" t="s">
        <v>101</v>
      </c>
      <c r="G259" s="101" t="s">
        <v>102</v>
      </c>
    </row>
    <row r="260" spans="1:7">
      <c r="A260" s="98">
        <v>40462</v>
      </c>
      <c r="B260" s="99" t="s">
        <v>85</v>
      </c>
      <c r="C260" s="100">
        <v>4000</v>
      </c>
      <c r="D260" s="101" t="s">
        <v>106</v>
      </c>
      <c r="E260" s="101" t="s">
        <v>100</v>
      </c>
      <c r="F260" s="101" t="s">
        <v>101</v>
      </c>
      <c r="G260" s="101" t="s">
        <v>102</v>
      </c>
    </row>
    <row r="261" spans="1:7">
      <c r="A261" s="98">
        <v>40462</v>
      </c>
      <c r="B261" s="99" t="s">
        <v>85</v>
      </c>
      <c r="C261" s="100">
        <v>12334</v>
      </c>
      <c r="D261" s="101" t="s">
        <v>107</v>
      </c>
      <c r="E261" s="101" t="s">
        <v>104</v>
      </c>
      <c r="F261" s="101" t="s">
        <v>109</v>
      </c>
      <c r="G261" s="101" t="s">
        <v>102</v>
      </c>
    </row>
    <row r="262" spans="1:7">
      <c r="A262" s="98">
        <v>40462</v>
      </c>
      <c r="B262" s="99" t="s">
        <v>85</v>
      </c>
      <c r="C262" s="100">
        <v>5360</v>
      </c>
      <c r="D262" s="101" t="s">
        <v>103</v>
      </c>
      <c r="E262" s="101" t="s">
        <v>104</v>
      </c>
      <c r="F262" s="101" t="s">
        <v>101</v>
      </c>
      <c r="G262" s="101" t="s">
        <v>102</v>
      </c>
    </row>
    <row r="263" spans="1:7">
      <c r="A263" s="98">
        <v>40462</v>
      </c>
      <c r="B263" s="99" t="s">
        <v>85</v>
      </c>
      <c r="C263" s="100">
        <v>500</v>
      </c>
      <c r="D263" s="101" t="s">
        <v>106</v>
      </c>
      <c r="E263" s="101" t="s">
        <v>100</v>
      </c>
      <c r="F263" s="101" t="s">
        <v>109</v>
      </c>
      <c r="G263" s="101" t="s">
        <v>105</v>
      </c>
    </row>
    <row r="264" spans="1:7">
      <c r="A264" s="98">
        <v>40462</v>
      </c>
      <c r="B264" s="99" t="s">
        <v>85</v>
      </c>
      <c r="C264" s="100">
        <v>65000</v>
      </c>
      <c r="D264" s="101" t="s">
        <v>107</v>
      </c>
      <c r="E264" s="101" t="s">
        <v>100</v>
      </c>
      <c r="F264" s="101" t="s">
        <v>109</v>
      </c>
      <c r="G264" s="101" t="s">
        <v>102</v>
      </c>
    </row>
    <row r="265" spans="1:7">
      <c r="A265" s="98">
        <v>40462</v>
      </c>
      <c r="B265" s="99" t="s">
        <v>85</v>
      </c>
      <c r="C265" s="100">
        <v>10751</v>
      </c>
      <c r="D265" s="101" t="s">
        <v>103</v>
      </c>
      <c r="E265" s="101" t="s">
        <v>100</v>
      </c>
      <c r="F265" s="101" t="s">
        <v>101</v>
      </c>
      <c r="G265" s="101" t="s">
        <v>102</v>
      </c>
    </row>
    <row r="266" spans="1:7">
      <c r="A266" s="98">
        <v>40462</v>
      </c>
      <c r="B266" s="99" t="s">
        <v>85</v>
      </c>
      <c r="C266" s="100">
        <v>10190</v>
      </c>
      <c r="D266" s="101" t="s">
        <v>106</v>
      </c>
      <c r="E266" s="101" t="s">
        <v>104</v>
      </c>
      <c r="F266" s="101" t="s">
        <v>101</v>
      </c>
      <c r="G266" s="101" t="s">
        <v>102</v>
      </c>
    </row>
    <row r="267" spans="1:7">
      <c r="A267" s="98">
        <v>40462</v>
      </c>
      <c r="B267" s="99" t="s">
        <v>85</v>
      </c>
      <c r="C267" s="100">
        <v>3075</v>
      </c>
      <c r="D267" s="101" t="s">
        <v>106</v>
      </c>
      <c r="E267" s="101" t="s">
        <v>100</v>
      </c>
      <c r="F267" s="101" t="s">
        <v>109</v>
      </c>
      <c r="G267" s="101" t="s">
        <v>102</v>
      </c>
    </row>
    <row r="268" spans="1:7">
      <c r="A268" s="98">
        <v>40462</v>
      </c>
      <c r="B268" s="99" t="s">
        <v>85</v>
      </c>
      <c r="C268" s="100">
        <v>13000</v>
      </c>
      <c r="D268" s="101" t="s">
        <v>103</v>
      </c>
      <c r="E268" s="101" t="s">
        <v>100</v>
      </c>
      <c r="F268" s="101" t="s">
        <v>101</v>
      </c>
      <c r="G268" s="101" t="s">
        <v>102</v>
      </c>
    </row>
    <row r="269" spans="1:7">
      <c r="A269" s="98">
        <v>40462</v>
      </c>
      <c r="B269" s="99" t="s">
        <v>85</v>
      </c>
      <c r="C269" s="100">
        <v>5116</v>
      </c>
      <c r="D269" s="101" t="s">
        <v>106</v>
      </c>
      <c r="E269" s="101" t="s">
        <v>104</v>
      </c>
      <c r="F269" s="101" t="s">
        <v>101</v>
      </c>
      <c r="G269" s="101" t="s">
        <v>105</v>
      </c>
    </row>
    <row r="270" spans="1:7">
      <c r="A270" s="98">
        <v>40462</v>
      </c>
      <c r="B270" s="99" t="s">
        <v>85</v>
      </c>
      <c r="C270" s="100">
        <v>5097</v>
      </c>
      <c r="D270" s="101" t="s">
        <v>103</v>
      </c>
      <c r="E270" s="101" t="s">
        <v>100</v>
      </c>
      <c r="F270" s="101" t="s">
        <v>101</v>
      </c>
      <c r="G270" s="101" t="s">
        <v>105</v>
      </c>
    </row>
    <row r="271" spans="1:7">
      <c r="A271" s="98">
        <v>40462</v>
      </c>
      <c r="B271" s="99" t="s">
        <v>85</v>
      </c>
      <c r="C271" s="100">
        <v>6000</v>
      </c>
      <c r="D271" s="101" t="s">
        <v>107</v>
      </c>
      <c r="E271" s="101" t="s">
        <v>100</v>
      </c>
      <c r="F271" s="101" t="s">
        <v>101</v>
      </c>
      <c r="G271" s="101" t="s">
        <v>102</v>
      </c>
    </row>
    <row r="272" spans="1:7">
      <c r="A272" s="98">
        <v>40462</v>
      </c>
      <c r="B272" s="99" t="s">
        <v>85</v>
      </c>
      <c r="C272" s="100">
        <v>240</v>
      </c>
      <c r="D272" s="101" t="s">
        <v>106</v>
      </c>
      <c r="E272" s="101" t="s">
        <v>100</v>
      </c>
      <c r="F272" s="101" t="s">
        <v>101</v>
      </c>
      <c r="G272" s="101" t="s">
        <v>102</v>
      </c>
    </row>
    <row r="273" spans="1:7">
      <c r="A273" s="98">
        <v>40462</v>
      </c>
      <c r="B273" s="99" t="s">
        <v>85</v>
      </c>
      <c r="C273" s="100">
        <v>8349</v>
      </c>
      <c r="D273" s="101" t="s">
        <v>106</v>
      </c>
      <c r="E273" s="101" t="s">
        <v>100</v>
      </c>
      <c r="F273" s="101" t="s">
        <v>109</v>
      </c>
      <c r="G273" s="101" t="s">
        <v>105</v>
      </c>
    </row>
    <row r="274" spans="1:7">
      <c r="A274" s="98">
        <v>40462</v>
      </c>
      <c r="B274" s="99" t="s">
        <v>85</v>
      </c>
      <c r="C274" s="100">
        <v>4000</v>
      </c>
      <c r="D274" s="101" t="s">
        <v>106</v>
      </c>
      <c r="E274" s="101" t="s">
        <v>100</v>
      </c>
      <c r="F274" s="101" t="s">
        <v>108</v>
      </c>
      <c r="G274" s="101" t="s">
        <v>102</v>
      </c>
    </row>
    <row r="275" spans="1:7">
      <c r="A275" s="98">
        <v>40462</v>
      </c>
      <c r="B275" s="99" t="s">
        <v>85</v>
      </c>
      <c r="C275" s="100">
        <v>5366</v>
      </c>
      <c r="D275" s="101" t="s">
        <v>107</v>
      </c>
      <c r="E275" s="101" t="s">
        <v>104</v>
      </c>
      <c r="F275" s="101" t="s">
        <v>101</v>
      </c>
      <c r="G275" s="101" t="s">
        <v>105</v>
      </c>
    </row>
    <row r="276" spans="1:7">
      <c r="A276" s="98">
        <v>40462</v>
      </c>
      <c r="B276" s="99" t="s">
        <v>85</v>
      </c>
      <c r="C276" s="100">
        <v>2878</v>
      </c>
      <c r="D276" s="101" t="s">
        <v>107</v>
      </c>
      <c r="E276" s="101" t="s">
        <v>100</v>
      </c>
      <c r="F276" s="101" t="s">
        <v>108</v>
      </c>
      <c r="G276" s="101" t="s">
        <v>102</v>
      </c>
    </row>
    <row r="277" spans="1:7">
      <c r="A277" s="98">
        <v>40462</v>
      </c>
      <c r="B277" s="99" t="s">
        <v>85</v>
      </c>
      <c r="C277" s="100">
        <v>9095</v>
      </c>
      <c r="D277" s="101" t="s">
        <v>99</v>
      </c>
      <c r="E277" s="101" t="s">
        <v>100</v>
      </c>
      <c r="F277" s="101" t="s">
        <v>101</v>
      </c>
      <c r="G277" s="101" t="s">
        <v>102</v>
      </c>
    </row>
    <row r="278" spans="1:7">
      <c r="A278" s="98">
        <v>40462</v>
      </c>
      <c r="B278" s="99" t="s">
        <v>85</v>
      </c>
      <c r="C278" s="100">
        <v>13519</v>
      </c>
      <c r="D278" s="101" t="s">
        <v>103</v>
      </c>
      <c r="E278" s="101" t="s">
        <v>100</v>
      </c>
      <c r="F278" s="101" t="s">
        <v>101</v>
      </c>
      <c r="G278" s="101" t="s">
        <v>105</v>
      </c>
    </row>
    <row r="279" spans="1:7">
      <c r="A279" s="98">
        <v>40462</v>
      </c>
      <c r="B279" s="99" t="s">
        <v>85</v>
      </c>
      <c r="C279" s="100">
        <v>12418</v>
      </c>
      <c r="D279" s="101" t="s">
        <v>106</v>
      </c>
      <c r="E279" s="101" t="s">
        <v>100</v>
      </c>
      <c r="F279" s="101" t="s">
        <v>108</v>
      </c>
      <c r="G279" s="101" t="s">
        <v>102</v>
      </c>
    </row>
    <row r="280" spans="1:7">
      <c r="A280" s="98">
        <v>40463</v>
      </c>
      <c r="B280" s="99" t="s">
        <v>86</v>
      </c>
      <c r="C280" s="100">
        <v>5761</v>
      </c>
      <c r="D280" s="101" t="s">
        <v>107</v>
      </c>
      <c r="E280" s="101" t="s">
        <v>104</v>
      </c>
      <c r="F280" s="101" t="s">
        <v>101</v>
      </c>
      <c r="G280" s="101" t="s">
        <v>102</v>
      </c>
    </row>
    <row r="281" spans="1:7">
      <c r="A281" s="98">
        <v>40463</v>
      </c>
      <c r="B281" s="99" t="s">
        <v>86</v>
      </c>
      <c r="C281" s="100">
        <v>100</v>
      </c>
      <c r="D281" s="101" t="s">
        <v>106</v>
      </c>
      <c r="E281" s="101" t="s">
        <v>100</v>
      </c>
      <c r="F281" s="101" t="s">
        <v>101</v>
      </c>
      <c r="G281" s="101" t="s">
        <v>102</v>
      </c>
    </row>
    <row r="282" spans="1:7">
      <c r="A282" s="98">
        <v>40463</v>
      </c>
      <c r="B282" s="99" t="s">
        <v>86</v>
      </c>
      <c r="C282" s="100">
        <v>2000</v>
      </c>
      <c r="D282" s="101" t="s">
        <v>103</v>
      </c>
      <c r="E282" s="101" t="s">
        <v>100</v>
      </c>
      <c r="F282" s="101" t="s">
        <v>108</v>
      </c>
      <c r="G282" s="101" t="s">
        <v>105</v>
      </c>
    </row>
    <row r="283" spans="1:7">
      <c r="A283" s="98">
        <v>40463</v>
      </c>
      <c r="B283" s="99" t="s">
        <v>86</v>
      </c>
      <c r="C283" s="100">
        <v>100</v>
      </c>
      <c r="D283" s="101" t="s">
        <v>106</v>
      </c>
      <c r="E283" s="101" t="s">
        <v>100</v>
      </c>
      <c r="F283" s="101" t="s">
        <v>101</v>
      </c>
      <c r="G283" s="101" t="s">
        <v>105</v>
      </c>
    </row>
    <row r="284" spans="1:7">
      <c r="A284" s="98">
        <v>40463</v>
      </c>
      <c r="B284" s="99" t="s">
        <v>86</v>
      </c>
      <c r="C284" s="100">
        <v>5000</v>
      </c>
      <c r="D284" s="101" t="s">
        <v>103</v>
      </c>
      <c r="E284" s="101" t="s">
        <v>100</v>
      </c>
      <c r="F284" s="101" t="s">
        <v>101</v>
      </c>
      <c r="G284" s="101" t="s">
        <v>102</v>
      </c>
    </row>
    <row r="285" spans="1:7">
      <c r="A285" s="98">
        <v>40463</v>
      </c>
      <c r="B285" s="99" t="s">
        <v>86</v>
      </c>
      <c r="C285" s="100">
        <v>6573</v>
      </c>
      <c r="D285" s="101" t="s">
        <v>106</v>
      </c>
      <c r="E285" s="101" t="s">
        <v>100</v>
      </c>
      <c r="F285" s="101" t="s">
        <v>108</v>
      </c>
      <c r="G285" s="101" t="s">
        <v>105</v>
      </c>
    </row>
    <row r="286" spans="1:7">
      <c r="A286" s="98">
        <v>40463</v>
      </c>
      <c r="B286" s="99" t="s">
        <v>86</v>
      </c>
      <c r="C286" s="100">
        <v>12006</v>
      </c>
      <c r="D286" s="101" t="s">
        <v>103</v>
      </c>
      <c r="E286" s="101" t="s">
        <v>104</v>
      </c>
      <c r="F286" s="101" t="s">
        <v>101</v>
      </c>
      <c r="G286" s="101" t="s">
        <v>102</v>
      </c>
    </row>
    <row r="287" spans="1:7">
      <c r="A287" s="98">
        <v>40463</v>
      </c>
      <c r="B287" s="99" t="s">
        <v>86</v>
      </c>
      <c r="C287" s="100">
        <v>4540</v>
      </c>
      <c r="D287" s="101" t="s">
        <v>106</v>
      </c>
      <c r="E287" s="101" t="s">
        <v>100</v>
      </c>
      <c r="F287" s="101" t="s">
        <v>101</v>
      </c>
      <c r="G287" s="101" t="s">
        <v>102</v>
      </c>
    </row>
    <row r="288" spans="1:7">
      <c r="A288" s="98">
        <v>40463</v>
      </c>
      <c r="B288" s="99" t="s">
        <v>86</v>
      </c>
      <c r="C288" s="100">
        <v>16000</v>
      </c>
      <c r="D288" s="101" t="s">
        <v>103</v>
      </c>
      <c r="E288" s="101" t="s">
        <v>100</v>
      </c>
      <c r="F288" s="101" t="s">
        <v>108</v>
      </c>
      <c r="G288" s="101" t="s">
        <v>102</v>
      </c>
    </row>
    <row r="289" spans="1:7">
      <c r="A289" s="98">
        <v>40463</v>
      </c>
      <c r="B289" s="99" t="s">
        <v>86</v>
      </c>
      <c r="C289" s="100">
        <v>400</v>
      </c>
      <c r="D289" s="101" t="s">
        <v>106</v>
      </c>
      <c r="E289" s="101" t="s">
        <v>100</v>
      </c>
      <c r="F289" s="101" t="s">
        <v>101</v>
      </c>
      <c r="G289" s="101" t="s">
        <v>105</v>
      </c>
    </row>
    <row r="290" spans="1:7">
      <c r="A290" s="98">
        <v>40463</v>
      </c>
      <c r="B290" s="99" t="s">
        <v>86</v>
      </c>
      <c r="C290" s="100">
        <v>11931</v>
      </c>
      <c r="D290" s="101" t="s">
        <v>107</v>
      </c>
      <c r="E290" s="101" t="s">
        <v>104</v>
      </c>
      <c r="F290" s="101" t="s">
        <v>101</v>
      </c>
      <c r="G290" s="101" t="s">
        <v>102</v>
      </c>
    </row>
    <row r="291" spans="1:7">
      <c r="A291" s="98">
        <v>40463</v>
      </c>
      <c r="B291" s="99" t="s">
        <v>86</v>
      </c>
      <c r="C291" s="100">
        <v>10431</v>
      </c>
      <c r="D291" s="101" t="s">
        <v>103</v>
      </c>
      <c r="E291" s="101" t="s">
        <v>104</v>
      </c>
      <c r="F291" s="101" t="s">
        <v>109</v>
      </c>
      <c r="G291" s="101" t="s">
        <v>105</v>
      </c>
    </row>
    <row r="292" spans="1:7">
      <c r="A292" s="98">
        <v>40463</v>
      </c>
      <c r="B292" s="99" t="s">
        <v>86</v>
      </c>
      <c r="C292" s="100">
        <v>400</v>
      </c>
      <c r="D292" s="101" t="s">
        <v>106</v>
      </c>
      <c r="E292" s="101" t="s">
        <v>104</v>
      </c>
      <c r="F292" s="101" t="s">
        <v>101</v>
      </c>
      <c r="G292" s="101" t="s">
        <v>102</v>
      </c>
    </row>
    <row r="293" spans="1:7">
      <c r="A293" s="98">
        <v>40463</v>
      </c>
      <c r="B293" s="99" t="s">
        <v>86</v>
      </c>
      <c r="C293" s="100">
        <v>1325</v>
      </c>
      <c r="D293" s="101" t="s">
        <v>106</v>
      </c>
      <c r="E293" s="101" t="s">
        <v>100</v>
      </c>
      <c r="F293" s="101" t="s">
        <v>101</v>
      </c>
      <c r="G293" s="101" t="s">
        <v>105</v>
      </c>
    </row>
    <row r="294" spans="1:7">
      <c r="A294" s="98">
        <v>40463</v>
      </c>
      <c r="B294" s="99" t="s">
        <v>86</v>
      </c>
      <c r="C294" s="100">
        <v>14722</v>
      </c>
      <c r="D294" s="101" t="s">
        <v>106</v>
      </c>
      <c r="E294" s="101" t="s">
        <v>104</v>
      </c>
      <c r="F294" s="101" t="s">
        <v>109</v>
      </c>
      <c r="G294" s="101" t="s">
        <v>102</v>
      </c>
    </row>
    <row r="295" spans="1:7">
      <c r="A295" s="98">
        <v>40463</v>
      </c>
      <c r="B295" s="99" t="s">
        <v>86</v>
      </c>
      <c r="C295" s="100">
        <v>8613</v>
      </c>
      <c r="D295" s="101" t="s">
        <v>103</v>
      </c>
      <c r="E295" s="101" t="s">
        <v>100</v>
      </c>
      <c r="F295" s="101" t="s">
        <v>101</v>
      </c>
      <c r="G295" s="101" t="s">
        <v>105</v>
      </c>
    </row>
    <row r="296" spans="1:7">
      <c r="A296" s="98">
        <v>40463</v>
      </c>
      <c r="B296" s="99" t="s">
        <v>86</v>
      </c>
      <c r="C296" s="100">
        <v>14644</v>
      </c>
      <c r="D296" s="101" t="s">
        <v>103</v>
      </c>
      <c r="E296" s="101" t="s">
        <v>100</v>
      </c>
      <c r="F296" s="101" t="s">
        <v>109</v>
      </c>
      <c r="G296" s="101" t="s">
        <v>105</v>
      </c>
    </row>
    <row r="297" spans="1:7">
      <c r="A297" s="98">
        <v>40463</v>
      </c>
      <c r="B297" s="99" t="s">
        <v>86</v>
      </c>
      <c r="C297" s="100">
        <v>7000</v>
      </c>
      <c r="D297" s="101" t="s">
        <v>107</v>
      </c>
      <c r="E297" s="101" t="s">
        <v>104</v>
      </c>
      <c r="F297" s="101" t="s">
        <v>108</v>
      </c>
      <c r="G297" s="101" t="s">
        <v>102</v>
      </c>
    </row>
    <row r="298" spans="1:7">
      <c r="A298" s="98">
        <v>40463</v>
      </c>
      <c r="B298" s="99" t="s">
        <v>86</v>
      </c>
      <c r="C298" s="100">
        <v>17000</v>
      </c>
      <c r="D298" s="101" t="s">
        <v>103</v>
      </c>
      <c r="E298" s="101" t="s">
        <v>104</v>
      </c>
      <c r="F298" s="101" t="s">
        <v>101</v>
      </c>
      <c r="G298" s="101" t="s">
        <v>102</v>
      </c>
    </row>
    <row r="299" spans="1:7">
      <c r="A299" s="98">
        <v>40463</v>
      </c>
      <c r="B299" s="99" t="s">
        <v>86</v>
      </c>
      <c r="C299" s="100">
        <v>124</v>
      </c>
      <c r="D299" s="101" t="s">
        <v>106</v>
      </c>
      <c r="E299" s="101" t="s">
        <v>104</v>
      </c>
      <c r="F299" s="101" t="s">
        <v>101</v>
      </c>
      <c r="G299" s="101" t="s">
        <v>102</v>
      </c>
    </row>
    <row r="300" spans="1:7">
      <c r="A300" s="98">
        <v>40463</v>
      </c>
      <c r="B300" s="99" t="s">
        <v>86</v>
      </c>
      <c r="C300" s="100">
        <v>3000</v>
      </c>
      <c r="D300" s="101" t="s">
        <v>106</v>
      </c>
      <c r="E300" s="101" t="s">
        <v>100</v>
      </c>
      <c r="F300" s="101" t="s">
        <v>101</v>
      </c>
      <c r="G300" s="101" t="s">
        <v>102</v>
      </c>
    </row>
    <row r="301" spans="1:7">
      <c r="A301" s="98">
        <v>40463</v>
      </c>
      <c r="B301" s="99" t="s">
        <v>86</v>
      </c>
      <c r="C301" s="100">
        <v>11798</v>
      </c>
      <c r="D301" s="101" t="s">
        <v>106</v>
      </c>
      <c r="E301" s="101" t="s">
        <v>100</v>
      </c>
      <c r="F301" s="101" t="s">
        <v>108</v>
      </c>
      <c r="G301" s="101" t="s">
        <v>105</v>
      </c>
    </row>
    <row r="302" spans="1:7">
      <c r="A302" s="98">
        <v>40463</v>
      </c>
      <c r="B302" s="99" t="s">
        <v>86</v>
      </c>
      <c r="C302" s="100">
        <v>250</v>
      </c>
      <c r="D302" s="101" t="s">
        <v>107</v>
      </c>
      <c r="E302" s="101" t="s">
        <v>104</v>
      </c>
      <c r="F302" s="101" t="s">
        <v>108</v>
      </c>
      <c r="G302" s="101" t="s">
        <v>102</v>
      </c>
    </row>
    <row r="303" spans="1:7">
      <c r="A303" s="98">
        <v>40464</v>
      </c>
      <c r="B303" s="99" t="s">
        <v>87</v>
      </c>
      <c r="C303" s="100">
        <v>12000</v>
      </c>
      <c r="D303" s="101" t="s">
        <v>103</v>
      </c>
      <c r="E303" s="101" t="s">
        <v>100</v>
      </c>
      <c r="F303" s="101" t="s">
        <v>109</v>
      </c>
      <c r="G303" s="101" t="s">
        <v>102</v>
      </c>
    </row>
    <row r="304" spans="1:7">
      <c r="A304" s="98">
        <v>40464</v>
      </c>
      <c r="B304" s="99" t="s">
        <v>87</v>
      </c>
      <c r="C304" s="100">
        <v>12000</v>
      </c>
      <c r="D304" s="101" t="s">
        <v>103</v>
      </c>
      <c r="E304" s="101" t="s">
        <v>100</v>
      </c>
      <c r="F304" s="101" t="s">
        <v>108</v>
      </c>
      <c r="G304" s="101" t="s">
        <v>102</v>
      </c>
    </row>
    <row r="305" spans="1:7">
      <c r="A305" s="98">
        <v>40464</v>
      </c>
      <c r="B305" s="99" t="s">
        <v>87</v>
      </c>
      <c r="C305" s="100">
        <v>2749</v>
      </c>
      <c r="D305" s="101" t="s">
        <v>106</v>
      </c>
      <c r="E305" s="101" t="s">
        <v>100</v>
      </c>
      <c r="F305" s="101" t="s">
        <v>101</v>
      </c>
      <c r="G305" s="101" t="s">
        <v>102</v>
      </c>
    </row>
    <row r="306" spans="1:7">
      <c r="A306" s="98">
        <v>40464</v>
      </c>
      <c r="B306" s="99" t="s">
        <v>87</v>
      </c>
      <c r="C306" s="100">
        <v>19000</v>
      </c>
      <c r="D306" s="101" t="s">
        <v>107</v>
      </c>
      <c r="E306" s="101" t="s">
        <v>100</v>
      </c>
      <c r="F306" s="101" t="s">
        <v>101</v>
      </c>
      <c r="G306" s="101" t="s">
        <v>105</v>
      </c>
    </row>
    <row r="307" spans="1:7">
      <c r="A307" s="98">
        <v>40464</v>
      </c>
      <c r="B307" s="99" t="s">
        <v>87</v>
      </c>
      <c r="C307" s="100">
        <v>10202</v>
      </c>
      <c r="D307" s="101" t="s">
        <v>103</v>
      </c>
      <c r="E307" s="101" t="s">
        <v>100</v>
      </c>
      <c r="F307" s="101" t="s">
        <v>108</v>
      </c>
      <c r="G307" s="101" t="s">
        <v>102</v>
      </c>
    </row>
    <row r="308" spans="1:7">
      <c r="A308" s="98">
        <v>40464</v>
      </c>
      <c r="B308" s="99" t="s">
        <v>87</v>
      </c>
      <c r="C308" s="100">
        <v>9095</v>
      </c>
      <c r="D308" s="101" t="s">
        <v>99</v>
      </c>
      <c r="E308" s="101" t="s">
        <v>100</v>
      </c>
      <c r="F308" s="101" t="s">
        <v>101</v>
      </c>
      <c r="G308" s="101" t="s">
        <v>102</v>
      </c>
    </row>
    <row r="309" spans="1:7">
      <c r="A309" s="98">
        <v>40464</v>
      </c>
      <c r="B309" s="99" t="s">
        <v>87</v>
      </c>
      <c r="C309" s="100">
        <v>500</v>
      </c>
      <c r="D309" s="101" t="s">
        <v>107</v>
      </c>
      <c r="E309" s="101" t="s">
        <v>100</v>
      </c>
      <c r="F309" s="101" t="s">
        <v>109</v>
      </c>
      <c r="G309" s="101" t="s">
        <v>102</v>
      </c>
    </row>
    <row r="310" spans="1:7">
      <c r="A310" s="98">
        <v>40464</v>
      </c>
      <c r="B310" s="99" t="s">
        <v>87</v>
      </c>
      <c r="C310" s="100">
        <v>75000</v>
      </c>
      <c r="D310" s="101" t="s">
        <v>103</v>
      </c>
      <c r="E310" s="101" t="s">
        <v>100</v>
      </c>
      <c r="F310" s="101" t="s">
        <v>108</v>
      </c>
      <c r="G310" s="101" t="s">
        <v>102</v>
      </c>
    </row>
    <row r="311" spans="1:7">
      <c r="A311" s="98">
        <v>40464</v>
      </c>
      <c r="B311" s="99" t="s">
        <v>87</v>
      </c>
      <c r="C311" s="100">
        <v>3525</v>
      </c>
      <c r="D311" s="101" t="s">
        <v>103</v>
      </c>
      <c r="E311" s="101" t="s">
        <v>100</v>
      </c>
      <c r="F311" s="101" t="s">
        <v>108</v>
      </c>
      <c r="G311" s="101" t="s">
        <v>102</v>
      </c>
    </row>
    <row r="312" spans="1:7">
      <c r="A312" s="98">
        <v>40464</v>
      </c>
      <c r="B312" s="99" t="s">
        <v>87</v>
      </c>
      <c r="C312" s="100">
        <v>12000</v>
      </c>
      <c r="D312" s="101" t="s">
        <v>106</v>
      </c>
      <c r="E312" s="101" t="s">
        <v>100</v>
      </c>
      <c r="F312" s="101" t="s">
        <v>101</v>
      </c>
      <c r="G312" s="101" t="s">
        <v>102</v>
      </c>
    </row>
    <row r="313" spans="1:7">
      <c r="A313" s="98">
        <v>40464</v>
      </c>
      <c r="B313" s="99" t="s">
        <v>87</v>
      </c>
      <c r="C313" s="100">
        <v>12000</v>
      </c>
      <c r="D313" s="101" t="s">
        <v>103</v>
      </c>
      <c r="E313" s="101" t="s">
        <v>100</v>
      </c>
      <c r="F313" s="101" t="s">
        <v>108</v>
      </c>
      <c r="G313" s="101" t="s">
        <v>102</v>
      </c>
    </row>
    <row r="314" spans="1:7">
      <c r="A314" s="98">
        <v>40464</v>
      </c>
      <c r="B314" s="99" t="s">
        <v>87</v>
      </c>
      <c r="C314" s="100">
        <v>500</v>
      </c>
      <c r="D314" s="101" t="s">
        <v>107</v>
      </c>
      <c r="E314" s="101" t="s">
        <v>100</v>
      </c>
      <c r="F314" s="101" t="s">
        <v>109</v>
      </c>
      <c r="G314" s="101" t="s">
        <v>102</v>
      </c>
    </row>
    <row r="315" spans="1:7">
      <c r="A315" s="98">
        <v>40464</v>
      </c>
      <c r="B315" s="99" t="s">
        <v>87</v>
      </c>
      <c r="C315" s="100">
        <v>500</v>
      </c>
      <c r="D315" s="101" t="s">
        <v>106</v>
      </c>
      <c r="E315" s="101" t="s">
        <v>100</v>
      </c>
      <c r="F315" s="101" t="s">
        <v>109</v>
      </c>
      <c r="G315" s="101" t="s">
        <v>102</v>
      </c>
    </row>
    <row r="316" spans="1:7">
      <c r="A316" s="98">
        <v>40464</v>
      </c>
      <c r="B316" s="99" t="s">
        <v>87</v>
      </c>
      <c r="C316" s="100">
        <v>6000</v>
      </c>
      <c r="D316" s="101" t="s">
        <v>107</v>
      </c>
      <c r="E316" s="101" t="s">
        <v>100</v>
      </c>
      <c r="F316" s="101" t="s">
        <v>101</v>
      </c>
      <c r="G316" s="101" t="s">
        <v>102</v>
      </c>
    </row>
    <row r="317" spans="1:7">
      <c r="A317" s="98">
        <v>40464</v>
      </c>
      <c r="B317" s="99" t="s">
        <v>87</v>
      </c>
      <c r="C317" s="100">
        <v>13500</v>
      </c>
      <c r="D317" s="101" t="s">
        <v>103</v>
      </c>
      <c r="E317" s="101" t="s">
        <v>100</v>
      </c>
      <c r="F317" s="101" t="s">
        <v>108</v>
      </c>
      <c r="G317" s="101" t="s">
        <v>102</v>
      </c>
    </row>
    <row r="318" spans="1:7">
      <c r="A318" s="98">
        <v>40464</v>
      </c>
      <c r="B318" s="99" t="s">
        <v>87</v>
      </c>
      <c r="C318" s="100">
        <v>12535</v>
      </c>
      <c r="D318" s="101" t="s">
        <v>103</v>
      </c>
      <c r="E318" s="101" t="s">
        <v>100</v>
      </c>
      <c r="F318" s="101" t="s">
        <v>101</v>
      </c>
      <c r="G318" s="101" t="s">
        <v>102</v>
      </c>
    </row>
    <row r="319" spans="1:7">
      <c r="A319" s="98">
        <v>40464</v>
      </c>
      <c r="B319" s="99" t="s">
        <v>87</v>
      </c>
      <c r="C319" s="100">
        <v>16000</v>
      </c>
      <c r="D319" s="101" t="s">
        <v>103</v>
      </c>
      <c r="E319" s="101" t="s">
        <v>100</v>
      </c>
      <c r="F319" s="101" t="s">
        <v>101</v>
      </c>
      <c r="G319" s="101" t="s">
        <v>102</v>
      </c>
    </row>
    <row r="320" spans="1:7">
      <c r="A320" s="98">
        <v>40464</v>
      </c>
      <c r="B320" s="99" t="s">
        <v>87</v>
      </c>
      <c r="C320" s="100">
        <v>8000</v>
      </c>
      <c r="D320" s="101" t="s">
        <v>107</v>
      </c>
      <c r="E320" s="101" t="s">
        <v>100</v>
      </c>
      <c r="F320" s="101" t="s">
        <v>101</v>
      </c>
      <c r="G320" s="101" t="s">
        <v>102</v>
      </c>
    </row>
    <row r="321" spans="1:7">
      <c r="A321" s="98">
        <v>40464</v>
      </c>
      <c r="B321" s="99" t="s">
        <v>87</v>
      </c>
      <c r="C321" s="100">
        <v>6190</v>
      </c>
      <c r="D321" s="101" t="s">
        <v>103</v>
      </c>
      <c r="E321" s="101" t="s">
        <v>104</v>
      </c>
      <c r="F321" s="101" t="s">
        <v>101</v>
      </c>
      <c r="G321" s="101" t="s">
        <v>105</v>
      </c>
    </row>
    <row r="322" spans="1:7">
      <c r="A322" s="98">
        <v>40464</v>
      </c>
      <c r="B322" s="99" t="s">
        <v>87</v>
      </c>
      <c r="C322" s="100">
        <v>500</v>
      </c>
      <c r="D322" s="101" t="s">
        <v>106</v>
      </c>
      <c r="E322" s="101" t="s">
        <v>100</v>
      </c>
      <c r="F322" s="101" t="s">
        <v>101</v>
      </c>
      <c r="G322" s="101" t="s">
        <v>102</v>
      </c>
    </row>
    <row r="323" spans="1:7">
      <c r="A323" s="98">
        <v>40464</v>
      </c>
      <c r="B323" s="99" t="s">
        <v>87</v>
      </c>
      <c r="C323" s="100">
        <v>3075</v>
      </c>
      <c r="D323" s="101" t="s">
        <v>106</v>
      </c>
      <c r="E323" s="101" t="s">
        <v>100</v>
      </c>
      <c r="F323" s="101" t="s">
        <v>109</v>
      </c>
      <c r="G323" s="101" t="s">
        <v>102</v>
      </c>
    </row>
    <row r="324" spans="1:7">
      <c r="A324" s="98">
        <v>40464</v>
      </c>
      <c r="B324" s="99" t="s">
        <v>87</v>
      </c>
      <c r="C324" s="100">
        <v>4000</v>
      </c>
      <c r="D324" s="101" t="s">
        <v>106</v>
      </c>
      <c r="E324" s="101" t="s">
        <v>100</v>
      </c>
      <c r="F324" s="101" t="s">
        <v>101</v>
      </c>
      <c r="G324" s="101" t="s">
        <v>102</v>
      </c>
    </row>
    <row r="325" spans="1:7">
      <c r="A325" s="98">
        <v>40464</v>
      </c>
      <c r="B325" s="99" t="s">
        <v>87</v>
      </c>
      <c r="C325" s="100">
        <v>500</v>
      </c>
      <c r="D325" s="101" t="s">
        <v>106</v>
      </c>
      <c r="E325" s="101" t="s">
        <v>100</v>
      </c>
      <c r="F325" s="101" t="s">
        <v>101</v>
      </c>
      <c r="G325" s="101" t="s">
        <v>102</v>
      </c>
    </row>
    <row r="326" spans="1:7">
      <c r="A326" s="98">
        <v>40464</v>
      </c>
      <c r="B326" s="99" t="s">
        <v>87</v>
      </c>
      <c r="C326" s="100">
        <v>500</v>
      </c>
      <c r="D326" s="101" t="s">
        <v>107</v>
      </c>
      <c r="E326" s="101" t="s">
        <v>100</v>
      </c>
      <c r="F326" s="101" t="s">
        <v>109</v>
      </c>
      <c r="G326" s="101" t="s">
        <v>102</v>
      </c>
    </row>
    <row r="327" spans="1:7">
      <c r="A327" s="98">
        <v>40464</v>
      </c>
      <c r="B327" s="99" t="s">
        <v>87</v>
      </c>
      <c r="C327" s="100">
        <v>5723</v>
      </c>
      <c r="D327" s="101" t="s">
        <v>107</v>
      </c>
      <c r="E327" s="101" t="s">
        <v>104</v>
      </c>
      <c r="F327" s="101" t="s">
        <v>101</v>
      </c>
      <c r="G327" s="101" t="s">
        <v>105</v>
      </c>
    </row>
    <row r="328" spans="1:7">
      <c r="A328" s="98">
        <v>40464</v>
      </c>
      <c r="B328" s="99" t="s">
        <v>87</v>
      </c>
      <c r="C328" s="100">
        <v>4000</v>
      </c>
      <c r="D328" s="101" t="s">
        <v>106</v>
      </c>
      <c r="E328" s="101" t="s">
        <v>100</v>
      </c>
      <c r="F328" s="101" t="s">
        <v>108</v>
      </c>
      <c r="G328" s="101" t="s">
        <v>105</v>
      </c>
    </row>
    <row r="329" spans="1:7">
      <c r="A329" s="98">
        <v>40464</v>
      </c>
      <c r="B329" s="99" t="s">
        <v>87</v>
      </c>
      <c r="C329" s="100">
        <v>8000</v>
      </c>
      <c r="D329" s="101" t="s">
        <v>107</v>
      </c>
      <c r="E329" s="101" t="s">
        <v>100</v>
      </c>
      <c r="F329" s="101" t="s">
        <v>101</v>
      </c>
      <c r="G329" s="101" t="s">
        <v>102</v>
      </c>
    </row>
    <row r="330" spans="1:7">
      <c r="A330" s="98">
        <v>40464</v>
      </c>
      <c r="B330" s="99" t="s">
        <v>87</v>
      </c>
      <c r="C330" s="100">
        <v>7000</v>
      </c>
      <c r="D330" s="101" t="s">
        <v>99</v>
      </c>
      <c r="E330" s="101" t="s">
        <v>100</v>
      </c>
      <c r="F330" s="101" t="s">
        <v>108</v>
      </c>
      <c r="G330" s="101" t="s">
        <v>102</v>
      </c>
    </row>
    <row r="331" spans="1:7">
      <c r="A331" s="98">
        <v>40464</v>
      </c>
      <c r="B331" s="99" t="s">
        <v>87</v>
      </c>
      <c r="C331" s="100">
        <v>12000</v>
      </c>
      <c r="D331" s="101" t="s">
        <v>103</v>
      </c>
      <c r="E331" s="101" t="s">
        <v>100</v>
      </c>
      <c r="F331" s="101" t="s">
        <v>109</v>
      </c>
      <c r="G331" s="101" t="s">
        <v>102</v>
      </c>
    </row>
    <row r="332" spans="1:7">
      <c r="A332" s="98">
        <v>40464</v>
      </c>
      <c r="B332" s="99" t="s">
        <v>87</v>
      </c>
      <c r="C332" s="100">
        <v>5245</v>
      </c>
      <c r="D332" s="101" t="s">
        <v>107</v>
      </c>
      <c r="E332" s="101" t="s">
        <v>100</v>
      </c>
      <c r="F332" s="101" t="s">
        <v>101</v>
      </c>
      <c r="G332" s="101" t="s">
        <v>102</v>
      </c>
    </row>
    <row r="333" spans="1:7">
      <c r="A333" s="98">
        <v>40464</v>
      </c>
      <c r="B333" s="99" t="s">
        <v>87</v>
      </c>
      <c r="C333" s="100">
        <v>3596</v>
      </c>
      <c r="D333" s="101" t="s">
        <v>107</v>
      </c>
      <c r="E333" s="101" t="s">
        <v>100</v>
      </c>
      <c r="F333" s="101" t="s">
        <v>108</v>
      </c>
      <c r="G333" s="101" t="s">
        <v>105</v>
      </c>
    </row>
    <row r="334" spans="1:7">
      <c r="A334" s="98">
        <v>40464</v>
      </c>
      <c r="B334" s="99" t="s">
        <v>87</v>
      </c>
      <c r="C334" s="100">
        <v>5000</v>
      </c>
      <c r="D334" s="101" t="s">
        <v>106</v>
      </c>
      <c r="E334" s="101" t="s">
        <v>100</v>
      </c>
      <c r="F334" s="101" t="s">
        <v>108</v>
      </c>
      <c r="G334" s="101" t="s">
        <v>102</v>
      </c>
    </row>
    <row r="335" spans="1:7">
      <c r="A335" s="98">
        <v>40464</v>
      </c>
      <c r="B335" s="99" t="s">
        <v>87</v>
      </c>
      <c r="C335" s="100">
        <v>7882</v>
      </c>
      <c r="D335" s="101" t="s">
        <v>107</v>
      </c>
      <c r="E335" s="101" t="s">
        <v>104</v>
      </c>
      <c r="F335" s="101" t="s">
        <v>108</v>
      </c>
      <c r="G335" s="101" t="s">
        <v>105</v>
      </c>
    </row>
    <row r="336" spans="1:7">
      <c r="A336" s="98">
        <v>40464</v>
      </c>
      <c r="B336" s="99" t="s">
        <v>87</v>
      </c>
      <c r="C336" s="100">
        <v>6000</v>
      </c>
      <c r="D336" s="101" t="s">
        <v>107</v>
      </c>
      <c r="E336" s="101" t="s">
        <v>100</v>
      </c>
      <c r="F336" s="101" t="s">
        <v>101</v>
      </c>
      <c r="G336" s="101" t="s">
        <v>102</v>
      </c>
    </row>
    <row r="337" spans="1:7">
      <c r="A337" s="98">
        <v>40464</v>
      </c>
      <c r="B337" s="99" t="s">
        <v>87</v>
      </c>
      <c r="C337" s="100">
        <v>4357</v>
      </c>
      <c r="D337" s="101" t="s">
        <v>106</v>
      </c>
      <c r="E337" s="101" t="s">
        <v>104</v>
      </c>
      <c r="F337" s="101" t="s">
        <v>108</v>
      </c>
      <c r="G337" s="101" t="s">
        <v>102</v>
      </c>
    </row>
    <row r="338" spans="1:7">
      <c r="A338" s="98">
        <v>40464</v>
      </c>
      <c r="B338" s="99" t="s">
        <v>87</v>
      </c>
      <c r="C338" s="100">
        <v>9095</v>
      </c>
      <c r="D338" s="101" t="s">
        <v>99</v>
      </c>
      <c r="E338" s="101" t="s">
        <v>100</v>
      </c>
      <c r="F338" s="101" t="s">
        <v>101</v>
      </c>
      <c r="G338" s="101" t="s">
        <v>102</v>
      </c>
    </row>
    <row r="339" spans="1:7">
      <c r="A339" s="98">
        <v>40464</v>
      </c>
      <c r="B339" s="99" t="s">
        <v>87</v>
      </c>
      <c r="C339" s="100">
        <v>7289</v>
      </c>
      <c r="D339" s="101" t="s">
        <v>106</v>
      </c>
      <c r="E339" s="101" t="s">
        <v>100</v>
      </c>
      <c r="F339" s="101" t="s">
        <v>101</v>
      </c>
      <c r="G339" s="101" t="s">
        <v>105</v>
      </c>
    </row>
    <row r="340" spans="1:7">
      <c r="A340" s="98">
        <v>40464</v>
      </c>
      <c r="B340" s="99" t="s">
        <v>87</v>
      </c>
      <c r="C340" s="100">
        <v>6000</v>
      </c>
      <c r="D340" s="101" t="s">
        <v>107</v>
      </c>
      <c r="E340" s="101" t="s">
        <v>100</v>
      </c>
      <c r="F340" s="101" t="s">
        <v>101</v>
      </c>
      <c r="G340" s="101" t="s">
        <v>102</v>
      </c>
    </row>
    <row r="341" spans="1:7">
      <c r="A341" s="98">
        <v>40464</v>
      </c>
      <c r="B341" s="99" t="s">
        <v>87</v>
      </c>
      <c r="C341" s="100">
        <v>13636</v>
      </c>
      <c r="D341" s="101" t="s">
        <v>103</v>
      </c>
      <c r="E341" s="101" t="s">
        <v>100</v>
      </c>
      <c r="F341" s="101" t="s">
        <v>108</v>
      </c>
      <c r="G341" s="101" t="s">
        <v>102</v>
      </c>
    </row>
    <row r="342" spans="1:7">
      <c r="A342" s="98">
        <v>40464</v>
      </c>
      <c r="B342" s="99" t="s">
        <v>87</v>
      </c>
      <c r="C342" s="100">
        <v>5000</v>
      </c>
      <c r="D342" s="101" t="s">
        <v>107</v>
      </c>
      <c r="E342" s="101" t="s">
        <v>104</v>
      </c>
      <c r="F342" s="101" t="s">
        <v>108</v>
      </c>
      <c r="G342" s="101" t="s">
        <v>102</v>
      </c>
    </row>
    <row r="343" spans="1:7">
      <c r="A343" s="98">
        <v>40465</v>
      </c>
      <c r="B343" s="99" t="s">
        <v>88</v>
      </c>
      <c r="C343" s="100">
        <v>50000</v>
      </c>
      <c r="D343" s="101" t="s">
        <v>103</v>
      </c>
      <c r="E343" s="101" t="s">
        <v>100</v>
      </c>
      <c r="F343" s="101" t="s">
        <v>108</v>
      </c>
      <c r="G343" s="101" t="s">
        <v>102</v>
      </c>
    </row>
    <row r="344" spans="1:7">
      <c r="A344" s="98">
        <v>40465</v>
      </c>
      <c r="B344" s="99" t="s">
        <v>88</v>
      </c>
      <c r="C344" s="100">
        <v>12455</v>
      </c>
      <c r="D344" s="101" t="s">
        <v>99</v>
      </c>
      <c r="E344" s="101" t="s">
        <v>104</v>
      </c>
      <c r="F344" s="101" t="s">
        <v>108</v>
      </c>
      <c r="G344" s="101" t="s">
        <v>102</v>
      </c>
    </row>
    <row r="345" spans="1:7">
      <c r="A345" s="98">
        <v>40465</v>
      </c>
      <c r="B345" s="99" t="s">
        <v>88</v>
      </c>
      <c r="C345" s="100">
        <v>13637</v>
      </c>
      <c r="D345" s="101" t="s">
        <v>107</v>
      </c>
      <c r="E345" s="101" t="s">
        <v>100</v>
      </c>
      <c r="F345" s="101" t="s">
        <v>108</v>
      </c>
      <c r="G345" s="101" t="s">
        <v>105</v>
      </c>
    </row>
    <row r="346" spans="1:7">
      <c r="A346" s="98">
        <v>40465</v>
      </c>
      <c r="B346" s="99" t="s">
        <v>88</v>
      </c>
      <c r="C346" s="100">
        <v>5603</v>
      </c>
      <c r="D346" s="101" t="s">
        <v>107</v>
      </c>
      <c r="E346" s="101" t="s">
        <v>100</v>
      </c>
      <c r="F346" s="101" t="s">
        <v>109</v>
      </c>
      <c r="G346" s="101" t="s">
        <v>102</v>
      </c>
    </row>
    <row r="347" spans="1:7">
      <c r="A347" s="98">
        <v>40465</v>
      </c>
      <c r="B347" s="99" t="s">
        <v>88</v>
      </c>
      <c r="C347" s="100">
        <v>13899</v>
      </c>
      <c r="D347" s="101" t="s">
        <v>106</v>
      </c>
      <c r="E347" s="101" t="s">
        <v>104</v>
      </c>
      <c r="F347" s="101" t="s">
        <v>101</v>
      </c>
      <c r="G347" s="101" t="s">
        <v>102</v>
      </c>
    </row>
    <row r="348" spans="1:7">
      <c r="A348" s="98">
        <v>40465</v>
      </c>
      <c r="B348" s="99" t="s">
        <v>88</v>
      </c>
      <c r="C348" s="100">
        <v>11217</v>
      </c>
      <c r="D348" s="101" t="s">
        <v>106</v>
      </c>
      <c r="E348" s="101" t="s">
        <v>104</v>
      </c>
      <c r="F348" s="101" t="s">
        <v>101</v>
      </c>
      <c r="G348" s="101" t="s">
        <v>102</v>
      </c>
    </row>
    <row r="349" spans="1:7">
      <c r="A349" s="98">
        <v>40465</v>
      </c>
      <c r="B349" s="99" t="s">
        <v>88</v>
      </c>
      <c r="C349" s="100">
        <v>10795</v>
      </c>
      <c r="D349" s="101" t="s">
        <v>103</v>
      </c>
      <c r="E349" s="101" t="s">
        <v>104</v>
      </c>
      <c r="F349" s="101" t="s">
        <v>101</v>
      </c>
      <c r="G349" s="101" t="s">
        <v>102</v>
      </c>
    </row>
    <row r="350" spans="1:7">
      <c r="A350" s="98">
        <v>40465</v>
      </c>
      <c r="B350" s="99" t="s">
        <v>88</v>
      </c>
      <c r="C350" s="100">
        <v>10122</v>
      </c>
      <c r="D350" s="101" t="s">
        <v>106</v>
      </c>
      <c r="E350" s="101" t="s">
        <v>100</v>
      </c>
      <c r="F350" s="101" t="s">
        <v>101</v>
      </c>
      <c r="G350" s="101" t="s">
        <v>102</v>
      </c>
    </row>
    <row r="351" spans="1:7">
      <c r="A351" s="98">
        <v>40465</v>
      </c>
      <c r="B351" s="99" t="s">
        <v>88</v>
      </c>
      <c r="C351" s="100">
        <v>3807</v>
      </c>
      <c r="D351" s="101" t="s">
        <v>106</v>
      </c>
      <c r="E351" s="101" t="s">
        <v>100</v>
      </c>
      <c r="F351" s="101" t="s">
        <v>109</v>
      </c>
      <c r="G351" s="101" t="s">
        <v>102</v>
      </c>
    </row>
    <row r="352" spans="1:7">
      <c r="A352" s="98">
        <v>40465</v>
      </c>
      <c r="B352" s="99" t="s">
        <v>88</v>
      </c>
      <c r="C352" s="100">
        <v>13521</v>
      </c>
      <c r="D352" s="101" t="s">
        <v>107</v>
      </c>
      <c r="E352" s="101" t="s">
        <v>100</v>
      </c>
      <c r="F352" s="101" t="s">
        <v>109</v>
      </c>
      <c r="G352" s="101" t="s">
        <v>102</v>
      </c>
    </row>
    <row r="353" spans="1:7">
      <c r="A353" s="98">
        <v>40465</v>
      </c>
      <c r="B353" s="99" t="s">
        <v>88</v>
      </c>
      <c r="C353" s="100">
        <v>7649</v>
      </c>
      <c r="D353" s="101" t="s">
        <v>107</v>
      </c>
      <c r="E353" s="101" t="s">
        <v>104</v>
      </c>
      <c r="F353" s="101" t="s">
        <v>101</v>
      </c>
      <c r="G353" s="101" t="s">
        <v>105</v>
      </c>
    </row>
    <row r="354" spans="1:7">
      <c r="A354" s="98">
        <v>40465</v>
      </c>
      <c r="B354" s="99" t="s">
        <v>88</v>
      </c>
      <c r="C354" s="100">
        <v>7342</v>
      </c>
      <c r="D354" s="101" t="s">
        <v>106</v>
      </c>
      <c r="E354" s="101" t="s">
        <v>100</v>
      </c>
      <c r="F354" s="101" t="s">
        <v>101</v>
      </c>
      <c r="G354" s="101" t="s">
        <v>102</v>
      </c>
    </row>
    <row r="355" spans="1:7">
      <c r="A355" s="98">
        <v>40465</v>
      </c>
      <c r="B355" s="99" t="s">
        <v>88</v>
      </c>
      <c r="C355" s="100">
        <v>5233</v>
      </c>
      <c r="D355" s="101" t="s">
        <v>107</v>
      </c>
      <c r="E355" s="101" t="s">
        <v>100</v>
      </c>
      <c r="F355" s="101" t="s">
        <v>108</v>
      </c>
      <c r="G355" s="101" t="s">
        <v>105</v>
      </c>
    </row>
    <row r="356" spans="1:7">
      <c r="A356" s="98">
        <v>40465</v>
      </c>
      <c r="B356" s="99" t="s">
        <v>88</v>
      </c>
      <c r="C356" s="100">
        <v>14227</v>
      </c>
      <c r="D356" s="101" t="s">
        <v>106</v>
      </c>
      <c r="E356" s="101" t="s">
        <v>104</v>
      </c>
      <c r="F356" s="101" t="s">
        <v>108</v>
      </c>
      <c r="G356" s="101" t="s">
        <v>105</v>
      </c>
    </row>
    <row r="357" spans="1:7">
      <c r="A357" s="98">
        <v>40465</v>
      </c>
      <c r="B357" s="99" t="s">
        <v>88</v>
      </c>
      <c r="C357" s="100">
        <v>133</v>
      </c>
      <c r="D357" s="101" t="s">
        <v>106</v>
      </c>
      <c r="E357" s="101" t="s">
        <v>100</v>
      </c>
      <c r="F357" s="101" t="s">
        <v>109</v>
      </c>
      <c r="G357" s="101" t="s">
        <v>102</v>
      </c>
    </row>
    <row r="358" spans="1:7">
      <c r="A358" s="98">
        <v>40465</v>
      </c>
      <c r="B358" s="99" t="s">
        <v>88</v>
      </c>
      <c r="C358" s="100">
        <v>15208</v>
      </c>
      <c r="D358" s="101" t="s">
        <v>103</v>
      </c>
      <c r="E358" s="101" t="s">
        <v>100</v>
      </c>
      <c r="F358" s="101" t="s">
        <v>101</v>
      </c>
      <c r="G358" s="101" t="s">
        <v>105</v>
      </c>
    </row>
    <row r="359" spans="1:7">
      <c r="A359" s="98">
        <v>40465</v>
      </c>
      <c r="B359" s="99" t="s">
        <v>88</v>
      </c>
      <c r="C359" s="100">
        <v>3949</v>
      </c>
      <c r="D359" s="101" t="s">
        <v>107</v>
      </c>
      <c r="E359" s="101" t="s">
        <v>100</v>
      </c>
      <c r="F359" s="101" t="s">
        <v>101</v>
      </c>
      <c r="G359" s="101" t="s">
        <v>105</v>
      </c>
    </row>
    <row r="360" spans="1:7">
      <c r="A360" s="98">
        <v>40465</v>
      </c>
      <c r="B360" s="99" t="s">
        <v>88</v>
      </c>
      <c r="C360" s="100">
        <v>600</v>
      </c>
      <c r="D360" s="101" t="s">
        <v>107</v>
      </c>
      <c r="E360" s="101" t="s">
        <v>100</v>
      </c>
      <c r="F360" s="101" t="s">
        <v>101</v>
      </c>
      <c r="G360" s="101" t="s">
        <v>102</v>
      </c>
    </row>
    <row r="361" spans="1:7">
      <c r="A361" s="98">
        <v>40465</v>
      </c>
      <c r="B361" s="99" t="s">
        <v>88</v>
      </c>
      <c r="C361" s="100">
        <v>13000</v>
      </c>
      <c r="D361" s="101" t="s">
        <v>103</v>
      </c>
      <c r="E361" s="101" t="s">
        <v>104</v>
      </c>
      <c r="F361" s="101" t="s">
        <v>109</v>
      </c>
      <c r="G361" s="101" t="s">
        <v>102</v>
      </c>
    </row>
    <row r="362" spans="1:7">
      <c r="A362" s="98">
        <v>40465</v>
      </c>
      <c r="B362" s="99" t="s">
        <v>88</v>
      </c>
      <c r="C362" s="100">
        <v>10862</v>
      </c>
      <c r="D362" s="101" t="s">
        <v>107</v>
      </c>
      <c r="E362" s="101" t="s">
        <v>100</v>
      </c>
      <c r="F362" s="101" t="s">
        <v>101</v>
      </c>
      <c r="G362" s="101" t="s">
        <v>105</v>
      </c>
    </row>
    <row r="363" spans="1:7">
      <c r="A363" s="98">
        <v>40465</v>
      </c>
      <c r="B363" s="99" t="s">
        <v>88</v>
      </c>
      <c r="C363" s="100">
        <v>200</v>
      </c>
      <c r="D363" s="101" t="s">
        <v>107</v>
      </c>
      <c r="E363" s="101" t="s">
        <v>100</v>
      </c>
      <c r="F363" s="101" t="s">
        <v>101</v>
      </c>
      <c r="G363" s="101" t="s">
        <v>102</v>
      </c>
    </row>
    <row r="364" spans="1:7">
      <c r="A364" s="98">
        <v>40465</v>
      </c>
      <c r="B364" s="99" t="s">
        <v>88</v>
      </c>
      <c r="C364" s="100">
        <v>8866</v>
      </c>
      <c r="D364" s="101" t="s">
        <v>106</v>
      </c>
      <c r="E364" s="101" t="s">
        <v>104</v>
      </c>
      <c r="F364" s="101" t="s">
        <v>108</v>
      </c>
      <c r="G364" s="101" t="s">
        <v>105</v>
      </c>
    </row>
    <row r="365" spans="1:7">
      <c r="A365" s="98">
        <v>40465</v>
      </c>
      <c r="B365" s="99" t="s">
        <v>88</v>
      </c>
      <c r="C365" s="100">
        <v>10000</v>
      </c>
      <c r="D365" s="101" t="s">
        <v>99</v>
      </c>
      <c r="E365" s="101" t="s">
        <v>104</v>
      </c>
      <c r="F365" s="101" t="s">
        <v>108</v>
      </c>
      <c r="G365" s="101" t="s">
        <v>102</v>
      </c>
    </row>
    <row r="366" spans="1:7">
      <c r="A366" s="98">
        <v>40465</v>
      </c>
      <c r="B366" s="99" t="s">
        <v>88</v>
      </c>
      <c r="C366" s="100">
        <v>6676</v>
      </c>
      <c r="D366" s="101" t="s">
        <v>107</v>
      </c>
      <c r="E366" s="101" t="s">
        <v>104</v>
      </c>
      <c r="F366" s="101" t="s">
        <v>101</v>
      </c>
      <c r="G366" s="101" t="s">
        <v>105</v>
      </c>
    </row>
    <row r="367" spans="1:7">
      <c r="A367" s="98">
        <v>40465</v>
      </c>
      <c r="B367" s="99" t="s">
        <v>88</v>
      </c>
      <c r="C367" s="100">
        <v>12519</v>
      </c>
      <c r="D367" s="101" t="s">
        <v>103</v>
      </c>
      <c r="E367" s="101" t="s">
        <v>104</v>
      </c>
      <c r="F367" s="101" t="s">
        <v>101</v>
      </c>
      <c r="G367" s="101" t="s">
        <v>102</v>
      </c>
    </row>
    <row r="368" spans="1:7">
      <c r="A368" s="98">
        <v>40465</v>
      </c>
      <c r="B368" s="99" t="s">
        <v>88</v>
      </c>
      <c r="C368" s="100">
        <v>6762</v>
      </c>
      <c r="D368" s="101" t="s">
        <v>107</v>
      </c>
      <c r="E368" s="101" t="s">
        <v>100</v>
      </c>
      <c r="F368" s="101" t="s">
        <v>101</v>
      </c>
      <c r="G368" s="101" t="s">
        <v>102</v>
      </c>
    </row>
    <row r="369" spans="1:7">
      <c r="A369" s="98">
        <v>40466</v>
      </c>
      <c r="B369" s="99" t="s">
        <v>89</v>
      </c>
      <c r="C369" s="100">
        <v>14782</v>
      </c>
      <c r="D369" s="101" t="s">
        <v>106</v>
      </c>
      <c r="E369" s="101" t="s">
        <v>104</v>
      </c>
      <c r="F369" s="101" t="s">
        <v>109</v>
      </c>
      <c r="G369" s="101" t="s">
        <v>105</v>
      </c>
    </row>
    <row r="370" spans="1:7">
      <c r="A370" s="98">
        <v>40466</v>
      </c>
      <c r="B370" s="99" t="s">
        <v>89</v>
      </c>
      <c r="C370" s="100">
        <v>3434</v>
      </c>
      <c r="D370" s="101" t="s">
        <v>106</v>
      </c>
      <c r="E370" s="101" t="s">
        <v>100</v>
      </c>
      <c r="F370" s="101" t="s">
        <v>101</v>
      </c>
      <c r="G370" s="101" t="s">
        <v>102</v>
      </c>
    </row>
    <row r="371" spans="1:7">
      <c r="A371" s="98">
        <v>40466</v>
      </c>
      <c r="B371" s="99" t="s">
        <v>89</v>
      </c>
      <c r="C371" s="100">
        <v>14679</v>
      </c>
      <c r="D371" s="101" t="s">
        <v>107</v>
      </c>
      <c r="E371" s="101" t="s">
        <v>100</v>
      </c>
      <c r="F371" s="101" t="s">
        <v>109</v>
      </c>
      <c r="G371" s="101" t="s">
        <v>102</v>
      </c>
    </row>
    <row r="372" spans="1:7">
      <c r="A372" s="98">
        <v>40466</v>
      </c>
      <c r="B372" s="99" t="s">
        <v>89</v>
      </c>
      <c r="C372" s="100">
        <v>4000</v>
      </c>
      <c r="D372" s="101" t="s">
        <v>107</v>
      </c>
      <c r="E372" s="101" t="s">
        <v>100</v>
      </c>
      <c r="F372" s="101" t="s">
        <v>101</v>
      </c>
      <c r="G372" s="101" t="s">
        <v>102</v>
      </c>
    </row>
    <row r="373" spans="1:7">
      <c r="A373" s="98">
        <v>40466</v>
      </c>
      <c r="B373" s="99" t="s">
        <v>89</v>
      </c>
      <c r="C373" s="100">
        <v>12505</v>
      </c>
      <c r="D373" s="101" t="s">
        <v>103</v>
      </c>
      <c r="E373" s="101" t="s">
        <v>100</v>
      </c>
      <c r="F373" s="101" t="s">
        <v>109</v>
      </c>
      <c r="G373" s="101" t="s">
        <v>102</v>
      </c>
    </row>
    <row r="374" spans="1:7">
      <c r="A374" s="98">
        <v>40466</v>
      </c>
      <c r="B374" s="99" t="s">
        <v>89</v>
      </c>
      <c r="C374" s="100">
        <v>5879</v>
      </c>
      <c r="D374" s="101" t="s">
        <v>106</v>
      </c>
      <c r="E374" s="101" t="s">
        <v>100</v>
      </c>
      <c r="F374" s="101" t="s">
        <v>101</v>
      </c>
      <c r="G374" s="101" t="s">
        <v>102</v>
      </c>
    </row>
    <row r="375" spans="1:7">
      <c r="A375" s="98">
        <v>40466</v>
      </c>
      <c r="B375" s="99" t="s">
        <v>89</v>
      </c>
      <c r="C375" s="100">
        <v>7165</v>
      </c>
      <c r="D375" s="101" t="s">
        <v>103</v>
      </c>
      <c r="E375" s="101" t="s">
        <v>100</v>
      </c>
      <c r="F375" s="101" t="s">
        <v>108</v>
      </c>
      <c r="G375" s="101" t="s">
        <v>105</v>
      </c>
    </row>
    <row r="376" spans="1:7">
      <c r="A376" s="98">
        <v>40466</v>
      </c>
      <c r="B376" s="99" t="s">
        <v>89</v>
      </c>
      <c r="C376" s="100">
        <v>6000</v>
      </c>
      <c r="D376" s="101" t="s">
        <v>106</v>
      </c>
      <c r="E376" s="101" t="s">
        <v>104</v>
      </c>
      <c r="F376" s="101" t="s">
        <v>109</v>
      </c>
      <c r="G376" s="101" t="s">
        <v>102</v>
      </c>
    </row>
    <row r="377" spans="1:7">
      <c r="A377" s="98">
        <v>40466</v>
      </c>
      <c r="B377" s="99" t="s">
        <v>89</v>
      </c>
      <c r="C377" s="100">
        <v>2000</v>
      </c>
      <c r="D377" s="101" t="s">
        <v>99</v>
      </c>
      <c r="E377" s="101" t="s">
        <v>100</v>
      </c>
      <c r="F377" s="101" t="s">
        <v>109</v>
      </c>
      <c r="G377" s="101" t="s">
        <v>102</v>
      </c>
    </row>
    <row r="378" spans="1:7">
      <c r="A378" s="98">
        <v>40466</v>
      </c>
      <c r="B378" s="99" t="s">
        <v>89</v>
      </c>
      <c r="C378" s="100">
        <v>11489</v>
      </c>
      <c r="D378" s="101" t="s">
        <v>106</v>
      </c>
      <c r="E378" s="101" t="s">
        <v>104</v>
      </c>
      <c r="F378" s="101" t="s">
        <v>101</v>
      </c>
      <c r="G378" s="101" t="s">
        <v>102</v>
      </c>
    </row>
    <row r="379" spans="1:7">
      <c r="A379" s="98">
        <v>40466</v>
      </c>
      <c r="B379" s="99" t="s">
        <v>89</v>
      </c>
      <c r="C379" s="100">
        <v>3171</v>
      </c>
      <c r="D379" s="101" t="s">
        <v>106</v>
      </c>
      <c r="E379" s="101" t="s">
        <v>100</v>
      </c>
      <c r="F379" s="101" t="s">
        <v>109</v>
      </c>
      <c r="G379" s="101" t="s">
        <v>102</v>
      </c>
    </row>
    <row r="380" spans="1:7">
      <c r="A380" s="98">
        <v>40466</v>
      </c>
      <c r="B380" s="99" t="s">
        <v>89</v>
      </c>
      <c r="C380" s="100">
        <v>14706</v>
      </c>
      <c r="D380" s="101" t="s">
        <v>106</v>
      </c>
      <c r="E380" s="101" t="s">
        <v>100</v>
      </c>
      <c r="F380" s="101" t="s">
        <v>101</v>
      </c>
      <c r="G380" s="101" t="s">
        <v>105</v>
      </c>
    </row>
    <row r="381" spans="1:7">
      <c r="A381" s="98">
        <v>40466</v>
      </c>
      <c r="B381" s="99" t="s">
        <v>89</v>
      </c>
      <c r="C381" s="100">
        <v>12908</v>
      </c>
      <c r="D381" s="101" t="s">
        <v>106</v>
      </c>
      <c r="E381" s="101" t="s">
        <v>104</v>
      </c>
      <c r="F381" s="101" t="s">
        <v>101</v>
      </c>
      <c r="G381" s="101" t="s">
        <v>102</v>
      </c>
    </row>
    <row r="382" spans="1:7">
      <c r="A382" s="98">
        <v>40466</v>
      </c>
      <c r="B382" s="99" t="s">
        <v>89</v>
      </c>
      <c r="C382" s="100">
        <v>7811</v>
      </c>
      <c r="D382" s="101" t="s">
        <v>107</v>
      </c>
      <c r="E382" s="101" t="s">
        <v>100</v>
      </c>
      <c r="F382" s="101" t="s">
        <v>108</v>
      </c>
      <c r="G382" s="101" t="s">
        <v>102</v>
      </c>
    </row>
    <row r="383" spans="1:7">
      <c r="A383" s="98">
        <v>40466</v>
      </c>
      <c r="B383" s="99" t="s">
        <v>89</v>
      </c>
      <c r="C383" s="100">
        <v>13126</v>
      </c>
      <c r="D383" s="101" t="s">
        <v>103</v>
      </c>
      <c r="E383" s="101" t="s">
        <v>104</v>
      </c>
      <c r="F383" s="101" t="s">
        <v>109</v>
      </c>
      <c r="G383" s="101" t="s">
        <v>105</v>
      </c>
    </row>
    <row r="384" spans="1:7">
      <c r="A384" s="98">
        <v>40466</v>
      </c>
      <c r="B384" s="99" t="s">
        <v>89</v>
      </c>
      <c r="C384" s="100">
        <v>4623</v>
      </c>
      <c r="D384" s="101" t="s">
        <v>107</v>
      </c>
      <c r="E384" s="101" t="s">
        <v>100</v>
      </c>
      <c r="F384" s="101" t="s">
        <v>108</v>
      </c>
      <c r="G384" s="101" t="s">
        <v>105</v>
      </c>
    </row>
    <row r="385" spans="1:7">
      <c r="A385" s="98">
        <v>40466</v>
      </c>
      <c r="B385" s="99" t="s">
        <v>89</v>
      </c>
      <c r="C385" s="100">
        <v>7989</v>
      </c>
      <c r="D385" s="101" t="s">
        <v>107</v>
      </c>
      <c r="E385" s="101" t="s">
        <v>104</v>
      </c>
      <c r="F385" s="101" t="s">
        <v>108</v>
      </c>
      <c r="G385" s="101" t="s">
        <v>105</v>
      </c>
    </row>
    <row r="386" spans="1:7">
      <c r="A386" s="98">
        <v>40466</v>
      </c>
      <c r="B386" s="99" t="s">
        <v>89</v>
      </c>
      <c r="C386" s="100">
        <v>4652</v>
      </c>
      <c r="D386" s="101" t="s">
        <v>103</v>
      </c>
      <c r="E386" s="101" t="s">
        <v>100</v>
      </c>
      <c r="F386" s="101" t="s">
        <v>108</v>
      </c>
      <c r="G386" s="101" t="s">
        <v>105</v>
      </c>
    </row>
    <row r="387" spans="1:7">
      <c r="A387" s="98">
        <v>40466</v>
      </c>
      <c r="B387" s="99" t="s">
        <v>89</v>
      </c>
      <c r="C387" s="100">
        <v>10368</v>
      </c>
      <c r="D387" s="101" t="s">
        <v>106</v>
      </c>
      <c r="E387" s="101" t="s">
        <v>104</v>
      </c>
      <c r="F387" s="101" t="s">
        <v>101</v>
      </c>
      <c r="G387" s="101" t="s">
        <v>102</v>
      </c>
    </row>
    <row r="388" spans="1:7">
      <c r="A388" s="98">
        <v>40466</v>
      </c>
      <c r="B388" s="99" t="s">
        <v>89</v>
      </c>
      <c r="C388" s="100">
        <v>10071</v>
      </c>
      <c r="D388" s="101" t="s">
        <v>106</v>
      </c>
      <c r="E388" s="101" t="s">
        <v>104</v>
      </c>
      <c r="F388" s="101" t="s">
        <v>101</v>
      </c>
      <c r="G388" s="101" t="s">
        <v>105</v>
      </c>
    </row>
    <row r="389" spans="1:7">
      <c r="A389" s="98">
        <v>40466</v>
      </c>
      <c r="B389" s="99" t="s">
        <v>89</v>
      </c>
      <c r="C389" s="100">
        <v>9395</v>
      </c>
      <c r="D389" s="101" t="s">
        <v>103</v>
      </c>
      <c r="E389" s="101" t="s">
        <v>100</v>
      </c>
      <c r="F389" s="101" t="s">
        <v>108</v>
      </c>
      <c r="G389" s="101" t="s">
        <v>102</v>
      </c>
    </row>
    <row r="390" spans="1:7">
      <c r="A390" s="98">
        <v>40466</v>
      </c>
      <c r="B390" s="99" t="s">
        <v>89</v>
      </c>
      <c r="C390" s="100">
        <v>7218</v>
      </c>
      <c r="D390" s="101" t="s">
        <v>106</v>
      </c>
      <c r="E390" s="101" t="s">
        <v>104</v>
      </c>
      <c r="F390" s="101" t="s">
        <v>109</v>
      </c>
      <c r="G390" s="101" t="s">
        <v>105</v>
      </c>
    </row>
    <row r="391" spans="1:7">
      <c r="A391" s="98">
        <v>40466</v>
      </c>
      <c r="B391" s="99" t="s">
        <v>89</v>
      </c>
      <c r="C391" s="100">
        <v>5000</v>
      </c>
      <c r="D391" s="101" t="s">
        <v>107</v>
      </c>
      <c r="E391" s="101" t="s">
        <v>100</v>
      </c>
      <c r="F391" s="101" t="s">
        <v>109</v>
      </c>
      <c r="G391" s="101" t="s">
        <v>102</v>
      </c>
    </row>
    <row r="392" spans="1:7">
      <c r="A392" s="98">
        <v>40466</v>
      </c>
      <c r="B392" s="99" t="s">
        <v>89</v>
      </c>
      <c r="C392" s="100">
        <v>14611</v>
      </c>
      <c r="D392" s="101" t="s">
        <v>107</v>
      </c>
      <c r="E392" s="101" t="s">
        <v>100</v>
      </c>
      <c r="F392" s="101" t="s">
        <v>101</v>
      </c>
      <c r="G392" s="101" t="s">
        <v>102</v>
      </c>
    </row>
    <row r="393" spans="1:7">
      <c r="A393" s="98">
        <v>40466</v>
      </c>
      <c r="B393" s="99" t="s">
        <v>89</v>
      </c>
      <c r="C393" s="100">
        <v>100</v>
      </c>
      <c r="D393" s="101" t="s">
        <v>106</v>
      </c>
      <c r="E393" s="101" t="s">
        <v>100</v>
      </c>
      <c r="F393" s="101" t="s">
        <v>101</v>
      </c>
      <c r="G393" s="101" t="s">
        <v>102</v>
      </c>
    </row>
    <row r="394" spans="1:7">
      <c r="A394" s="98">
        <v>40466</v>
      </c>
      <c r="B394" s="99" t="s">
        <v>89</v>
      </c>
      <c r="C394" s="100">
        <v>1000</v>
      </c>
      <c r="D394" s="101" t="s">
        <v>106</v>
      </c>
      <c r="E394" s="101" t="s">
        <v>100</v>
      </c>
      <c r="F394" s="101" t="s">
        <v>101</v>
      </c>
      <c r="G394" s="101" t="s">
        <v>102</v>
      </c>
    </row>
    <row r="395" spans="1:7">
      <c r="A395" s="98">
        <v>40466</v>
      </c>
      <c r="B395" s="99" t="s">
        <v>89</v>
      </c>
      <c r="C395" s="100">
        <v>11406</v>
      </c>
      <c r="D395" s="101" t="s">
        <v>106</v>
      </c>
      <c r="E395" s="101" t="s">
        <v>100</v>
      </c>
      <c r="F395" s="101" t="s">
        <v>108</v>
      </c>
      <c r="G395" s="101" t="s">
        <v>105</v>
      </c>
    </row>
    <row r="396" spans="1:7">
      <c r="A396" s="98">
        <v>40466</v>
      </c>
      <c r="B396" s="99" t="s">
        <v>89</v>
      </c>
      <c r="C396" s="100">
        <v>8920</v>
      </c>
      <c r="D396" s="101" t="s">
        <v>107</v>
      </c>
      <c r="E396" s="101" t="s">
        <v>104</v>
      </c>
      <c r="F396" s="101" t="s">
        <v>101</v>
      </c>
      <c r="G396" s="101" t="s">
        <v>105</v>
      </c>
    </row>
    <row r="397" spans="1:7">
      <c r="A397" s="98">
        <v>40466</v>
      </c>
      <c r="B397" s="99" t="s">
        <v>89</v>
      </c>
      <c r="C397" s="100">
        <v>10273</v>
      </c>
      <c r="D397" s="101" t="s">
        <v>106</v>
      </c>
      <c r="E397" s="101" t="s">
        <v>104</v>
      </c>
      <c r="F397" s="101" t="s">
        <v>101</v>
      </c>
      <c r="G397" s="101" t="s">
        <v>105</v>
      </c>
    </row>
    <row r="398" spans="1:7">
      <c r="A398" s="98">
        <v>40466</v>
      </c>
      <c r="B398" s="99" t="s">
        <v>89</v>
      </c>
      <c r="C398" s="100">
        <v>14473</v>
      </c>
      <c r="D398" s="101" t="s">
        <v>106</v>
      </c>
      <c r="E398" s="101" t="s">
        <v>104</v>
      </c>
      <c r="F398" s="101" t="s">
        <v>101</v>
      </c>
      <c r="G398" s="101" t="s">
        <v>102</v>
      </c>
    </row>
    <row r="399" spans="1:7">
      <c r="A399" s="98">
        <v>40467</v>
      </c>
      <c r="B399" s="99" t="s">
        <v>90</v>
      </c>
      <c r="C399" s="100">
        <v>9746</v>
      </c>
      <c r="D399" s="101" t="s">
        <v>106</v>
      </c>
      <c r="E399" s="101" t="s">
        <v>104</v>
      </c>
      <c r="F399" s="101" t="s">
        <v>108</v>
      </c>
      <c r="G399" s="101" t="s">
        <v>105</v>
      </c>
    </row>
    <row r="400" spans="1:7">
      <c r="A400" s="98">
        <v>40467</v>
      </c>
      <c r="B400" s="99" t="s">
        <v>90</v>
      </c>
      <c r="C400" s="100">
        <v>9940</v>
      </c>
      <c r="D400" s="101" t="s">
        <v>103</v>
      </c>
      <c r="E400" s="101" t="s">
        <v>100</v>
      </c>
      <c r="F400" s="101" t="s">
        <v>101</v>
      </c>
      <c r="G400" s="101" t="s">
        <v>105</v>
      </c>
    </row>
    <row r="401" spans="1:7">
      <c r="A401" s="98">
        <v>40467</v>
      </c>
      <c r="B401" s="99" t="s">
        <v>90</v>
      </c>
      <c r="C401" s="100">
        <v>14189</v>
      </c>
      <c r="D401" s="101" t="s">
        <v>103</v>
      </c>
      <c r="E401" s="101" t="s">
        <v>104</v>
      </c>
      <c r="F401" s="101" t="s">
        <v>101</v>
      </c>
      <c r="G401" s="101" t="s">
        <v>105</v>
      </c>
    </row>
    <row r="402" spans="1:7">
      <c r="A402" s="98">
        <v>40467</v>
      </c>
      <c r="B402" s="99" t="s">
        <v>90</v>
      </c>
      <c r="C402" s="100">
        <v>9800</v>
      </c>
      <c r="D402" s="101" t="s">
        <v>106</v>
      </c>
      <c r="E402" s="101" t="s">
        <v>104</v>
      </c>
      <c r="F402" s="101" t="s">
        <v>101</v>
      </c>
      <c r="G402" s="101" t="s">
        <v>102</v>
      </c>
    </row>
    <row r="403" spans="1:7">
      <c r="A403" s="98">
        <v>40467</v>
      </c>
      <c r="B403" s="99" t="s">
        <v>90</v>
      </c>
      <c r="C403" s="100">
        <v>6534</v>
      </c>
      <c r="D403" s="101" t="s">
        <v>103</v>
      </c>
      <c r="E403" s="101" t="s">
        <v>100</v>
      </c>
      <c r="F403" s="101" t="s">
        <v>109</v>
      </c>
      <c r="G403" s="101" t="s">
        <v>105</v>
      </c>
    </row>
    <row r="404" spans="1:7">
      <c r="A404" s="98">
        <v>40467</v>
      </c>
      <c r="B404" s="99" t="s">
        <v>90</v>
      </c>
      <c r="C404" s="100">
        <v>11984</v>
      </c>
      <c r="D404" s="101" t="s">
        <v>106</v>
      </c>
      <c r="E404" s="101" t="s">
        <v>100</v>
      </c>
      <c r="F404" s="101" t="s">
        <v>101</v>
      </c>
      <c r="G404" s="101" t="s">
        <v>102</v>
      </c>
    </row>
    <row r="405" spans="1:7">
      <c r="A405" s="98">
        <v>40467</v>
      </c>
      <c r="B405" s="99" t="s">
        <v>90</v>
      </c>
      <c r="C405" s="100">
        <v>5156</v>
      </c>
      <c r="D405" s="101" t="s">
        <v>106</v>
      </c>
      <c r="E405" s="101" t="s">
        <v>100</v>
      </c>
      <c r="F405" s="101" t="s">
        <v>101</v>
      </c>
      <c r="G405" s="101" t="s">
        <v>105</v>
      </c>
    </row>
    <row r="406" spans="1:7">
      <c r="A406" s="98">
        <v>40467</v>
      </c>
      <c r="B406" s="99" t="s">
        <v>90</v>
      </c>
      <c r="C406" s="100">
        <v>10177</v>
      </c>
      <c r="D406" s="101" t="s">
        <v>103</v>
      </c>
      <c r="E406" s="101" t="s">
        <v>100</v>
      </c>
      <c r="F406" s="101" t="s">
        <v>101</v>
      </c>
      <c r="G406" s="101" t="s">
        <v>105</v>
      </c>
    </row>
    <row r="407" spans="1:7">
      <c r="A407" s="98">
        <v>40467</v>
      </c>
      <c r="B407" s="99" t="s">
        <v>90</v>
      </c>
      <c r="C407" s="100">
        <v>8133</v>
      </c>
      <c r="D407" s="101" t="s">
        <v>103</v>
      </c>
      <c r="E407" s="101" t="s">
        <v>104</v>
      </c>
      <c r="F407" s="101" t="s">
        <v>101</v>
      </c>
      <c r="G407" s="101" t="s">
        <v>105</v>
      </c>
    </row>
    <row r="408" spans="1:7">
      <c r="A408" s="98">
        <v>40469</v>
      </c>
      <c r="B408" s="99" t="s">
        <v>85</v>
      </c>
      <c r="C408" s="100">
        <v>10141</v>
      </c>
      <c r="D408" s="101" t="s">
        <v>107</v>
      </c>
      <c r="E408" s="101" t="s">
        <v>100</v>
      </c>
      <c r="F408" s="101" t="s">
        <v>101</v>
      </c>
      <c r="G408" s="101" t="s">
        <v>102</v>
      </c>
    </row>
    <row r="409" spans="1:7">
      <c r="A409" s="98">
        <v>40469</v>
      </c>
      <c r="B409" s="99" t="s">
        <v>85</v>
      </c>
      <c r="C409" s="100">
        <v>9936</v>
      </c>
      <c r="D409" s="101" t="s">
        <v>106</v>
      </c>
      <c r="E409" s="101" t="s">
        <v>104</v>
      </c>
      <c r="F409" s="101" t="s">
        <v>108</v>
      </c>
      <c r="G409" s="101" t="s">
        <v>102</v>
      </c>
    </row>
    <row r="410" spans="1:7">
      <c r="A410" s="98">
        <v>40469</v>
      </c>
      <c r="B410" s="99" t="s">
        <v>85</v>
      </c>
      <c r="C410" s="100">
        <v>7037</v>
      </c>
      <c r="D410" s="101" t="s">
        <v>107</v>
      </c>
      <c r="E410" s="101" t="s">
        <v>104</v>
      </c>
      <c r="F410" s="101" t="s">
        <v>109</v>
      </c>
      <c r="G410" s="101" t="s">
        <v>102</v>
      </c>
    </row>
    <row r="411" spans="1:7">
      <c r="A411" s="98">
        <v>40469</v>
      </c>
      <c r="B411" s="99" t="s">
        <v>85</v>
      </c>
      <c r="C411" s="100">
        <v>4857</v>
      </c>
      <c r="D411" s="101" t="s">
        <v>103</v>
      </c>
      <c r="E411" s="101" t="s">
        <v>100</v>
      </c>
      <c r="F411" s="101" t="s">
        <v>108</v>
      </c>
      <c r="G411" s="101" t="s">
        <v>105</v>
      </c>
    </row>
    <row r="412" spans="1:7">
      <c r="A412" s="98">
        <v>40469</v>
      </c>
      <c r="B412" s="99" t="s">
        <v>85</v>
      </c>
      <c r="C412" s="100">
        <v>9098</v>
      </c>
      <c r="D412" s="101" t="s">
        <v>107</v>
      </c>
      <c r="E412" s="101" t="s">
        <v>100</v>
      </c>
      <c r="F412" s="101" t="s">
        <v>101</v>
      </c>
      <c r="G412" s="101" t="s">
        <v>105</v>
      </c>
    </row>
    <row r="413" spans="1:7">
      <c r="A413" s="98">
        <v>40469</v>
      </c>
      <c r="B413" s="99" t="s">
        <v>85</v>
      </c>
      <c r="C413" s="100">
        <v>14587</v>
      </c>
      <c r="D413" s="101" t="s">
        <v>107</v>
      </c>
      <c r="E413" s="101" t="s">
        <v>104</v>
      </c>
      <c r="F413" s="101" t="s">
        <v>108</v>
      </c>
      <c r="G413" s="101" t="s">
        <v>102</v>
      </c>
    </row>
    <row r="414" spans="1:7">
      <c r="A414" s="98">
        <v>40469</v>
      </c>
      <c r="B414" s="99" t="s">
        <v>85</v>
      </c>
      <c r="C414" s="100">
        <v>8940</v>
      </c>
      <c r="D414" s="101" t="s">
        <v>103</v>
      </c>
      <c r="E414" s="101" t="s">
        <v>104</v>
      </c>
      <c r="F414" s="101" t="s">
        <v>101</v>
      </c>
      <c r="G414" s="101" t="s">
        <v>102</v>
      </c>
    </row>
    <row r="415" spans="1:7">
      <c r="A415" s="98">
        <v>40469</v>
      </c>
      <c r="B415" s="99" t="s">
        <v>85</v>
      </c>
      <c r="C415" s="100">
        <v>4542</v>
      </c>
      <c r="D415" s="101" t="s">
        <v>103</v>
      </c>
      <c r="E415" s="101" t="s">
        <v>104</v>
      </c>
      <c r="F415" s="101" t="s">
        <v>101</v>
      </c>
      <c r="G415" s="101" t="s">
        <v>105</v>
      </c>
    </row>
    <row r="416" spans="1:7">
      <c r="A416" s="98">
        <v>40469</v>
      </c>
      <c r="B416" s="99" t="s">
        <v>85</v>
      </c>
      <c r="C416" s="100">
        <v>8882</v>
      </c>
      <c r="D416" s="101" t="s">
        <v>106</v>
      </c>
      <c r="E416" s="101" t="s">
        <v>100</v>
      </c>
      <c r="F416" s="101" t="s">
        <v>108</v>
      </c>
      <c r="G416" s="101" t="s">
        <v>105</v>
      </c>
    </row>
    <row r="417" spans="1:7">
      <c r="A417" s="98">
        <v>40469</v>
      </c>
      <c r="B417" s="99" t="s">
        <v>85</v>
      </c>
      <c r="C417" s="100">
        <v>13000</v>
      </c>
      <c r="D417" s="101" t="s">
        <v>103</v>
      </c>
      <c r="E417" s="101" t="s">
        <v>100</v>
      </c>
      <c r="F417" s="101" t="s">
        <v>101</v>
      </c>
      <c r="G417" s="101" t="s">
        <v>102</v>
      </c>
    </row>
    <row r="418" spans="1:7">
      <c r="A418" s="98">
        <v>40469</v>
      </c>
      <c r="B418" s="99" t="s">
        <v>85</v>
      </c>
      <c r="C418" s="100">
        <v>10373</v>
      </c>
      <c r="D418" s="101" t="s">
        <v>103</v>
      </c>
      <c r="E418" s="101" t="s">
        <v>100</v>
      </c>
      <c r="F418" s="101" t="s">
        <v>109</v>
      </c>
      <c r="G418" s="101" t="s">
        <v>102</v>
      </c>
    </row>
    <row r="419" spans="1:7">
      <c r="A419" s="98">
        <v>40469</v>
      </c>
      <c r="B419" s="99" t="s">
        <v>85</v>
      </c>
      <c r="C419" s="100">
        <v>6808</v>
      </c>
      <c r="D419" s="101" t="s">
        <v>107</v>
      </c>
      <c r="E419" s="101" t="s">
        <v>100</v>
      </c>
      <c r="F419" s="101" t="s">
        <v>109</v>
      </c>
      <c r="G419" s="101" t="s">
        <v>102</v>
      </c>
    </row>
    <row r="420" spans="1:7">
      <c r="A420" s="98">
        <v>40469</v>
      </c>
      <c r="B420" s="99" t="s">
        <v>85</v>
      </c>
      <c r="C420" s="100">
        <v>100</v>
      </c>
      <c r="D420" s="101" t="s">
        <v>106</v>
      </c>
      <c r="E420" s="101" t="s">
        <v>100</v>
      </c>
      <c r="F420" s="101" t="s">
        <v>109</v>
      </c>
      <c r="G420" s="101" t="s">
        <v>102</v>
      </c>
    </row>
    <row r="421" spans="1:7">
      <c r="A421" s="98">
        <v>40469</v>
      </c>
      <c r="B421" s="99" t="s">
        <v>85</v>
      </c>
      <c r="C421" s="100">
        <v>13519</v>
      </c>
      <c r="D421" s="101" t="s">
        <v>103</v>
      </c>
      <c r="E421" s="101" t="s">
        <v>100</v>
      </c>
      <c r="F421" s="101" t="s">
        <v>101</v>
      </c>
      <c r="G421" s="101" t="s">
        <v>102</v>
      </c>
    </row>
    <row r="422" spans="1:7">
      <c r="A422" s="98">
        <v>40469</v>
      </c>
      <c r="B422" s="99" t="s">
        <v>85</v>
      </c>
      <c r="C422" s="100">
        <v>5589</v>
      </c>
      <c r="D422" s="101" t="s">
        <v>107</v>
      </c>
      <c r="E422" s="101" t="s">
        <v>100</v>
      </c>
      <c r="F422" s="101" t="s">
        <v>101</v>
      </c>
      <c r="G422" s="101" t="s">
        <v>105</v>
      </c>
    </row>
    <row r="423" spans="1:7">
      <c r="A423" s="98">
        <v>40469</v>
      </c>
      <c r="B423" s="99" t="s">
        <v>85</v>
      </c>
      <c r="C423" s="100">
        <v>21000</v>
      </c>
      <c r="D423" s="101" t="s">
        <v>107</v>
      </c>
      <c r="E423" s="101" t="s">
        <v>100</v>
      </c>
      <c r="F423" s="101" t="s">
        <v>108</v>
      </c>
      <c r="G423" s="101" t="s">
        <v>102</v>
      </c>
    </row>
    <row r="424" spans="1:7">
      <c r="A424" s="98">
        <v>40469</v>
      </c>
      <c r="B424" s="99" t="s">
        <v>85</v>
      </c>
      <c r="C424" s="100">
        <v>4000</v>
      </c>
      <c r="D424" s="101" t="s">
        <v>106</v>
      </c>
      <c r="E424" s="101" t="s">
        <v>100</v>
      </c>
      <c r="F424" s="101" t="s">
        <v>101</v>
      </c>
      <c r="G424" s="101" t="s">
        <v>102</v>
      </c>
    </row>
    <row r="425" spans="1:7">
      <c r="A425" s="98">
        <v>40469</v>
      </c>
      <c r="B425" s="99" t="s">
        <v>85</v>
      </c>
      <c r="C425" s="100">
        <v>10103</v>
      </c>
      <c r="D425" s="101" t="s">
        <v>107</v>
      </c>
      <c r="E425" s="101" t="s">
        <v>104</v>
      </c>
      <c r="F425" s="101" t="s">
        <v>109</v>
      </c>
      <c r="G425" s="101" t="s">
        <v>102</v>
      </c>
    </row>
    <row r="426" spans="1:7">
      <c r="A426" s="98">
        <v>40469</v>
      </c>
      <c r="B426" s="99" t="s">
        <v>85</v>
      </c>
      <c r="C426" s="100">
        <v>10365</v>
      </c>
      <c r="D426" s="101" t="s">
        <v>107</v>
      </c>
      <c r="E426" s="101" t="s">
        <v>104</v>
      </c>
      <c r="F426" s="101" t="s">
        <v>101</v>
      </c>
      <c r="G426" s="101" t="s">
        <v>102</v>
      </c>
    </row>
    <row r="427" spans="1:7">
      <c r="A427" s="98">
        <v>40469</v>
      </c>
      <c r="B427" s="99" t="s">
        <v>85</v>
      </c>
      <c r="C427" s="100">
        <v>5000</v>
      </c>
      <c r="D427" s="101" t="s">
        <v>103</v>
      </c>
      <c r="E427" s="101" t="s">
        <v>104</v>
      </c>
      <c r="F427" s="101" t="s">
        <v>108</v>
      </c>
      <c r="G427" s="101" t="s">
        <v>102</v>
      </c>
    </row>
    <row r="428" spans="1:7">
      <c r="A428" s="98">
        <v>40469</v>
      </c>
      <c r="B428" s="99" t="s">
        <v>85</v>
      </c>
      <c r="C428" s="100">
        <v>4000</v>
      </c>
      <c r="D428" s="101" t="s">
        <v>106</v>
      </c>
      <c r="E428" s="101" t="s">
        <v>100</v>
      </c>
      <c r="F428" s="101" t="s">
        <v>108</v>
      </c>
      <c r="G428" s="101" t="s">
        <v>102</v>
      </c>
    </row>
    <row r="429" spans="1:7">
      <c r="A429" s="98">
        <v>40469</v>
      </c>
      <c r="B429" s="99" t="s">
        <v>85</v>
      </c>
      <c r="C429" s="100">
        <v>4000</v>
      </c>
      <c r="D429" s="101" t="s">
        <v>106</v>
      </c>
      <c r="E429" s="101" t="s">
        <v>104</v>
      </c>
      <c r="F429" s="101" t="s">
        <v>108</v>
      </c>
      <c r="G429" s="101" t="s">
        <v>102</v>
      </c>
    </row>
    <row r="430" spans="1:7">
      <c r="A430" s="98">
        <v>40469</v>
      </c>
      <c r="B430" s="99" t="s">
        <v>85</v>
      </c>
      <c r="C430" s="100">
        <v>200</v>
      </c>
      <c r="D430" s="101" t="s">
        <v>106</v>
      </c>
      <c r="E430" s="101" t="s">
        <v>100</v>
      </c>
      <c r="F430" s="101" t="s">
        <v>101</v>
      </c>
      <c r="G430" s="101" t="s">
        <v>102</v>
      </c>
    </row>
    <row r="431" spans="1:7">
      <c r="A431" s="98">
        <v>40469</v>
      </c>
      <c r="B431" s="99" t="s">
        <v>85</v>
      </c>
      <c r="C431" s="100">
        <v>13916</v>
      </c>
      <c r="D431" s="101" t="s">
        <v>103</v>
      </c>
      <c r="E431" s="101" t="s">
        <v>100</v>
      </c>
      <c r="F431" s="101" t="s">
        <v>109</v>
      </c>
      <c r="G431" s="101" t="s">
        <v>105</v>
      </c>
    </row>
    <row r="432" spans="1:7">
      <c r="A432" s="98">
        <v>40470</v>
      </c>
      <c r="B432" s="99" t="s">
        <v>86</v>
      </c>
      <c r="C432" s="100">
        <v>13130</v>
      </c>
      <c r="D432" s="101" t="s">
        <v>103</v>
      </c>
      <c r="E432" s="101" t="s">
        <v>104</v>
      </c>
      <c r="F432" s="101" t="s">
        <v>109</v>
      </c>
      <c r="G432" s="101" t="s">
        <v>105</v>
      </c>
    </row>
    <row r="433" spans="1:7">
      <c r="A433" s="98">
        <v>40470</v>
      </c>
      <c r="B433" s="99" t="s">
        <v>86</v>
      </c>
      <c r="C433" s="100">
        <v>3000</v>
      </c>
      <c r="D433" s="101" t="s">
        <v>106</v>
      </c>
      <c r="E433" s="101" t="s">
        <v>100</v>
      </c>
      <c r="F433" s="101" t="s">
        <v>101</v>
      </c>
      <c r="G433" s="101" t="s">
        <v>102</v>
      </c>
    </row>
    <row r="434" spans="1:7">
      <c r="A434" s="98">
        <v>40470</v>
      </c>
      <c r="B434" s="99" t="s">
        <v>86</v>
      </c>
      <c r="C434" s="100">
        <v>13636</v>
      </c>
      <c r="D434" s="101" t="s">
        <v>103</v>
      </c>
      <c r="E434" s="101" t="s">
        <v>100</v>
      </c>
      <c r="F434" s="101" t="s">
        <v>108</v>
      </c>
      <c r="G434" s="101" t="s">
        <v>102</v>
      </c>
    </row>
    <row r="435" spans="1:7">
      <c r="A435" s="98">
        <v>40470</v>
      </c>
      <c r="B435" s="99" t="s">
        <v>86</v>
      </c>
      <c r="C435" s="100">
        <v>14750</v>
      </c>
      <c r="D435" s="101" t="s">
        <v>107</v>
      </c>
      <c r="E435" s="101" t="s">
        <v>100</v>
      </c>
      <c r="F435" s="101" t="s">
        <v>108</v>
      </c>
      <c r="G435" s="101" t="s">
        <v>105</v>
      </c>
    </row>
    <row r="436" spans="1:7">
      <c r="A436" s="98">
        <v>40470</v>
      </c>
      <c r="B436" s="99" t="s">
        <v>86</v>
      </c>
      <c r="C436" s="100">
        <v>5000</v>
      </c>
      <c r="D436" s="101" t="s">
        <v>107</v>
      </c>
      <c r="E436" s="101" t="s">
        <v>100</v>
      </c>
      <c r="F436" s="101" t="s">
        <v>101</v>
      </c>
      <c r="G436" s="101" t="s">
        <v>102</v>
      </c>
    </row>
    <row r="437" spans="1:7">
      <c r="A437" s="98">
        <v>40470</v>
      </c>
      <c r="B437" s="99" t="s">
        <v>86</v>
      </c>
      <c r="C437" s="100">
        <v>9000</v>
      </c>
      <c r="D437" s="101" t="s">
        <v>99</v>
      </c>
      <c r="E437" s="101" t="s">
        <v>100</v>
      </c>
      <c r="F437" s="101" t="s">
        <v>101</v>
      </c>
      <c r="G437" s="101" t="s">
        <v>102</v>
      </c>
    </row>
    <row r="438" spans="1:7">
      <c r="A438" s="98">
        <v>40470</v>
      </c>
      <c r="B438" s="99" t="s">
        <v>86</v>
      </c>
      <c r="C438" s="100">
        <v>75000</v>
      </c>
      <c r="D438" s="101" t="s">
        <v>103</v>
      </c>
      <c r="E438" s="101" t="s">
        <v>100</v>
      </c>
      <c r="F438" s="101" t="s">
        <v>108</v>
      </c>
      <c r="G438" s="101" t="s">
        <v>102</v>
      </c>
    </row>
    <row r="439" spans="1:7">
      <c r="A439" s="98">
        <v>40470</v>
      </c>
      <c r="B439" s="99" t="s">
        <v>86</v>
      </c>
      <c r="C439" s="100">
        <v>500</v>
      </c>
      <c r="D439" s="101" t="s">
        <v>107</v>
      </c>
      <c r="E439" s="101" t="s">
        <v>100</v>
      </c>
      <c r="F439" s="101" t="s">
        <v>109</v>
      </c>
      <c r="G439" s="101" t="s">
        <v>105</v>
      </c>
    </row>
    <row r="440" spans="1:7">
      <c r="A440" s="98">
        <v>40470</v>
      </c>
      <c r="B440" s="99" t="s">
        <v>86</v>
      </c>
      <c r="C440" s="100">
        <v>6394</v>
      </c>
      <c r="D440" s="101" t="s">
        <v>107</v>
      </c>
      <c r="E440" s="101" t="s">
        <v>100</v>
      </c>
      <c r="F440" s="101" t="s">
        <v>101</v>
      </c>
      <c r="G440" s="101" t="s">
        <v>105</v>
      </c>
    </row>
    <row r="441" spans="1:7">
      <c r="A441" s="98">
        <v>40470</v>
      </c>
      <c r="B441" s="99" t="s">
        <v>86</v>
      </c>
      <c r="C441" s="100">
        <v>13500</v>
      </c>
      <c r="D441" s="101" t="s">
        <v>103</v>
      </c>
      <c r="E441" s="101" t="s">
        <v>100</v>
      </c>
      <c r="F441" s="101" t="s">
        <v>108</v>
      </c>
      <c r="G441" s="101" t="s">
        <v>102</v>
      </c>
    </row>
    <row r="442" spans="1:7">
      <c r="A442" s="98">
        <v>40470</v>
      </c>
      <c r="B442" s="99" t="s">
        <v>86</v>
      </c>
      <c r="C442" s="100">
        <v>240</v>
      </c>
      <c r="D442" s="101" t="s">
        <v>106</v>
      </c>
      <c r="E442" s="101" t="s">
        <v>100</v>
      </c>
      <c r="F442" s="101" t="s">
        <v>101</v>
      </c>
      <c r="G442" s="101" t="s">
        <v>102</v>
      </c>
    </row>
    <row r="443" spans="1:7">
      <c r="A443" s="98">
        <v>40470</v>
      </c>
      <c r="B443" s="99" t="s">
        <v>86</v>
      </c>
      <c r="C443" s="100">
        <v>2000</v>
      </c>
      <c r="D443" s="101" t="s">
        <v>103</v>
      </c>
      <c r="E443" s="101" t="s">
        <v>104</v>
      </c>
      <c r="F443" s="101" t="s">
        <v>101</v>
      </c>
      <c r="G443" s="101" t="s">
        <v>102</v>
      </c>
    </row>
    <row r="444" spans="1:7">
      <c r="A444" s="98">
        <v>40470</v>
      </c>
      <c r="B444" s="99" t="s">
        <v>86</v>
      </c>
      <c r="C444" s="100">
        <v>5000</v>
      </c>
      <c r="D444" s="101" t="s">
        <v>106</v>
      </c>
      <c r="E444" s="101" t="s">
        <v>100</v>
      </c>
      <c r="F444" s="101" t="s">
        <v>108</v>
      </c>
      <c r="G444" s="101" t="s">
        <v>102</v>
      </c>
    </row>
    <row r="445" spans="1:7">
      <c r="A445" s="98">
        <v>40470</v>
      </c>
      <c r="B445" s="99" t="s">
        <v>86</v>
      </c>
      <c r="C445" s="100">
        <v>13000</v>
      </c>
      <c r="D445" s="101" t="s">
        <v>103</v>
      </c>
      <c r="E445" s="101" t="s">
        <v>100</v>
      </c>
      <c r="F445" s="101" t="s">
        <v>101</v>
      </c>
      <c r="G445" s="101" t="s">
        <v>102</v>
      </c>
    </row>
    <row r="446" spans="1:7">
      <c r="A446" s="98">
        <v>40470</v>
      </c>
      <c r="B446" s="99" t="s">
        <v>86</v>
      </c>
      <c r="C446" s="100">
        <v>6000</v>
      </c>
      <c r="D446" s="101" t="s">
        <v>107</v>
      </c>
      <c r="E446" s="101" t="s">
        <v>100</v>
      </c>
      <c r="F446" s="101" t="s">
        <v>101</v>
      </c>
      <c r="G446" s="101" t="s">
        <v>102</v>
      </c>
    </row>
    <row r="447" spans="1:7">
      <c r="A447" s="98">
        <v>40470</v>
      </c>
      <c r="B447" s="99" t="s">
        <v>86</v>
      </c>
      <c r="C447" s="100">
        <v>40599</v>
      </c>
      <c r="D447" s="101" t="s">
        <v>107</v>
      </c>
      <c r="E447" s="101" t="s">
        <v>100</v>
      </c>
      <c r="F447" s="101" t="s">
        <v>101</v>
      </c>
      <c r="G447" s="101" t="s">
        <v>102</v>
      </c>
    </row>
    <row r="448" spans="1:7">
      <c r="A448" s="98">
        <v>40470</v>
      </c>
      <c r="B448" s="99" t="s">
        <v>86</v>
      </c>
      <c r="C448" s="100">
        <v>12134</v>
      </c>
      <c r="D448" s="101" t="s">
        <v>106</v>
      </c>
      <c r="E448" s="101" t="s">
        <v>104</v>
      </c>
      <c r="F448" s="101" t="s">
        <v>108</v>
      </c>
      <c r="G448" s="101" t="s">
        <v>102</v>
      </c>
    </row>
    <row r="449" spans="1:7">
      <c r="A449" s="98">
        <v>40470</v>
      </c>
      <c r="B449" s="99" t="s">
        <v>86</v>
      </c>
      <c r="C449" s="100">
        <v>344</v>
      </c>
      <c r="D449" s="101" t="s">
        <v>106</v>
      </c>
      <c r="E449" s="101" t="s">
        <v>100</v>
      </c>
      <c r="F449" s="101" t="s">
        <v>109</v>
      </c>
      <c r="G449" s="101" t="s">
        <v>102</v>
      </c>
    </row>
    <row r="450" spans="1:7">
      <c r="A450" s="98">
        <v>40470</v>
      </c>
      <c r="B450" s="99" t="s">
        <v>86</v>
      </c>
      <c r="C450" s="100">
        <v>7000</v>
      </c>
      <c r="D450" s="101" t="s">
        <v>99</v>
      </c>
      <c r="E450" s="101" t="s">
        <v>100</v>
      </c>
      <c r="F450" s="101" t="s">
        <v>108</v>
      </c>
      <c r="G450" s="101" t="s">
        <v>105</v>
      </c>
    </row>
    <row r="451" spans="1:7">
      <c r="A451" s="98">
        <v>40470</v>
      </c>
      <c r="B451" s="99" t="s">
        <v>86</v>
      </c>
      <c r="C451" s="100">
        <v>4000</v>
      </c>
      <c r="D451" s="101" t="s">
        <v>107</v>
      </c>
      <c r="E451" s="101" t="s">
        <v>100</v>
      </c>
      <c r="F451" s="101" t="s">
        <v>108</v>
      </c>
      <c r="G451" s="101" t="s">
        <v>102</v>
      </c>
    </row>
    <row r="452" spans="1:7">
      <c r="A452" s="98">
        <v>40470</v>
      </c>
      <c r="B452" s="99" t="s">
        <v>86</v>
      </c>
      <c r="C452" s="100">
        <v>11498</v>
      </c>
      <c r="D452" s="101" t="s">
        <v>103</v>
      </c>
      <c r="E452" s="101" t="s">
        <v>104</v>
      </c>
      <c r="F452" s="101" t="s">
        <v>108</v>
      </c>
      <c r="G452" s="101" t="s">
        <v>105</v>
      </c>
    </row>
    <row r="453" spans="1:7">
      <c r="A453" s="98">
        <v>40470</v>
      </c>
      <c r="B453" s="99" t="s">
        <v>86</v>
      </c>
      <c r="C453" s="100">
        <v>14851</v>
      </c>
      <c r="D453" s="101" t="s">
        <v>107</v>
      </c>
      <c r="E453" s="101" t="s">
        <v>104</v>
      </c>
      <c r="F453" s="101" t="s">
        <v>101</v>
      </c>
      <c r="G453" s="101" t="s">
        <v>102</v>
      </c>
    </row>
    <row r="454" spans="1:7">
      <c r="A454" s="98">
        <v>40470</v>
      </c>
      <c r="B454" s="99" t="s">
        <v>86</v>
      </c>
      <c r="C454" s="100">
        <v>7258</v>
      </c>
      <c r="D454" s="101" t="s">
        <v>107</v>
      </c>
      <c r="E454" s="101" t="s">
        <v>100</v>
      </c>
      <c r="F454" s="101" t="s">
        <v>101</v>
      </c>
      <c r="G454" s="101" t="s">
        <v>102</v>
      </c>
    </row>
    <row r="455" spans="1:7">
      <c r="A455" s="98">
        <v>40470</v>
      </c>
      <c r="B455" s="99" t="s">
        <v>86</v>
      </c>
      <c r="C455" s="100">
        <v>12724</v>
      </c>
      <c r="D455" s="101" t="s">
        <v>103</v>
      </c>
      <c r="E455" s="101" t="s">
        <v>100</v>
      </c>
      <c r="F455" s="101" t="s">
        <v>109</v>
      </c>
      <c r="G455" s="101" t="s">
        <v>105</v>
      </c>
    </row>
    <row r="456" spans="1:7">
      <c r="A456" s="98">
        <v>40470</v>
      </c>
      <c r="B456" s="99" t="s">
        <v>86</v>
      </c>
      <c r="C456" s="100">
        <v>15703</v>
      </c>
      <c r="D456" s="101" t="s">
        <v>103</v>
      </c>
      <c r="E456" s="101" t="s">
        <v>100</v>
      </c>
      <c r="F456" s="101" t="s">
        <v>101</v>
      </c>
      <c r="G456" s="101" t="s">
        <v>102</v>
      </c>
    </row>
    <row r="457" spans="1:7">
      <c r="A457" s="98">
        <v>40470</v>
      </c>
      <c r="B457" s="99" t="s">
        <v>86</v>
      </c>
      <c r="C457" s="100">
        <v>4000</v>
      </c>
      <c r="D457" s="101" t="s">
        <v>106</v>
      </c>
      <c r="E457" s="101" t="s">
        <v>100</v>
      </c>
      <c r="F457" s="101" t="s">
        <v>109</v>
      </c>
      <c r="G457" s="101" t="s">
        <v>102</v>
      </c>
    </row>
    <row r="458" spans="1:7">
      <c r="A458" s="98">
        <v>40470</v>
      </c>
      <c r="B458" s="99" t="s">
        <v>86</v>
      </c>
      <c r="C458" s="100">
        <v>13903</v>
      </c>
      <c r="D458" s="101" t="s">
        <v>103</v>
      </c>
      <c r="E458" s="101" t="s">
        <v>100</v>
      </c>
      <c r="F458" s="101" t="s">
        <v>101</v>
      </c>
      <c r="G458" s="101" t="s">
        <v>105</v>
      </c>
    </row>
    <row r="459" spans="1:7">
      <c r="A459" s="98">
        <v>40470</v>
      </c>
      <c r="B459" s="99" t="s">
        <v>86</v>
      </c>
      <c r="C459" s="100">
        <v>8545</v>
      </c>
      <c r="D459" s="101" t="s">
        <v>106</v>
      </c>
      <c r="E459" s="101" t="s">
        <v>104</v>
      </c>
      <c r="F459" s="101" t="s">
        <v>108</v>
      </c>
      <c r="G459" s="101" t="s">
        <v>102</v>
      </c>
    </row>
    <row r="460" spans="1:7">
      <c r="A460" s="98">
        <v>40470</v>
      </c>
      <c r="B460" s="99" t="s">
        <v>86</v>
      </c>
      <c r="C460" s="100">
        <v>4779</v>
      </c>
      <c r="D460" s="101" t="s">
        <v>106</v>
      </c>
      <c r="E460" s="101" t="s">
        <v>104</v>
      </c>
      <c r="F460" s="101" t="s">
        <v>109</v>
      </c>
      <c r="G460" s="101" t="s">
        <v>102</v>
      </c>
    </row>
    <row r="461" spans="1:7">
      <c r="A461" s="98">
        <v>40470</v>
      </c>
      <c r="B461" s="99" t="s">
        <v>86</v>
      </c>
      <c r="C461" s="100">
        <v>240</v>
      </c>
      <c r="D461" s="101" t="s">
        <v>106</v>
      </c>
      <c r="E461" s="101" t="s">
        <v>100</v>
      </c>
      <c r="F461" s="101" t="s">
        <v>101</v>
      </c>
      <c r="G461" s="101" t="s">
        <v>102</v>
      </c>
    </row>
    <row r="462" spans="1:7">
      <c r="A462" s="98">
        <v>40470</v>
      </c>
      <c r="B462" s="99" t="s">
        <v>86</v>
      </c>
      <c r="C462" s="100">
        <v>14169</v>
      </c>
      <c r="D462" s="101" t="s">
        <v>103</v>
      </c>
      <c r="E462" s="101" t="s">
        <v>100</v>
      </c>
      <c r="F462" s="101" t="s">
        <v>109</v>
      </c>
      <c r="G462" s="101" t="s">
        <v>105</v>
      </c>
    </row>
    <row r="463" spans="1:7">
      <c r="A463" s="98">
        <v>40470</v>
      </c>
      <c r="B463" s="99" t="s">
        <v>86</v>
      </c>
      <c r="C463" s="100">
        <v>13519</v>
      </c>
      <c r="D463" s="101" t="s">
        <v>103</v>
      </c>
      <c r="E463" s="101" t="s">
        <v>100</v>
      </c>
      <c r="F463" s="101" t="s">
        <v>101</v>
      </c>
      <c r="G463" s="101" t="s">
        <v>102</v>
      </c>
    </row>
    <row r="464" spans="1:7">
      <c r="A464" s="98">
        <v>40470</v>
      </c>
      <c r="B464" s="99" t="s">
        <v>86</v>
      </c>
      <c r="C464" s="100">
        <v>4810</v>
      </c>
      <c r="D464" s="101" t="s">
        <v>106</v>
      </c>
      <c r="E464" s="101" t="s">
        <v>104</v>
      </c>
      <c r="F464" s="101" t="s">
        <v>101</v>
      </c>
      <c r="G464" s="101" t="s">
        <v>102</v>
      </c>
    </row>
    <row r="465" spans="1:7">
      <c r="A465" s="98">
        <v>40470</v>
      </c>
      <c r="B465" s="99" t="s">
        <v>86</v>
      </c>
      <c r="C465" s="100">
        <v>12000</v>
      </c>
      <c r="D465" s="101" t="s">
        <v>103</v>
      </c>
      <c r="E465" s="101" t="s">
        <v>100</v>
      </c>
      <c r="F465" s="101" t="s">
        <v>108</v>
      </c>
      <c r="G465" s="101" t="s">
        <v>102</v>
      </c>
    </row>
    <row r="466" spans="1:7">
      <c r="A466" s="98">
        <v>40470</v>
      </c>
      <c r="B466" s="99" t="s">
        <v>86</v>
      </c>
      <c r="C466" s="100">
        <v>4000</v>
      </c>
      <c r="D466" s="101" t="s">
        <v>106</v>
      </c>
      <c r="E466" s="101" t="s">
        <v>100</v>
      </c>
      <c r="F466" s="101" t="s">
        <v>108</v>
      </c>
      <c r="G466" s="101" t="s">
        <v>105</v>
      </c>
    </row>
    <row r="467" spans="1:7">
      <c r="A467" s="98">
        <v>40470</v>
      </c>
      <c r="B467" s="99" t="s">
        <v>86</v>
      </c>
      <c r="C467" s="100">
        <v>2749</v>
      </c>
      <c r="D467" s="101" t="s">
        <v>106</v>
      </c>
      <c r="E467" s="101" t="s">
        <v>100</v>
      </c>
      <c r="F467" s="101" t="s">
        <v>101</v>
      </c>
      <c r="G467" s="101" t="s">
        <v>102</v>
      </c>
    </row>
    <row r="468" spans="1:7">
      <c r="A468" s="98">
        <v>40470</v>
      </c>
      <c r="B468" s="99" t="s">
        <v>86</v>
      </c>
      <c r="C468" s="100">
        <v>4635</v>
      </c>
      <c r="D468" s="101" t="s">
        <v>106</v>
      </c>
      <c r="E468" s="101" t="s">
        <v>100</v>
      </c>
      <c r="F468" s="101" t="s">
        <v>101</v>
      </c>
      <c r="G468" s="101" t="s">
        <v>102</v>
      </c>
    </row>
    <row r="469" spans="1:7">
      <c r="A469" s="98">
        <v>40470</v>
      </c>
      <c r="B469" s="99" t="s">
        <v>86</v>
      </c>
      <c r="C469" s="100">
        <v>4000</v>
      </c>
      <c r="D469" s="101" t="s">
        <v>106</v>
      </c>
      <c r="E469" s="101" t="s">
        <v>100</v>
      </c>
      <c r="F469" s="101" t="s">
        <v>101</v>
      </c>
      <c r="G469" s="101" t="s">
        <v>102</v>
      </c>
    </row>
    <row r="470" spans="1:7">
      <c r="A470" s="98">
        <v>40470</v>
      </c>
      <c r="B470" s="99" t="s">
        <v>86</v>
      </c>
      <c r="C470" s="100">
        <v>8000</v>
      </c>
      <c r="D470" s="101" t="s">
        <v>107</v>
      </c>
      <c r="E470" s="101" t="s">
        <v>104</v>
      </c>
      <c r="F470" s="101" t="s">
        <v>101</v>
      </c>
      <c r="G470" s="101" t="s">
        <v>102</v>
      </c>
    </row>
    <row r="471" spans="1:7">
      <c r="A471" s="98">
        <v>40470</v>
      </c>
      <c r="B471" s="99" t="s">
        <v>86</v>
      </c>
      <c r="C471" s="100">
        <v>10768</v>
      </c>
      <c r="D471" s="101" t="s">
        <v>103</v>
      </c>
      <c r="E471" s="101" t="s">
        <v>100</v>
      </c>
      <c r="F471" s="101" t="s">
        <v>101</v>
      </c>
      <c r="G471" s="101" t="s">
        <v>105</v>
      </c>
    </row>
    <row r="472" spans="1:7">
      <c r="A472" s="98">
        <v>40470</v>
      </c>
      <c r="B472" s="99" t="s">
        <v>86</v>
      </c>
      <c r="C472" s="100">
        <v>7884</v>
      </c>
      <c r="D472" s="101" t="s">
        <v>103</v>
      </c>
      <c r="E472" s="101" t="s">
        <v>104</v>
      </c>
      <c r="F472" s="101" t="s">
        <v>108</v>
      </c>
      <c r="G472" s="101" t="s">
        <v>102</v>
      </c>
    </row>
    <row r="473" spans="1:7">
      <c r="A473" s="98">
        <v>40470</v>
      </c>
      <c r="B473" s="99" t="s">
        <v>86</v>
      </c>
      <c r="C473" s="100">
        <v>12903</v>
      </c>
      <c r="D473" s="101" t="s">
        <v>103</v>
      </c>
      <c r="E473" s="101" t="s">
        <v>104</v>
      </c>
      <c r="F473" s="101" t="s">
        <v>108</v>
      </c>
      <c r="G473" s="101" t="s">
        <v>102</v>
      </c>
    </row>
    <row r="474" spans="1:7">
      <c r="A474" s="98">
        <v>40470</v>
      </c>
      <c r="B474" s="99" t="s">
        <v>86</v>
      </c>
      <c r="C474" s="100">
        <v>5000</v>
      </c>
      <c r="D474" s="101" t="s">
        <v>107</v>
      </c>
      <c r="E474" s="101" t="s">
        <v>100</v>
      </c>
      <c r="F474" s="101" t="s">
        <v>108</v>
      </c>
      <c r="G474" s="101" t="s">
        <v>105</v>
      </c>
    </row>
    <row r="475" spans="1:7">
      <c r="A475" s="98">
        <v>40470</v>
      </c>
      <c r="B475" s="99" t="s">
        <v>86</v>
      </c>
      <c r="C475" s="100">
        <v>4000</v>
      </c>
      <c r="D475" s="101" t="s">
        <v>106</v>
      </c>
      <c r="E475" s="101" t="s">
        <v>100</v>
      </c>
      <c r="F475" s="101" t="s">
        <v>108</v>
      </c>
      <c r="G475" s="101" t="s">
        <v>102</v>
      </c>
    </row>
    <row r="476" spans="1:7">
      <c r="A476" s="98">
        <v>40470</v>
      </c>
      <c r="B476" s="99" t="s">
        <v>86</v>
      </c>
      <c r="C476" s="100">
        <v>4000</v>
      </c>
      <c r="D476" s="101" t="s">
        <v>106</v>
      </c>
      <c r="E476" s="101" t="s">
        <v>100</v>
      </c>
      <c r="F476" s="101" t="s">
        <v>101</v>
      </c>
      <c r="G476" s="101" t="s">
        <v>105</v>
      </c>
    </row>
    <row r="477" spans="1:7">
      <c r="A477" s="98">
        <v>40470</v>
      </c>
      <c r="B477" s="99" t="s">
        <v>86</v>
      </c>
      <c r="C477" s="100">
        <v>500</v>
      </c>
      <c r="D477" s="101" t="s">
        <v>107</v>
      </c>
      <c r="E477" s="101" t="s">
        <v>100</v>
      </c>
      <c r="F477" s="101" t="s">
        <v>109</v>
      </c>
      <c r="G477" s="101" t="s">
        <v>102</v>
      </c>
    </row>
    <row r="478" spans="1:7">
      <c r="A478" s="98">
        <v>40470</v>
      </c>
      <c r="B478" s="99" t="s">
        <v>86</v>
      </c>
      <c r="C478" s="100">
        <v>6000</v>
      </c>
      <c r="D478" s="101" t="s">
        <v>107</v>
      </c>
      <c r="E478" s="101" t="s">
        <v>100</v>
      </c>
      <c r="F478" s="101" t="s">
        <v>101</v>
      </c>
      <c r="G478" s="101" t="s">
        <v>102</v>
      </c>
    </row>
    <row r="479" spans="1:7">
      <c r="A479" s="98">
        <v>40470</v>
      </c>
      <c r="B479" s="99" t="s">
        <v>86</v>
      </c>
      <c r="C479" s="100">
        <v>10147</v>
      </c>
      <c r="D479" s="101" t="s">
        <v>107</v>
      </c>
      <c r="E479" s="101" t="s">
        <v>100</v>
      </c>
      <c r="F479" s="101" t="s">
        <v>101</v>
      </c>
      <c r="G479" s="101" t="s">
        <v>102</v>
      </c>
    </row>
    <row r="480" spans="1:7">
      <c r="A480" s="98">
        <v>40470</v>
      </c>
      <c r="B480" s="99" t="s">
        <v>86</v>
      </c>
      <c r="C480" s="100">
        <v>500</v>
      </c>
      <c r="D480" s="101" t="s">
        <v>107</v>
      </c>
      <c r="E480" s="101" t="s">
        <v>100</v>
      </c>
      <c r="F480" s="101" t="s">
        <v>109</v>
      </c>
      <c r="G480" s="101" t="s">
        <v>102</v>
      </c>
    </row>
    <row r="481" spans="1:7">
      <c r="A481" s="98">
        <v>40470</v>
      </c>
      <c r="B481" s="99" t="s">
        <v>86</v>
      </c>
      <c r="C481" s="100">
        <v>3000</v>
      </c>
      <c r="D481" s="101" t="s">
        <v>106</v>
      </c>
      <c r="E481" s="101" t="s">
        <v>100</v>
      </c>
      <c r="F481" s="101" t="s">
        <v>101</v>
      </c>
      <c r="G481" s="101" t="s">
        <v>102</v>
      </c>
    </row>
    <row r="482" spans="1:7">
      <c r="A482" s="98">
        <v>40470</v>
      </c>
      <c r="B482" s="99" t="s">
        <v>86</v>
      </c>
      <c r="C482" s="100">
        <v>100</v>
      </c>
      <c r="D482" s="101" t="s">
        <v>106</v>
      </c>
      <c r="E482" s="101" t="s">
        <v>100</v>
      </c>
      <c r="F482" s="101" t="s">
        <v>101</v>
      </c>
      <c r="G482" s="101" t="s">
        <v>102</v>
      </c>
    </row>
    <row r="483" spans="1:7">
      <c r="A483" s="98">
        <v>40470</v>
      </c>
      <c r="B483" s="99" t="s">
        <v>86</v>
      </c>
      <c r="C483" s="100">
        <v>2878</v>
      </c>
      <c r="D483" s="101" t="s">
        <v>107</v>
      </c>
      <c r="E483" s="101" t="s">
        <v>100</v>
      </c>
      <c r="F483" s="101" t="s">
        <v>108</v>
      </c>
      <c r="G483" s="101" t="s">
        <v>102</v>
      </c>
    </row>
    <row r="484" spans="1:7">
      <c r="A484" s="98">
        <v>40470</v>
      </c>
      <c r="B484" s="99" t="s">
        <v>86</v>
      </c>
      <c r="C484" s="100">
        <v>3075</v>
      </c>
      <c r="D484" s="101" t="s">
        <v>106</v>
      </c>
      <c r="E484" s="101" t="s">
        <v>100</v>
      </c>
      <c r="F484" s="101" t="s">
        <v>109</v>
      </c>
      <c r="G484" s="101" t="s">
        <v>105</v>
      </c>
    </row>
    <row r="485" spans="1:7">
      <c r="A485" s="98">
        <v>40471</v>
      </c>
      <c r="B485" s="99" t="s">
        <v>87</v>
      </c>
      <c r="C485" s="100">
        <v>6762</v>
      </c>
      <c r="D485" s="101" t="s">
        <v>107</v>
      </c>
      <c r="E485" s="101" t="s">
        <v>100</v>
      </c>
      <c r="F485" s="101" t="s">
        <v>101</v>
      </c>
      <c r="G485" s="101" t="s">
        <v>102</v>
      </c>
    </row>
    <row r="486" spans="1:7">
      <c r="A486" s="98">
        <v>40471</v>
      </c>
      <c r="B486" s="99" t="s">
        <v>87</v>
      </c>
      <c r="C486" s="100">
        <v>5664</v>
      </c>
      <c r="D486" s="101" t="s">
        <v>107</v>
      </c>
      <c r="E486" s="101" t="s">
        <v>100</v>
      </c>
      <c r="F486" s="101" t="s">
        <v>108</v>
      </c>
      <c r="G486" s="101" t="s">
        <v>105</v>
      </c>
    </row>
    <row r="487" spans="1:7">
      <c r="A487" s="98">
        <v>40471</v>
      </c>
      <c r="B487" s="99" t="s">
        <v>87</v>
      </c>
      <c r="C487" s="100">
        <v>133</v>
      </c>
      <c r="D487" s="101" t="s">
        <v>106</v>
      </c>
      <c r="E487" s="101" t="s">
        <v>100</v>
      </c>
      <c r="F487" s="101" t="s">
        <v>109</v>
      </c>
      <c r="G487" s="101" t="s">
        <v>102</v>
      </c>
    </row>
    <row r="488" spans="1:7">
      <c r="A488" s="98">
        <v>40471</v>
      </c>
      <c r="B488" s="99" t="s">
        <v>87</v>
      </c>
      <c r="C488" s="100">
        <v>7970</v>
      </c>
      <c r="D488" s="101" t="s">
        <v>107</v>
      </c>
      <c r="E488" s="101" t="s">
        <v>104</v>
      </c>
      <c r="F488" s="101" t="s">
        <v>101</v>
      </c>
      <c r="G488" s="101" t="s">
        <v>102</v>
      </c>
    </row>
    <row r="489" spans="1:7">
      <c r="A489" s="98">
        <v>40471</v>
      </c>
      <c r="B489" s="99" t="s">
        <v>87</v>
      </c>
      <c r="C489" s="100">
        <v>3807</v>
      </c>
      <c r="D489" s="101" t="s">
        <v>106</v>
      </c>
      <c r="E489" s="101" t="s">
        <v>100</v>
      </c>
      <c r="F489" s="101" t="s">
        <v>109</v>
      </c>
      <c r="G489" s="101" t="s">
        <v>102</v>
      </c>
    </row>
    <row r="490" spans="1:7">
      <c r="A490" s="98">
        <v>40471</v>
      </c>
      <c r="B490" s="99" t="s">
        <v>87</v>
      </c>
      <c r="C490" s="100">
        <v>7013</v>
      </c>
      <c r="D490" s="101" t="s">
        <v>107</v>
      </c>
      <c r="E490" s="101" t="s">
        <v>100</v>
      </c>
      <c r="F490" s="101" t="s">
        <v>108</v>
      </c>
      <c r="G490" s="101" t="s">
        <v>102</v>
      </c>
    </row>
    <row r="491" spans="1:7">
      <c r="A491" s="98">
        <v>40471</v>
      </c>
      <c r="B491" s="99" t="s">
        <v>87</v>
      </c>
      <c r="C491" s="100">
        <v>10976</v>
      </c>
      <c r="D491" s="101" t="s">
        <v>106</v>
      </c>
      <c r="E491" s="101" t="s">
        <v>100</v>
      </c>
      <c r="F491" s="101" t="s">
        <v>109</v>
      </c>
      <c r="G491" s="101" t="s">
        <v>105</v>
      </c>
    </row>
    <row r="492" spans="1:7">
      <c r="A492" s="98">
        <v>40471</v>
      </c>
      <c r="B492" s="99" t="s">
        <v>87</v>
      </c>
      <c r="C492" s="100">
        <v>7342</v>
      </c>
      <c r="D492" s="101" t="s">
        <v>106</v>
      </c>
      <c r="E492" s="101" t="s">
        <v>100</v>
      </c>
      <c r="F492" s="101" t="s">
        <v>101</v>
      </c>
      <c r="G492" s="101" t="s">
        <v>102</v>
      </c>
    </row>
    <row r="493" spans="1:7">
      <c r="A493" s="98">
        <v>40471</v>
      </c>
      <c r="B493" s="99" t="s">
        <v>87</v>
      </c>
      <c r="C493" s="100">
        <v>12455</v>
      </c>
      <c r="D493" s="101" t="s">
        <v>99</v>
      </c>
      <c r="E493" s="101" t="s">
        <v>104</v>
      </c>
      <c r="F493" s="101" t="s">
        <v>108</v>
      </c>
      <c r="G493" s="101" t="s">
        <v>102</v>
      </c>
    </row>
    <row r="494" spans="1:7">
      <c r="A494" s="98">
        <v>40471</v>
      </c>
      <c r="B494" s="99" t="s">
        <v>87</v>
      </c>
      <c r="C494" s="100">
        <v>8633</v>
      </c>
      <c r="D494" s="101" t="s">
        <v>107</v>
      </c>
      <c r="E494" s="101" t="s">
        <v>104</v>
      </c>
      <c r="F494" s="101" t="s">
        <v>109</v>
      </c>
      <c r="G494" s="101" t="s">
        <v>102</v>
      </c>
    </row>
    <row r="495" spans="1:7">
      <c r="A495" s="98">
        <v>40471</v>
      </c>
      <c r="B495" s="99" t="s">
        <v>87</v>
      </c>
      <c r="C495" s="100">
        <v>9591</v>
      </c>
      <c r="D495" s="101" t="s">
        <v>106</v>
      </c>
      <c r="E495" s="101" t="s">
        <v>104</v>
      </c>
      <c r="F495" s="101" t="s">
        <v>109</v>
      </c>
      <c r="G495" s="101" t="s">
        <v>102</v>
      </c>
    </row>
    <row r="496" spans="1:7">
      <c r="A496" s="98">
        <v>40471</v>
      </c>
      <c r="B496" s="99" t="s">
        <v>87</v>
      </c>
      <c r="C496" s="100">
        <v>10000</v>
      </c>
      <c r="D496" s="101" t="s">
        <v>99</v>
      </c>
      <c r="E496" s="101" t="s">
        <v>104</v>
      </c>
      <c r="F496" s="101" t="s">
        <v>108</v>
      </c>
      <c r="G496" s="101" t="s">
        <v>102</v>
      </c>
    </row>
    <row r="497" spans="1:7">
      <c r="A497" s="98">
        <v>40471</v>
      </c>
      <c r="B497" s="99" t="s">
        <v>87</v>
      </c>
      <c r="C497" s="100">
        <v>15208</v>
      </c>
      <c r="D497" s="101" t="s">
        <v>103</v>
      </c>
      <c r="E497" s="101" t="s">
        <v>100</v>
      </c>
      <c r="F497" s="101" t="s">
        <v>101</v>
      </c>
      <c r="G497" s="101" t="s">
        <v>102</v>
      </c>
    </row>
    <row r="498" spans="1:7">
      <c r="A498" s="98">
        <v>40471</v>
      </c>
      <c r="B498" s="99" t="s">
        <v>87</v>
      </c>
      <c r="C498" s="100">
        <v>12158</v>
      </c>
      <c r="D498" s="101" t="s">
        <v>106</v>
      </c>
      <c r="E498" s="101" t="s">
        <v>100</v>
      </c>
      <c r="F498" s="101" t="s">
        <v>101</v>
      </c>
      <c r="G498" s="101" t="s">
        <v>102</v>
      </c>
    </row>
    <row r="499" spans="1:7">
      <c r="A499" s="98">
        <v>40471</v>
      </c>
      <c r="B499" s="99" t="s">
        <v>87</v>
      </c>
      <c r="C499" s="100">
        <v>75000</v>
      </c>
      <c r="D499" s="101" t="s">
        <v>103</v>
      </c>
      <c r="E499" s="101" t="s">
        <v>100</v>
      </c>
      <c r="F499" s="101" t="s">
        <v>108</v>
      </c>
      <c r="G499" s="101" t="s">
        <v>102</v>
      </c>
    </row>
    <row r="500" spans="1:7">
      <c r="A500" s="98">
        <v>40471</v>
      </c>
      <c r="B500" s="99" t="s">
        <v>87</v>
      </c>
      <c r="C500" s="100">
        <v>6761</v>
      </c>
      <c r="D500" s="101" t="s">
        <v>103</v>
      </c>
      <c r="E500" s="101" t="s">
        <v>104</v>
      </c>
      <c r="F500" s="101" t="s">
        <v>101</v>
      </c>
      <c r="G500" s="101" t="s">
        <v>102</v>
      </c>
    </row>
    <row r="501" spans="1:7">
      <c r="A501" s="98">
        <v>40471</v>
      </c>
      <c r="B501" s="99" t="s">
        <v>87</v>
      </c>
      <c r="C501" s="100">
        <v>12198</v>
      </c>
      <c r="D501" s="101" t="s">
        <v>107</v>
      </c>
      <c r="E501" s="101" t="s">
        <v>100</v>
      </c>
      <c r="F501" s="101" t="s">
        <v>108</v>
      </c>
      <c r="G501" s="101" t="s">
        <v>105</v>
      </c>
    </row>
    <row r="502" spans="1:7">
      <c r="A502" s="98">
        <v>40471</v>
      </c>
      <c r="B502" s="99" t="s">
        <v>87</v>
      </c>
      <c r="C502" s="100">
        <v>5981</v>
      </c>
      <c r="D502" s="101" t="s">
        <v>107</v>
      </c>
      <c r="E502" s="101" t="s">
        <v>104</v>
      </c>
      <c r="F502" s="101" t="s">
        <v>109</v>
      </c>
      <c r="G502" s="101" t="s">
        <v>105</v>
      </c>
    </row>
    <row r="503" spans="1:7">
      <c r="A503" s="98">
        <v>40471</v>
      </c>
      <c r="B503" s="99" t="s">
        <v>87</v>
      </c>
      <c r="C503" s="100">
        <v>13900</v>
      </c>
      <c r="D503" s="101" t="s">
        <v>107</v>
      </c>
      <c r="E503" s="101" t="s">
        <v>100</v>
      </c>
      <c r="F503" s="101" t="s">
        <v>101</v>
      </c>
      <c r="G503" s="101" t="s">
        <v>102</v>
      </c>
    </row>
    <row r="504" spans="1:7">
      <c r="A504" s="98">
        <v>40471</v>
      </c>
      <c r="B504" s="99" t="s">
        <v>87</v>
      </c>
      <c r="C504" s="100">
        <v>6608</v>
      </c>
      <c r="D504" s="101" t="s">
        <v>107</v>
      </c>
      <c r="E504" s="101" t="s">
        <v>104</v>
      </c>
      <c r="F504" s="101" t="s">
        <v>108</v>
      </c>
      <c r="G504" s="101" t="s">
        <v>105</v>
      </c>
    </row>
    <row r="505" spans="1:7">
      <c r="A505" s="98">
        <v>40471</v>
      </c>
      <c r="B505" s="99" t="s">
        <v>87</v>
      </c>
      <c r="C505" s="100">
        <v>600</v>
      </c>
      <c r="D505" s="101" t="s">
        <v>107</v>
      </c>
      <c r="E505" s="101" t="s">
        <v>100</v>
      </c>
      <c r="F505" s="101" t="s">
        <v>101</v>
      </c>
      <c r="G505" s="101" t="s">
        <v>102</v>
      </c>
    </row>
    <row r="506" spans="1:7">
      <c r="A506" s="98">
        <v>40471</v>
      </c>
      <c r="B506" s="99" t="s">
        <v>87</v>
      </c>
      <c r="C506" s="100">
        <v>12958</v>
      </c>
      <c r="D506" s="101" t="s">
        <v>106</v>
      </c>
      <c r="E506" s="101" t="s">
        <v>100</v>
      </c>
      <c r="F506" s="101" t="s">
        <v>101</v>
      </c>
      <c r="G506" s="101" t="s">
        <v>102</v>
      </c>
    </row>
    <row r="507" spans="1:7">
      <c r="A507" s="98">
        <v>40471</v>
      </c>
      <c r="B507" s="99" t="s">
        <v>87</v>
      </c>
      <c r="C507" s="100">
        <v>4323</v>
      </c>
      <c r="D507" s="101" t="s">
        <v>103</v>
      </c>
      <c r="E507" s="101" t="s">
        <v>100</v>
      </c>
      <c r="F507" s="101" t="s">
        <v>109</v>
      </c>
      <c r="G507" s="101" t="s">
        <v>102</v>
      </c>
    </row>
    <row r="508" spans="1:7">
      <c r="A508" s="98">
        <v>40471</v>
      </c>
      <c r="B508" s="99" t="s">
        <v>87</v>
      </c>
      <c r="C508" s="100">
        <v>9251</v>
      </c>
      <c r="D508" s="101" t="s">
        <v>103</v>
      </c>
      <c r="E508" s="101" t="s">
        <v>100</v>
      </c>
      <c r="F508" s="101" t="s">
        <v>101</v>
      </c>
      <c r="G508" s="101" t="s">
        <v>105</v>
      </c>
    </row>
    <row r="509" spans="1:7">
      <c r="A509" s="98">
        <v>40471</v>
      </c>
      <c r="B509" s="99" t="s">
        <v>87</v>
      </c>
      <c r="C509" s="100">
        <v>2749</v>
      </c>
      <c r="D509" s="101" t="s">
        <v>106</v>
      </c>
      <c r="E509" s="101" t="s">
        <v>100</v>
      </c>
      <c r="F509" s="101" t="s">
        <v>101</v>
      </c>
      <c r="G509" s="101" t="s">
        <v>102</v>
      </c>
    </row>
    <row r="510" spans="1:7">
      <c r="A510" s="98">
        <v>40471</v>
      </c>
      <c r="B510" s="99" t="s">
        <v>87</v>
      </c>
      <c r="C510" s="100">
        <v>11684</v>
      </c>
      <c r="D510" s="101" t="s">
        <v>107</v>
      </c>
      <c r="E510" s="101" t="s">
        <v>104</v>
      </c>
      <c r="F510" s="101" t="s">
        <v>101</v>
      </c>
      <c r="G510" s="101" t="s">
        <v>105</v>
      </c>
    </row>
    <row r="511" spans="1:7">
      <c r="A511" s="98">
        <v>40471</v>
      </c>
      <c r="B511" s="99" t="s">
        <v>87</v>
      </c>
      <c r="C511" s="100">
        <v>7604</v>
      </c>
      <c r="D511" s="101" t="s">
        <v>106</v>
      </c>
      <c r="E511" s="101" t="s">
        <v>104</v>
      </c>
      <c r="F511" s="101" t="s">
        <v>101</v>
      </c>
      <c r="G511" s="101" t="s">
        <v>105</v>
      </c>
    </row>
    <row r="512" spans="1:7">
      <c r="A512" s="98">
        <v>40471</v>
      </c>
      <c r="B512" s="99" t="s">
        <v>87</v>
      </c>
      <c r="C512" s="100">
        <v>13000</v>
      </c>
      <c r="D512" s="101" t="s">
        <v>103</v>
      </c>
      <c r="E512" s="101" t="s">
        <v>104</v>
      </c>
      <c r="F512" s="101" t="s">
        <v>109</v>
      </c>
      <c r="G512" s="101" t="s">
        <v>102</v>
      </c>
    </row>
    <row r="513" spans="1:7">
      <c r="A513" s="98">
        <v>40471</v>
      </c>
      <c r="B513" s="99" t="s">
        <v>87</v>
      </c>
      <c r="C513" s="100">
        <v>11801</v>
      </c>
      <c r="D513" s="101" t="s">
        <v>107</v>
      </c>
      <c r="E513" s="101" t="s">
        <v>100</v>
      </c>
      <c r="F513" s="101" t="s">
        <v>108</v>
      </c>
      <c r="G513" s="101" t="s">
        <v>102</v>
      </c>
    </row>
    <row r="514" spans="1:7">
      <c r="A514" s="98">
        <v>40471</v>
      </c>
      <c r="B514" s="99" t="s">
        <v>87</v>
      </c>
      <c r="C514" s="100">
        <v>10329</v>
      </c>
      <c r="D514" s="101" t="s">
        <v>107</v>
      </c>
      <c r="E514" s="101" t="s">
        <v>104</v>
      </c>
      <c r="F514" s="101" t="s">
        <v>101</v>
      </c>
      <c r="G514" s="101" t="s">
        <v>102</v>
      </c>
    </row>
    <row r="515" spans="1:7">
      <c r="A515" s="98">
        <v>40472</v>
      </c>
      <c r="B515" s="99" t="s">
        <v>88</v>
      </c>
      <c r="C515" s="100">
        <v>11935</v>
      </c>
      <c r="D515" s="101" t="s">
        <v>107</v>
      </c>
      <c r="E515" s="101" t="s">
        <v>100</v>
      </c>
      <c r="F515" s="101" t="s">
        <v>108</v>
      </c>
      <c r="G515" s="101" t="s">
        <v>102</v>
      </c>
    </row>
    <row r="516" spans="1:7">
      <c r="A516" s="98">
        <v>40472</v>
      </c>
      <c r="B516" s="99" t="s">
        <v>88</v>
      </c>
      <c r="C516" s="100">
        <v>4635</v>
      </c>
      <c r="D516" s="101" t="s">
        <v>106</v>
      </c>
      <c r="E516" s="101" t="s">
        <v>100</v>
      </c>
      <c r="F516" s="101" t="s">
        <v>101</v>
      </c>
      <c r="G516" s="101" t="s">
        <v>102</v>
      </c>
    </row>
    <row r="517" spans="1:7">
      <c r="A517" s="98">
        <v>40472</v>
      </c>
      <c r="B517" s="99" t="s">
        <v>88</v>
      </c>
      <c r="C517" s="100">
        <v>4000</v>
      </c>
      <c r="D517" s="101" t="s">
        <v>106</v>
      </c>
      <c r="E517" s="101" t="s">
        <v>100</v>
      </c>
      <c r="F517" s="101" t="s">
        <v>108</v>
      </c>
      <c r="G517" s="101" t="s">
        <v>102</v>
      </c>
    </row>
    <row r="518" spans="1:7">
      <c r="A518" s="98">
        <v>40472</v>
      </c>
      <c r="B518" s="99" t="s">
        <v>88</v>
      </c>
      <c r="C518" s="100">
        <v>4000</v>
      </c>
      <c r="D518" s="101" t="s">
        <v>106</v>
      </c>
      <c r="E518" s="101" t="s">
        <v>100</v>
      </c>
      <c r="F518" s="101" t="s">
        <v>101</v>
      </c>
      <c r="G518" s="101" t="s">
        <v>105</v>
      </c>
    </row>
    <row r="519" spans="1:7">
      <c r="A519" s="98">
        <v>40472</v>
      </c>
      <c r="B519" s="99" t="s">
        <v>88</v>
      </c>
      <c r="C519" s="100">
        <v>4000</v>
      </c>
      <c r="D519" s="101" t="s">
        <v>106</v>
      </c>
      <c r="E519" s="101" t="s">
        <v>100</v>
      </c>
      <c r="F519" s="101" t="s">
        <v>101</v>
      </c>
      <c r="G519" s="101" t="s">
        <v>102</v>
      </c>
    </row>
    <row r="520" spans="1:7">
      <c r="A520" s="98">
        <v>40472</v>
      </c>
      <c r="B520" s="99" t="s">
        <v>88</v>
      </c>
      <c r="C520" s="100">
        <v>6379</v>
      </c>
      <c r="D520" s="101" t="s">
        <v>106</v>
      </c>
      <c r="E520" s="101" t="s">
        <v>104</v>
      </c>
      <c r="F520" s="101" t="s">
        <v>108</v>
      </c>
      <c r="G520" s="101" t="s">
        <v>102</v>
      </c>
    </row>
    <row r="521" spans="1:7">
      <c r="A521" s="98">
        <v>40472</v>
      </c>
      <c r="B521" s="99" t="s">
        <v>88</v>
      </c>
      <c r="C521" s="100">
        <v>3951</v>
      </c>
      <c r="D521" s="101" t="s">
        <v>106</v>
      </c>
      <c r="E521" s="101" t="s">
        <v>100</v>
      </c>
      <c r="F521" s="101" t="s">
        <v>101</v>
      </c>
      <c r="G521" s="101" t="s">
        <v>105</v>
      </c>
    </row>
    <row r="522" spans="1:7">
      <c r="A522" s="98">
        <v>40472</v>
      </c>
      <c r="B522" s="99" t="s">
        <v>88</v>
      </c>
      <c r="C522" s="100">
        <v>10101</v>
      </c>
      <c r="D522" s="101" t="s">
        <v>107</v>
      </c>
      <c r="E522" s="101" t="s">
        <v>104</v>
      </c>
      <c r="F522" s="101" t="s">
        <v>101</v>
      </c>
      <c r="G522" s="101" t="s">
        <v>102</v>
      </c>
    </row>
    <row r="523" spans="1:7">
      <c r="A523" s="98">
        <v>40472</v>
      </c>
      <c r="B523" s="99" t="s">
        <v>88</v>
      </c>
      <c r="C523" s="100">
        <v>13000</v>
      </c>
      <c r="D523" s="101" t="s">
        <v>103</v>
      </c>
      <c r="E523" s="101" t="s">
        <v>100</v>
      </c>
      <c r="F523" s="101" t="s">
        <v>101</v>
      </c>
      <c r="G523" s="101" t="s">
        <v>102</v>
      </c>
    </row>
    <row r="524" spans="1:7">
      <c r="A524" s="98">
        <v>40472</v>
      </c>
      <c r="B524" s="99" t="s">
        <v>88</v>
      </c>
      <c r="C524" s="100">
        <v>5680</v>
      </c>
      <c r="D524" s="101" t="s">
        <v>107</v>
      </c>
      <c r="E524" s="101" t="s">
        <v>104</v>
      </c>
      <c r="F524" s="101" t="s">
        <v>101</v>
      </c>
      <c r="G524" s="101" t="s">
        <v>102</v>
      </c>
    </row>
    <row r="525" spans="1:7">
      <c r="A525" s="98">
        <v>40472</v>
      </c>
      <c r="B525" s="99" t="s">
        <v>88</v>
      </c>
      <c r="C525" s="100">
        <v>8469</v>
      </c>
      <c r="D525" s="101" t="s">
        <v>103</v>
      </c>
      <c r="E525" s="101" t="s">
        <v>100</v>
      </c>
      <c r="F525" s="101" t="s">
        <v>101</v>
      </c>
      <c r="G525" s="101" t="s">
        <v>102</v>
      </c>
    </row>
    <row r="526" spans="1:7">
      <c r="A526" s="98">
        <v>40472</v>
      </c>
      <c r="B526" s="99" t="s">
        <v>88</v>
      </c>
      <c r="C526" s="100">
        <v>344</v>
      </c>
      <c r="D526" s="101" t="s">
        <v>106</v>
      </c>
      <c r="E526" s="101" t="s">
        <v>100</v>
      </c>
      <c r="F526" s="101" t="s">
        <v>109</v>
      </c>
      <c r="G526" s="101" t="s">
        <v>105</v>
      </c>
    </row>
    <row r="527" spans="1:7">
      <c r="A527" s="98">
        <v>40472</v>
      </c>
      <c r="B527" s="99" t="s">
        <v>88</v>
      </c>
      <c r="C527" s="100">
        <v>3000</v>
      </c>
      <c r="D527" s="101" t="s">
        <v>106</v>
      </c>
      <c r="E527" s="101" t="s">
        <v>100</v>
      </c>
      <c r="F527" s="101" t="s">
        <v>101</v>
      </c>
      <c r="G527" s="101" t="s">
        <v>102</v>
      </c>
    </row>
    <row r="528" spans="1:7">
      <c r="A528" s="98">
        <v>40472</v>
      </c>
      <c r="B528" s="99" t="s">
        <v>88</v>
      </c>
      <c r="C528" s="100">
        <v>4000</v>
      </c>
      <c r="D528" s="101" t="s">
        <v>107</v>
      </c>
      <c r="E528" s="101" t="s">
        <v>100</v>
      </c>
      <c r="F528" s="101" t="s">
        <v>108</v>
      </c>
      <c r="G528" s="101" t="s">
        <v>102</v>
      </c>
    </row>
    <row r="529" spans="1:7">
      <c r="A529" s="98">
        <v>40472</v>
      </c>
      <c r="B529" s="99" t="s">
        <v>88</v>
      </c>
      <c r="C529" s="100">
        <v>13519</v>
      </c>
      <c r="D529" s="101" t="s">
        <v>103</v>
      </c>
      <c r="E529" s="101" t="s">
        <v>100</v>
      </c>
      <c r="F529" s="101" t="s">
        <v>101</v>
      </c>
      <c r="G529" s="101" t="s">
        <v>102</v>
      </c>
    </row>
    <row r="530" spans="1:7">
      <c r="A530" s="98">
        <v>40472</v>
      </c>
      <c r="B530" s="99" t="s">
        <v>88</v>
      </c>
      <c r="C530" s="100">
        <v>9000</v>
      </c>
      <c r="D530" s="101" t="s">
        <v>99</v>
      </c>
      <c r="E530" s="101" t="s">
        <v>100</v>
      </c>
      <c r="F530" s="101" t="s">
        <v>101</v>
      </c>
      <c r="G530" s="101" t="s">
        <v>102</v>
      </c>
    </row>
    <row r="531" spans="1:7">
      <c r="A531" s="98">
        <v>40472</v>
      </c>
      <c r="B531" s="99" t="s">
        <v>88</v>
      </c>
      <c r="C531" s="100">
        <v>2878</v>
      </c>
      <c r="D531" s="101" t="s">
        <v>107</v>
      </c>
      <c r="E531" s="101" t="s">
        <v>100</v>
      </c>
      <c r="F531" s="101" t="s">
        <v>108</v>
      </c>
      <c r="G531" s="101" t="s">
        <v>102</v>
      </c>
    </row>
    <row r="532" spans="1:7">
      <c r="A532" s="98">
        <v>40472</v>
      </c>
      <c r="B532" s="99" t="s">
        <v>88</v>
      </c>
      <c r="C532" s="100">
        <v>6561</v>
      </c>
      <c r="D532" s="101" t="s">
        <v>106</v>
      </c>
      <c r="E532" s="101" t="s">
        <v>104</v>
      </c>
      <c r="F532" s="101" t="s">
        <v>108</v>
      </c>
      <c r="G532" s="101" t="s">
        <v>105</v>
      </c>
    </row>
    <row r="533" spans="1:7">
      <c r="A533" s="98">
        <v>40472</v>
      </c>
      <c r="B533" s="99" t="s">
        <v>88</v>
      </c>
      <c r="C533" s="100">
        <v>3075</v>
      </c>
      <c r="D533" s="101" t="s">
        <v>106</v>
      </c>
      <c r="E533" s="101" t="s">
        <v>100</v>
      </c>
      <c r="F533" s="101" t="s">
        <v>109</v>
      </c>
      <c r="G533" s="101" t="s">
        <v>102</v>
      </c>
    </row>
    <row r="534" spans="1:7">
      <c r="A534" s="98">
        <v>40473</v>
      </c>
      <c r="B534" s="99" t="s">
        <v>89</v>
      </c>
      <c r="C534" s="100">
        <v>12700</v>
      </c>
      <c r="D534" s="101" t="s">
        <v>106</v>
      </c>
      <c r="E534" s="101" t="s">
        <v>104</v>
      </c>
      <c r="F534" s="101" t="s">
        <v>109</v>
      </c>
      <c r="G534" s="101" t="s">
        <v>102</v>
      </c>
    </row>
    <row r="535" spans="1:7">
      <c r="A535" s="98">
        <v>40473</v>
      </c>
      <c r="B535" s="99" t="s">
        <v>89</v>
      </c>
      <c r="C535" s="100">
        <v>5904</v>
      </c>
      <c r="D535" s="101" t="s">
        <v>106</v>
      </c>
      <c r="E535" s="101" t="s">
        <v>100</v>
      </c>
      <c r="F535" s="101" t="s">
        <v>101</v>
      </c>
      <c r="G535" s="101" t="s">
        <v>102</v>
      </c>
    </row>
    <row r="536" spans="1:7">
      <c r="A536" s="98">
        <v>40473</v>
      </c>
      <c r="B536" s="99" t="s">
        <v>89</v>
      </c>
      <c r="C536" s="100">
        <v>12455</v>
      </c>
      <c r="D536" s="101" t="s">
        <v>103</v>
      </c>
      <c r="E536" s="101" t="s">
        <v>104</v>
      </c>
      <c r="F536" s="101" t="s">
        <v>108</v>
      </c>
      <c r="G536" s="101" t="s">
        <v>102</v>
      </c>
    </row>
    <row r="537" spans="1:7">
      <c r="A537" s="98">
        <v>40473</v>
      </c>
      <c r="B537" s="99" t="s">
        <v>89</v>
      </c>
      <c r="C537" s="100">
        <v>13000</v>
      </c>
      <c r="D537" s="101" t="s">
        <v>103</v>
      </c>
      <c r="E537" s="101" t="s">
        <v>104</v>
      </c>
      <c r="F537" s="101" t="s">
        <v>109</v>
      </c>
      <c r="G537" s="101" t="s">
        <v>102</v>
      </c>
    </row>
    <row r="538" spans="1:7">
      <c r="A538" s="98">
        <v>40473</v>
      </c>
      <c r="B538" s="99" t="s">
        <v>89</v>
      </c>
      <c r="C538" s="100">
        <v>600</v>
      </c>
      <c r="D538" s="101" t="s">
        <v>107</v>
      </c>
      <c r="E538" s="101" t="s">
        <v>100</v>
      </c>
      <c r="F538" s="101" t="s">
        <v>101</v>
      </c>
      <c r="G538" s="101" t="s">
        <v>102</v>
      </c>
    </row>
    <row r="539" spans="1:7">
      <c r="A539" s="98">
        <v>40473</v>
      </c>
      <c r="B539" s="99" t="s">
        <v>89</v>
      </c>
      <c r="C539" s="100">
        <v>13155</v>
      </c>
      <c r="D539" s="101" t="s">
        <v>103</v>
      </c>
      <c r="E539" s="101" t="s">
        <v>104</v>
      </c>
      <c r="F539" s="101" t="s">
        <v>108</v>
      </c>
      <c r="G539" s="101" t="s">
        <v>102</v>
      </c>
    </row>
    <row r="540" spans="1:7">
      <c r="A540" s="98">
        <v>40473</v>
      </c>
      <c r="B540" s="99" t="s">
        <v>89</v>
      </c>
      <c r="C540" s="100">
        <v>3728</v>
      </c>
      <c r="D540" s="101" t="s">
        <v>106</v>
      </c>
      <c r="E540" s="101" t="s">
        <v>100</v>
      </c>
      <c r="F540" s="101" t="s">
        <v>108</v>
      </c>
      <c r="G540" s="101" t="s">
        <v>105</v>
      </c>
    </row>
    <row r="541" spans="1:7">
      <c r="A541" s="98">
        <v>40473</v>
      </c>
      <c r="B541" s="99" t="s">
        <v>89</v>
      </c>
      <c r="C541" s="100">
        <v>2000</v>
      </c>
      <c r="D541" s="101" t="s">
        <v>106</v>
      </c>
      <c r="E541" s="101" t="s">
        <v>104</v>
      </c>
      <c r="F541" s="101" t="s">
        <v>109</v>
      </c>
      <c r="G541" s="101" t="s">
        <v>102</v>
      </c>
    </row>
    <row r="542" spans="1:7">
      <c r="A542" s="98">
        <v>40473</v>
      </c>
      <c r="B542" s="99" t="s">
        <v>89</v>
      </c>
      <c r="C542" s="100">
        <v>13550</v>
      </c>
      <c r="D542" s="101" t="s">
        <v>103</v>
      </c>
      <c r="E542" s="101" t="s">
        <v>100</v>
      </c>
      <c r="F542" s="101" t="s">
        <v>101</v>
      </c>
      <c r="G542" s="101" t="s">
        <v>105</v>
      </c>
    </row>
    <row r="543" spans="1:7">
      <c r="A543" s="98">
        <v>40473</v>
      </c>
      <c r="B543" s="99" t="s">
        <v>89</v>
      </c>
      <c r="C543" s="100">
        <v>7854</v>
      </c>
      <c r="D543" s="101" t="s">
        <v>107</v>
      </c>
      <c r="E543" s="101" t="s">
        <v>104</v>
      </c>
      <c r="F543" s="101" t="s">
        <v>108</v>
      </c>
      <c r="G543" s="101" t="s">
        <v>105</v>
      </c>
    </row>
    <row r="544" spans="1:7">
      <c r="A544" s="98">
        <v>40473</v>
      </c>
      <c r="B544" s="99" t="s">
        <v>89</v>
      </c>
      <c r="C544" s="100">
        <v>5393</v>
      </c>
      <c r="D544" s="101" t="s">
        <v>107</v>
      </c>
      <c r="E544" s="101" t="s">
        <v>104</v>
      </c>
      <c r="F544" s="101" t="s">
        <v>101</v>
      </c>
      <c r="G544" s="101" t="s">
        <v>105</v>
      </c>
    </row>
    <row r="545" spans="1:7">
      <c r="A545" s="98">
        <v>40473</v>
      </c>
      <c r="B545" s="99" t="s">
        <v>89</v>
      </c>
      <c r="C545" s="100">
        <v>8469</v>
      </c>
      <c r="D545" s="101" t="s">
        <v>103</v>
      </c>
      <c r="E545" s="101" t="s">
        <v>104</v>
      </c>
      <c r="F545" s="101" t="s">
        <v>109</v>
      </c>
      <c r="G545" s="101" t="s">
        <v>102</v>
      </c>
    </row>
    <row r="546" spans="1:7">
      <c r="A546" s="98">
        <v>40473</v>
      </c>
      <c r="B546" s="99" t="s">
        <v>89</v>
      </c>
      <c r="C546" s="100">
        <v>200</v>
      </c>
      <c r="D546" s="101" t="s">
        <v>107</v>
      </c>
      <c r="E546" s="101" t="s">
        <v>100</v>
      </c>
      <c r="F546" s="101" t="s">
        <v>101</v>
      </c>
      <c r="G546" s="101" t="s">
        <v>102</v>
      </c>
    </row>
    <row r="547" spans="1:7">
      <c r="A547" s="98">
        <v>40473</v>
      </c>
      <c r="B547" s="99" t="s">
        <v>89</v>
      </c>
      <c r="C547" s="100">
        <v>12789</v>
      </c>
      <c r="D547" s="101" t="s">
        <v>106</v>
      </c>
      <c r="E547" s="101" t="s">
        <v>104</v>
      </c>
      <c r="F547" s="101" t="s">
        <v>101</v>
      </c>
      <c r="G547" s="101" t="s">
        <v>105</v>
      </c>
    </row>
    <row r="548" spans="1:7">
      <c r="A548" s="98">
        <v>40473</v>
      </c>
      <c r="B548" s="99" t="s">
        <v>89</v>
      </c>
      <c r="C548" s="100">
        <v>133</v>
      </c>
      <c r="D548" s="101" t="s">
        <v>106</v>
      </c>
      <c r="E548" s="101" t="s">
        <v>100</v>
      </c>
      <c r="F548" s="101" t="s">
        <v>109</v>
      </c>
      <c r="G548" s="101" t="s">
        <v>102</v>
      </c>
    </row>
    <row r="549" spans="1:7">
      <c r="A549" s="98">
        <v>40473</v>
      </c>
      <c r="B549" s="99" t="s">
        <v>89</v>
      </c>
      <c r="C549" s="100">
        <v>30000</v>
      </c>
      <c r="D549" s="101" t="s">
        <v>107</v>
      </c>
      <c r="E549" s="101" t="s">
        <v>100</v>
      </c>
      <c r="F549" s="101" t="s">
        <v>101</v>
      </c>
      <c r="G549" s="101" t="s">
        <v>102</v>
      </c>
    </row>
    <row r="550" spans="1:7">
      <c r="A550" s="98">
        <v>40473</v>
      </c>
      <c r="B550" s="99" t="s">
        <v>89</v>
      </c>
      <c r="C550" s="100">
        <v>11169</v>
      </c>
      <c r="D550" s="101" t="s">
        <v>107</v>
      </c>
      <c r="E550" s="101" t="s">
        <v>104</v>
      </c>
      <c r="F550" s="101" t="s">
        <v>109</v>
      </c>
      <c r="G550" s="101" t="s">
        <v>102</v>
      </c>
    </row>
    <row r="551" spans="1:7">
      <c r="A551" s="98">
        <v>40473</v>
      </c>
      <c r="B551" s="99" t="s">
        <v>89</v>
      </c>
      <c r="C551" s="100">
        <v>6314</v>
      </c>
      <c r="D551" s="101" t="s">
        <v>103</v>
      </c>
      <c r="E551" s="101" t="s">
        <v>104</v>
      </c>
      <c r="F551" s="101" t="s">
        <v>108</v>
      </c>
      <c r="G551" s="101" t="s">
        <v>102</v>
      </c>
    </row>
    <row r="552" spans="1:7">
      <c r="A552" s="98">
        <v>40473</v>
      </c>
      <c r="B552" s="99" t="s">
        <v>89</v>
      </c>
      <c r="C552" s="100">
        <v>500</v>
      </c>
      <c r="D552" s="101" t="s">
        <v>106</v>
      </c>
      <c r="E552" s="101" t="s">
        <v>104</v>
      </c>
      <c r="F552" s="101" t="s">
        <v>101</v>
      </c>
      <c r="G552" s="101" t="s">
        <v>105</v>
      </c>
    </row>
    <row r="553" spans="1:7">
      <c r="A553" s="98">
        <v>40473</v>
      </c>
      <c r="B553" s="99" t="s">
        <v>89</v>
      </c>
      <c r="C553" s="100">
        <v>14698</v>
      </c>
      <c r="D553" s="101" t="s">
        <v>103</v>
      </c>
      <c r="E553" s="101" t="s">
        <v>100</v>
      </c>
      <c r="F553" s="101" t="s">
        <v>109</v>
      </c>
      <c r="G553" s="101" t="s">
        <v>105</v>
      </c>
    </row>
    <row r="554" spans="1:7">
      <c r="A554" s="98">
        <v>40473</v>
      </c>
      <c r="B554" s="99" t="s">
        <v>89</v>
      </c>
      <c r="C554" s="100">
        <v>11201</v>
      </c>
      <c r="D554" s="101" t="s">
        <v>103</v>
      </c>
      <c r="E554" s="101" t="s">
        <v>100</v>
      </c>
      <c r="F554" s="101" t="s">
        <v>101</v>
      </c>
      <c r="G554" s="101" t="s">
        <v>105</v>
      </c>
    </row>
    <row r="555" spans="1:7">
      <c r="A555" s="98">
        <v>40473</v>
      </c>
      <c r="B555" s="99" t="s">
        <v>89</v>
      </c>
      <c r="C555" s="100">
        <v>8042</v>
      </c>
      <c r="D555" s="101" t="s">
        <v>107</v>
      </c>
      <c r="E555" s="101" t="s">
        <v>104</v>
      </c>
      <c r="F555" s="101" t="s">
        <v>108</v>
      </c>
      <c r="G555" s="101" t="s">
        <v>102</v>
      </c>
    </row>
    <row r="556" spans="1:7">
      <c r="A556" s="98">
        <v>40473</v>
      </c>
      <c r="B556" s="99" t="s">
        <v>89</v>
      </c>
      <c r="C556" s="100">
        <v>13973</v>
      </c>
      <c r="D556" s="101" t="s">
        <v>107</v>
      </c>
      <c r="E556" s="101" t="s">
        <v>100</v>
      </c>
      <c r="F556" s="101" t="s">
        <v>109</v>
      </c>
      <c r="G556" s="101" t="s">
        <v>102</v>
      </c>
    </row>
    <row r="557" spans="1:7">
      <c r="A557" s="98">
        <v>40473</v>
      </c>
      <c r="B557" s="99" t="s">
        <v>89</v>
      </c>
      <c r="C557" s="100">
        <v>7192</v>
      </c>
      <c r="D557" s="101" t="s">
        <v>107</v>
      </c>
      <c r="E557" s="101" t="s">
        <v>100</v>
      </c>
      <c r="F557" s="101" t="s">
        <v>101</v>
      </c>
      <c r="G557" s="101" t="s">
        <v>105</v>
      </c>
    </row>
    <row r="558" spans="1:7">
      <c r="A558" s="98">
        <v>40473</v>
      </c>
      <c r="B558" s="99" t="s">
        <v>89</v>
      </c>
      <c r="C558" s="100">
        <v>15208</v>
      </c>
      <c r="D558" s="101" t="s">
        <v>103</v>
      </c>
      <c r="E558" s="101" t="s">
        <v>100</v>
      </c>
      <c r="F558" s="101" t="s">
        <v>101</v>
      </c>
      <c r="G558" s="101" t="s">
        <v>102</v>
      </c>
    </row>
    <row r="559" spans="1:7">
      <c r="A559" s="98">
        <v>40473</v>
      </c>
      <c r="B559" s="99" t="s">
        <v>89</v>
      </c>
      <c r="C559" s="100">
        <v>2749</v>
      </c>
      <c r="D559" s="101" t="s">
        <v>106</v>
      </c>
      <c r="E559" s="101" t="s">
        <v>100</v>
      </c>
      <c r="F559" s="101" t="s">
        <v>101</v>
      </c>
      <c r="G559" s="101" t="s">
        <v>105</v>
      </c>
    </row>
    <row r="560" spans="1:7">
      <c r="A560" s="98">
        <v>40473</v>
      </c>
      <c r="B560" s="99" t="s">
        <v>89</v>
      </c>
      <c r="C560" s="100">
        <v>9641</v>
      </c>
      <c r="D560" s="101" t="s">
        <v>106</v>
      </c>
      <c r="E560" s="101" t="s">
        <v>104</v>
      </c>
      <c r="F560" s="101" t="s">
        <v>101</v>
      </c>
      <c r="G560" s="101" t="s">
        <v>102</v>
      </c>
    </row>
    <row r="561" spans="1:7">
      <c r="A561" s="98">
        <v>40473</v>
      </c>
      <c r="B561" s="99" t="s">
        <v>89</v>
      </c>
      <c r="C561" s="100">
        <v>75000</v>
      </c>
      <c r="D561" s="101" t="s">
        <v>103</v>
      </c>
      <c r="E561" s="101" t="s">
        <v>100</v>
      </c>
      <c r="F561" s="101" t="s">
        <v>108</v>
      </c>
      <c r="G561" s="101" t="s">
        <v>102</v>
      </c>
    </row>
    <row r="562" spans="1:7">
      <c r="A562" s="98">
        <v>40474</v>
      </c>
      <c r="B562" s="99" t="s">
        <v>90</v>
      </c>
      <c r="C562" s="100">
        <v>5943</v>
      </c>
      <c r="D562" s="101" t="s">
        <v>103</v>
      </c>
      <c r="E562" s="101" t="s">
        <v>104</v>
      </c>
      <c r="F562" s="101" t="s">
        <v>101</v>
      </c>
      <c r="G562" s="101" t="s">
        <v>102</v>
      </c>
    </row>
    <row r="563" spans="1:7">
      <c r="A563" s="98">
        <v>40474</v>
      </c>
      <c r="B563" s="99" t="s">
        <v>90</v>
      </c>
      <c r="C563" s="100">
        <v>11898</v>
      </c>
      <c r="D563" s="101" t="s">
        <v>103</v>
      </c>
      <c r="E563" s="101" t="s">
        <v>100</v>
      </c>
      <c r="F563" s="101" t="s">
        <v>108</v>
      </c>
      <c r="G563" s="101" t="s">
        <v>105</v>
      </c>
    </row>
    <row r="564" spans="1:7">
      <c r="A564" s="98">
        <v>40474</v>
      </c>
      <c r="B564" s="99" t="s">
        <v>90</v>
      </c>
      <c r="C564" s="100">
        <v>9001</v>
      </c>
      <c r="D564" s="101" t="s">
        <v>103</v>
      </c>
      <c r="E564" s="101" t="s">
        <v>100</v>
      </c>
      <c r="F564" s="101" t="s">
        <v>108</v>
      </c>
      <c r="G564" s="101" t="s">
        <v>105</v>
      </c>
    </row>
    <row r="565" spans="1:7">
      <c r="A565" s="98">
        <v>40474</v>
      </c>
      <c r="B565" s="99" t="s">
        <v>90</v>
      </c>
      <c r="C565" s="100">
        <v>2000</v>
      </c>
      <c r="D565" s="101" t="s">
        <v>99</v>
      </c>
      <c r="E565" s="101" t="s">
        <v>104</v>
      </c>
      <c r="F565" s="101" t="s">
        <v>108</v>
      </c>
      <c r="G565" s="101" t="s">
        <v>105</v>
      </c>
    </row>
    <row r="566" spans="1:7">
      <c r="A566" s="98">
        <v>40474</v>
      </c>
      <c r="B566" s="99" t="s">
        <v>90</v>
      </c>
      <c r="C566" s="100">
        <v>3807</v>
      </c>
      <c r="D566" s="101" t="s">
        <v>106</v>
      </c>
      <c r="E566" s="101" t="s">
        <v>100</v>
      </c>
      <c r="F566" s="101" t="s">
        <v>109</v>
      </c>
      <c r="G566" s="101" t="s">
        <v>102</v>
      </c>
    </row>
    <row r="567" spans="1:7">
      <c r="A567" s="98">
        <v>40474</v>
      </c>
      <c r="B567" s="99" t="s">
        <v>90</v>
      </c>
      <c r="C567" s="100">
        <v>4191</v>
      </c>
      <c r="D567" s="101" t="s">
        <v>103</v>
      </c>
      <c r="E567" s="101" t="s">
        <v>104</v>
      </c>
      <c r="F567" s="101" t="s">
        <v>101</v>
      </c>
      <c r="G567" s="101" t="s">
        <v>105</v>
      </c>
    </row>
    <row r="568" spans="1:7">
      <c r="A568" s="98">
        <v>40474</v>
      </c>
      <c r="B568" s="99" t="s">
        <v>90</v>
      </c>
      <c r="C568" s="100">
        <v>7342</v>
      </c>
      <c r="D568" s="101" t="s">
        <v>106</v>
      </c>
      <c r="E568" s="101" t="s">
        <v>100</v>
      </c>
      <c r="F568" s="101" t="s">
        <v>101</v>
      </c>
      <c r="G568" s="101" t="s">
        <v>105</v>
      </c>
    </row>
    <row r="569" spans="1:7">
      <c r="A569" s="98">
        <v>40474</v>
      </c>
      <c r="B569" s="99" t="s">
        <v>90</v>
      </c>
      <c r="C569" s="100">
        <v>4985</v>
      </c>
      <c r="D569" s="101" t="s">
        <v>107</v>
      </c>
      <c r="E569" s="101" t="s">
        <v>100</v>
      </c>
      <c r="F569" s="101" t="s">
        <v>109</v>
      </c>
      <c r="G569" s="101" t="s">
        <v>102</v>
      </c>
    </row>
    <row r="570" spans="1:7">
      <c r="A570" s="98">
        <v>40474</v>
      </c>
      <c r="B570" s="99" t="s">
        <v>90</v>
      </c>
      <c r="C570" s="100">
        <v>12276</v>
      </c>
      <c r="D570" s="101" t="s">
        <v>103</v>
      </c>
      <c r="E570" s="101" t="s">
        <v>104</v>
      </c>
      <c r="F570" s="101" t="s">
        <v>109</v>
      </c>
      <c r="G570" s="101" t="s">
        <v>105</v>
      </c>
    </row>
    <row r="571" spans="1:7">
      <c r="A571" s="98">
        <v>40474</v>
      </c>
      <c r="B571" s="99" t="s">
        <v>90</v>
      </c>
      <c r="C571" s="100">
        <v>7167</v>
      </c>
      <c r="D571" s="101" t="s">
        <v>107</v>
      </c>
      <c r="E571" s="101" t="s">
        <v>100</v>
      </c>
      <c r="F571" s="101" t="s">
        <v>101</v>
      </c>
      <c r="G571" s="101" t="s">
        <v>102</v>
      </c>
    </row>
    <row r="572" spans="1:7">
      <c r="A572" s="98">
        <v>40474</v>
      </c>
      <c r="B572" s="99" t="s">
        <v>90</v>
      </c>
      <c r="C572" s="100">
        <v>12817</v>
      </c>
      <c r="D572" s="101" t="s">
        <v>106</v>
      </c>
      <c r="E572" s="101" t="s">
        <v>100</v>
      </c>
      <c r="F572" s="101" t="s">
        <v>101</v>
      </c>
      <c r="G572" s="101" t="s">
        <v>105</v>
      </c>
    </row>
    <row r="573" spans="1:7">
      <c r="A573" s="98">
        <v>40474</v>
      </c>
      <c r="B573" s="99" t="s">
        <v>90</v>
      </c>
      <c r="C573" s="100">
        <v>5517</v>
      </c>
      <c r="D573" s="101" t="s">
        <v>106</v>
      </c>
      <c r="E573" s="101" t="s">
        <v>104</v>
      </c>
      <c r="F573" s="101" t="s">
        <v>108</v>
      </c>
      <c r="G573" s="101" t="s">
        <v>105</v>
      </c>
    </row>
    <row r="574" spans="1:7">
      <c r="A574" s="98">
        <v>40474</v>
      </c>
      <c r="B574" s="99" t="s">
        <v>90</v>
      </c>
      <c r="C574" s="100">
        <v>10306</v>
      </c>
      <c r="D574" s="101" t="s">
        <v>103</v>
      </c>
      <c r="E574" s="101" t="s">
        <v>104</v>
      </c>
      <c r="F574" s="101" t="s">
        <v>108</v>
      </c>
      <c r="G574" s="101" t="s">
        <v>102</v>
      </c>
    </row>
    <row r="575" spans="1:7">
      <c r="A575" s="98">
        <v>40474</v>
      </c>
      <c r="B575" s="99" t="s">
        <v>90</v>
      </c>
      <c r="C575" s="100">
        <v>14433</v>
      </c>
      <c r="D575" s="101" t="s">
        <v>106</v>
      </c>
      <c r="E575" s="101" t="s">
        <v>104</v>
      </c>
      <c r="F575" s="101" t="s">
        <v>101</v>
      </c>
      <c r="G575" s="101" t="s">
        <v>102</v>
      </c>
    </row>
    <row r="576" spans="1:7">
      <c r="A576" s="98">
        <v>40474</v>
      </c>
      <c r="B576" s="99" t="s">
        <v>90</v>
      </c>
      <c r="C576" s="100">
        <v>4562</v>
      </c>
      <c r="D576" s="101" t="s">
        <v>106</v>
      </c>
      <c r="E576" s="101" t="s">
        <v>104</v>
      </c>
      <c r="F576" s="101" t="s">
        <v>101</v>
      </c>
      <c r="G576" s="101" t="s">
        <v>105</v>
      </c>
    </row>
    <row r="577" spans="1:7">
      <c r="A577" s="98">
        <v>40474</v>
      </c>
      <c r="B577" s="99" t="s">
        <v>90</v>
      </c>
      <c r="C577" s="100">
        <v>11541</v>
      </c>
      <c r="D577" s="101" t="s">
        <v>103</v>
      </c>
      <c r="E577" s="101" t="s">
        <v>100</v>
      </c>
      <c r="F577" s="101" t="s">
        <v>101</v>
      </c>
      <c r="G577" s="101" t="s">
        <v>102</v>
      </c>
    </row>
    <row r="578" spans="1:7">
      <c r="A578" s="98">
        <v>40474</v>
      </c>
      <c r="B578" s="99" t="s">
        <v>90</v>
      </c>
      <c r="C578" s="100">
        <v>5586</v>
      </c>
      <c r="D578" s="101" t="s">
        <v>103</v>
      </c>
      <c r="E578" s="101" t="s">
        <v>104</v>
      </c>
      <c r="F578" s="101" t="s">
        <v>101</v>
      </c>
      <c r="G578" s="101" t="s">
        <v>105</v>
      </c>
    </row>
    <row r="579" spans="1:7">
      <c r="A579" s="98">
        <v>40476</v>
      </c>
      <c r="B579" s="99" t="s">
        <v>85</v>
      </c>
      <c r="C579" s="100">
        <v>7668</v>
      </c>
      <c r="D579" s="101" t="s">
        <v>103</v>
      </c>
      <c r="E579" s="101" t="s">
        <v>104</v>
      </c>
      <c r="F579" s="101" t="s">
        <v>109</v>
      </c>
      <c r="G579" s="101" t="s">
        <v>105</v>
      </c>
    </row>
    <row r="580" spans="1:7">
      <c r="A580" s="98">
        <v>40476</v>
      </c>
      <c r="B580" s="99" t="s">
        <v>85</v>
      </c>
      <c r="C580" s="100">
        <v>4010</v>
      </c>
      <c r="D580" s="101" t="s">
        <v>106</v>
      </c>
      <c r="E580" s="101" t="s">
        <v>100</v>
      </c>
      <c r="F580" s="101" t="s">
        <v>101</v>
      </c>
      <c r="G580" s="101" t="s">
        <v>102</v>
      </c>
    </row>
    <row r="581" spans="1:7">
      <c r="A581" s="98">
        <v>40476</v>
      </c>
      <c r="B581" s="99" t="s">
        <v>85</v>
      </c>
      <c r="C581" s="100">
        <v>10332</v>
      </c>
      <c r="D581" s="101" t="s">
        <v>106</v>
      </c>
      <c r="E581" s="101" t="s">
        <v>100</v>
      </c>
      <c r="F581" s="101" t="s">
        <v>101</v>
      </c>
      <c r="G581" s="101" t="s">
        <v>105</v>
      </c>
    </row>
    <row r="582" spans="1:7">
      <c r="A582" s="98">
        <v>40476</v>
      </c>
      <c r="B582" s="99" t="s">
        <v>85</v>
      </c>
      <c r="C582" s="100">
        <v>14693</v>
      </c>
      <c r="D582" s="101" t="s">
        <v>106</v>
      </c>
      <c r="E582" s="101" t="s">
        <v>104</v>
      </c>
      <c r="F582" s="101" t="s">
        <v>101</v>
      </c>
      <c r="G582" s="101" t="s">
        <v>102</v>
      </c>
    </row>
    <row r="583" spans="1:7">
      <c r="A583" s="98">
        <v>40476</v>
      </c>
      <c r="B583" s="99" t="s">
        <v>85</v>
      </c>
      <c r="C583" s="100">
        <v>13091</v>
      </c>
      <c r="D583" s="101" t="s">
        <v>103</v>
      </c>
      <c r="E583" s="101" t="s">
        <v>104</v>
      </c>
      <c r="F583" s="101" t="s">
        <v>101</v>
      </c>
      <c r="G583" s="101" t="s">
        <v>105</v>
      </c>
    </row>
    <row r="584" spans="1:7">
      <c r="A584" s="98">
        <v>40476</v>
      </c>
      <c r="B584" s="99" t="s">
        <v>85</v>
      </c>
      <c r="C584" s="100">
        <v>14757</v>
      </c>
      <c r="D584" s="101" t="s">
        <v>106</v>
      </c>
      <c r="E584" s="101" t="s">
        <v>104</v>
      </c>
      <c r="F584" s="101" t="s">
        <v>101</v>
      </c>
      <c r="G584" s="101" t="s">
        <v>105</v>
      </c>
    </row>
    <row r="585" spans="1:7">
      <c r="A585" s="98">
        <v>40476</v>
      </c>
      <c r="B585" s="99" t="s">
        <v>85</v>
      </c>
      <c r="C585" s="100">
        <v>8436</v>
      </c>
      <c r="D585" s="101" t="s">
        <v>107</v>
      </c>
      <c r="E585" s="101" t="s">
        <v>100</v>
      </c>
      <c r="F585" s="101" t="s">
        <v>108</v>
      </c>
      <c r="G585" s="101" t="s">
        <v>105</v>
      </c>
    </row>
    <row r="586" spans="1:7">
      <c r="A586" s="98">
        <v>40476</v>
      </c>
      <c r="B586" s="99" t="s">
        <v>85</v>
      </c>
      <c r="C586" s="100">
        <v>14849</v>
      </c>
      <c r="D586" s="101" t="s">
        <v>107</v>
      </c>
      <c r="E586" s="101" t="s">
        <v>100</v>
      </c>
      <c r="F586" s="101" t="s">
        <v>108</v>
      </c>
      <c r="G586" s="101" t="s">
        <v>102</v>
      </c>
    </row>
    <row r="587" spans="1:7">
      <c r="A587" s="98">
        <v>40476</v>
      </c>
      <c r="B587" s="99" t="s">
        <v>85</v>
      </c>
      <c r="C587" s="100">
        <v>11365</v>
      </c>
      <c r="D587" s="101" t="s">
        <v>107</v>
      </c>
      <c r="E587" s="101" t="s">
        <v>100</v>
      </c>
      <c r="F587" s="101" t="s">
        <v>101</v>
      </c>
      <c r="G587" s="101" t="s">
        <v>102</v>
      </c>
    </row>
    <row r="588" spans="1:7">
      <c r="A588" s="98">
        <v>40476</v>
      </c>
      <c r="B588" s="99" t="s">
        <v>85</v>
      </c>
      <c r="C588" s="100">
        <v>7358</v>
      </c>
      <c r="D588" s="101" t="s">
        <v>107</v>
      </c>
      <c r="E588" s="101" t="s">
        <v>104</v>
      </c>
      <c r="F588" s="101" t="s">
        <v>101</v>
      </c>
      <c r="G588" s="101" t="s">
        <v>102</v>
      </c>
    </row>
    <row r="589" spans="1:7">
      <c r="A589" s="98">
        <v>40476</v>
      </c>
      <c r="B589" s="99" t="s">
        <v>85</v>
      </c>
      <c r="C589" s="100">
        <v>7193</v>
      </c>
      <c r="D589" s="101" t="s">
        <v>106</v>
      </c>
      <c r="E589" s="101" t="s">
        <v>100</v>
      </c>
      <c r="F589" s="101" t="s">
        <v>109</v>
      </c>
      <c r="G589" s="101" t="s">
        <v>105</v>
      </c>
    </row>
    <row r="590" spans="1:7">
      <c r="A590" s="98">
        <v>40476</v>
      </c>
      <c r="B590" s="99" t="s">
        <v>85</v>
      </c>
      <c r="C590" s="100">
        <v>13596</v>
      </c>
      <c r="D590" s="101" t="s">
        <v>103</v>
      </c>
      <c r="E590" s="101" t="s">
        <v>100</v>
      </c>
      <c r="F590" s="101" t="s">
        <v>109</v>
      </c>
      <c r="G590" s="101" t="s">
        <v>105</v>
      </c>
    </row>
    <row r="591" spans="1:7">
      <c r="A591" s="98">
        <v>40476</v>
      </c>
      <c r="B591" s="99" t="s">
        <v>85</v>
      </c>
      <c r="C591" s="100">
        <v>3434</v>
      </c>
      <c r="D591" s="101" t="s">
        <v>106</v>
      </c>
      <c r="E591" s="101" t="s">
        <v>100</v>
      </c>
      <c r="F591" s="101" t="s">
        <v>101</v>
      </c>
      <c r="G591" s="101" t="s">
        <v>105</v>
      </c>
    </row>
    <row r="592" spans="1:7">
      <c r="A592" s="98">
        <v>40476</v>
      </c>
      <c r="B592" s="99" t="s">
        <v>85</v>
      </c>
      <c r="C592" s="100">
        <v>6000</v>
      </c>
      <c r="D592" s="101" t="s">
        <v>106</v>
      </c>
      <c r="E592" s="101" t="s">
        <v>104</v>
      </c>
      <c r="F592" s="101" t="s">
        <v>109</v>
      </c>
      <c r="G592" s="101" t="s">
        <v>102</v>
      </c>
    </row>
    <row r="593" spans="1:7">
      <c r="A593" s="98">
        <v>40476</v>
      </c>
      <c r="B593" s="99" t="s">
        <v>85</v>
      </c>
      <c r="C593" s="100">
        <v>7197</v>
      </c>
      <c r="D593" s="101" t="s">
        <v>106</v>
      </c>
      <c r="E593" s="101" t="s">
        <v>104</v>
      </c>
      <c r="F593" s="101" t="s">
        <v>101</v>
      </c>
      <c r="G593" s="101" t="s">
        <v>105</v>
      </c>
    </row>
    <row r="594" spans="1:7">
      <c r="A594" s="98">
        <v>40476</v>
      </c>
      <c r="B594" s="99" t="s">
        <v>85</v>
      </c>
      <c r="C594" s="100">
        <v>5445</v>
      </c>
      <c r="D594" s="101" t="s">
        <v>107</v>
      </c>
      <c r="E594" s="101" t="s">
        <v>100</v>
      </c>
      <c r="F594" s="101" t="s">
        <v>108</v>
      </c>
      <c r="G594" s="101" t="s">
        <v>102</v>
      </c>
    </row>
    <row r="595" spans="1:7">
      <c r="A595" s="98">
        <v>40476</v>
      </c>
      <c r="B595" s="99" t="s">
        <v>85</v>
      </c>
      <c r="C595" s="100">
        <v>12127</v>
      </c>
      <c r="D595" s="101" t="s">
        <v>103</v>
      </c>
      <c r="E595" s="101" t="s">
        <v>104</v>
      </c>
      <c r="F595" s="101" t="s">
        <v>101</v>
      </c>
      <c r="G595" s="101" t="s">
        <v>102</v>
      </c>
    </row>
    <row r="596" spans="1:7">
      <c r="A596" s="98">
        <v>40476</v>
      </c>
      <c r="B596" s="99" t="s">
        <v>85</v>
      </c>
      <c r="C596" s="100">
        <v>10322</v>
      </c>
      <c r="D596" s="101" t="s">
        <v>106</v>
      </c>
      <c r="E596" s="101" t="s">
        <v>104</v>
      </c>
      <c r="F596" s="101" t="s">
        <v>109</v>
      </c>
      <c r="G596" s="101" t="s">
        <v>105</v>
      </c>
    </row>
    <row r="597" spans="1:7">
      <c r="A597" s="98">
        <v>40476</v>
      </c>
      <c r="B597" s="99" t="s">
        <v>85</v>
      </c>
      <c r="C597" s="100">
        <v>4518</v>
      </c>
      <c r="D597" s="101" t="s">
        <v>103</v>
      </c>
      <c r="E597" s="101" t="s">
        <v>104</v>
      </c>
      <c r="F597" s="101" t="s">
        <v>101</v>
      </c>
      <c r="G597" s="101" t="s">
        <v>102</v>
      </c>
    </row>
    <row r="598" spans="1:7">
      <c r="A598" s="98">
        <v>40476</v>
      </c>
      <c r="B598" s="99" t="s">
        <v>85</v>
      </c>
      <c r="C598" s="100">
        <v>6762</v>
      </c>
      <c r="D598" s="101" t="s">
        <v>107</v>
      </c>
      <c r="E598" s="101" t="s">
        <v>100</v>
      </c>
      <c r="F598" s="101" t="s">
        <v>101</v>
      </c>
      <c r="G598" s="101" t="s">
        <v>102</v>
      </c>
    </row>
    <row r="599" spans="1:7">
      <c r="A599" s="98">
        <v>40476</v>
      </c>
      <c r="B599" s="99" t="s">
        <v>85</v>
      </c>
      <c r="C599" s="100">
        <v>15208</v>
      </c>
      <c r="D599" s="101" t="s">
        <v>103</v>
      </c>
      <c r="E599" s="101" t="s">
        <v>100</v>
      </c>
      <c r="F599" s="101" t="s">
        <v>101</v>
      </c>
      <c r="G599" s="101" t="s">
        <v>102</v>
      </c>
    </row>
    <row r="600" spans="1:7">
      <c r="A600" s="98">
        <v>40476</v>
      </c>
      <c r="B600" s="99" t="s">
        <v>85</v>
      </c>
      <c r="C600" s="100">
        <v>100</v>
      </c>
      <c r="D600" s="101" t="s">
        <v>106</v>
      </c>
      <c r="E600" s="101" t="s">
        <v>100</v>
      </c>
      <c r="F600" s="101" t="s">
        <v>101</v>
      </c>
      <c r="G600" s="101" t="s">
        <v>105</v>
      </c>
    </row>
    <row r="601" spans="1:7">
      <c r="A601" s="98">
        <v>40476</v>
      </c>
      <c r="B601" s="99" t="s">
        <v>85</v>
      </c>
      <c r="C601" s="100">
        <v>12505</v>
      </c>
      <c r="D601" s="101" t="s">
        <v>103</v>
      </c>
      <c r="E601" s="101" t="s">
        <v>100</v>
      </c>
      <c r="F601" s="101" t="s">
        <v>109</v>
      </c>
      <c r="G601" s="101" t="s">
        <v>102</v>
      </c>
    </row>
    <row r="602" spans="1:7">
      <c r="A602" s="98">
        <v>40476</v>
      </c>
      <c r="B602" s="99" t="s">
        <v>85</v>
      </c>
      <c r="C602" s="100">
        <v>12500</v>
      </c>
      <c r="D602" s="101" t="s">
        <v>103</v>
      </c>
      <c r="E602" s="101" t="s">
        <v>100</v>
      </c>
      <c r="F602" s="101" t="s">
        <v>108</v>
      </c>
      <c r="G602" s="101" t="s">
        <v>105</v>
      </c>
    </row>
    <row r="603" spans="1:7">
      <c r="A603" s="98">
        <v>40476</v>
      </c>
      <c r="B603" s="99" t="s">
        <v>85</v>
      </c>
      <c r="C603" s="100">
        <v>600</v>
      </c>
      <c r="D603" s="101" t="s">
        <v>107</v>
      </c>
      <c r="E603" s="101" t="s">
        <v>100</v>
      </c>
      <c r="F603" s="101" t="s">
        <v>101</v>
      </c>
      <c r="G603" s="101" t="s">
        <v>105</v>
      </c>
    </row>
    <row r="604" spans="1:7">
      <c r="A604" s="98">
        <v>40476</v>
      </c>
      <c r="B604" s="99" t="s">
        <v>85</v>
      </c>
      <c r="C604" s="100">
        <v>12455</v>
      </c>
      <c r="D604" s="101" t="s">
        <v>99</v>
      </c>
      <c r="E604" s="101" t="s">
        <v>104</v>
      </c>
      <c r="F604" s="101" t="s">
        <v>108</v>
      </c>
      <c r="G604" s="101" t="s">
        <v>102</v>
      </c>
    </row>
    <row r="605" spans="1:7">
      <c r="A605" s="98">
        <v>40476</v>
      </c>
      <c r="B605" s="99" t="s">
        <v>85</v>
      </c>
      <c r="C605" s="100">
        <v>10039</v>
      </c>
      <c r="D605" s="101" t="s">
        <v>107</v>
      </c>
      <c r="E605" s="101" t="s">
        <v>104</v>
      </c>
      <c r="F605" s="101" t="s">
        <v>109</v>
      </c>
      <c r="G605" s="101" t="s">
        <v>102</v>
      </c>
    </row>
    <row r="606" spans="1:7">
      <c r="A606" s="98">
        <v>40476</v>
      </c>
      <c r="B606" s="99" t="s">
        <v>85</v>
      </c>
      <c r="C606" s="100">
        <v>11439</v>
      </c>
      <c r="D606" s="101" t="s">
        <v>106</v>
      </c>
      <c r="E606" s="101" t="s">
        <v>100</v>
      </c>
      <c r="F606" s="101" t="s">
        <v>108</v>
      </c>
      <c r="G606" s="101" t="s">
        <v>102</v>
      </c>
    </row>
    <row r="607" spans="1:7">
      <c r="A607" s="98">
        <v>40476</v>
      </c>
      <c r="B607" s="99" t="s">
        <v>85</v>
      </c>
      <c r="C607" s="100">
        <v>1000</v>
      </c>
      <c r="D607" s="101" t="s">
        <v>106</v>
      </c>
      <c r="E607" s="101" t="s">
        <v>100</v>
      </c>
      <c r="F607" s="101" t="s">
        <v>101</v>
      </c>
      <c r="G607" s="101" t="s">
        <v>102</v>
      </c>
    </row>
    <row r="608" spans="1:7">
      <c r="A608" s="98">
        <v>40476</v>
      </c>
      <c r="B608" s="99" t="s">
        <v>85</v>
      </c>
      <c r="C608" s="100">
        <v>3714</v>
      </c>
      <c r="D608" s="101" t="s">
        <v>103</v>
      </c>
      <c r="E608" s="101" t="s">
        <v>100</v>
      </c>
      <c r="F608" s="101" t="s">
        <v>101</v>
      </c>
      <c r="G608" s="101" t="s">
        <v>105</v>
      </c>
    </row>
    <row r="609" spans="1:7">
      <c r="A609" s="98">
        <v>40476</v>
      </c>
      <c r="B609" s="99" t="s">
        <v>85</v>
      </c>
      <c r="C609" s="100">
        <v>100</v>
      </c>
      <c r="D609" s="101" t="s">
        <v>106</v>
      </c>
      <c r="E609" s="101" t="s">
        <v>100</v>
      </c>
      <c r="F609" s="101" t="s">
        <v>101</v>
      </c>
      <c r="G609" s="101" t="s">
        <v>102</v>
      </c>
    </row>
    <row r="610" spans="1:7">
      <c r="A610" s="98">
        <v>40476</v>
      </c>
      <c r="B610" s="99" t="s">
        <v>85</v>
      </c>
      <c r="C610" s="100">
        <v>6000</v>
      </c>
      <c r="D610" s="101" t="s">
        <v>106</v>
      </c>
      <c r="E610" s="101" t="s">
        <v>104</v>
      </c>
      <c r="F610" s="101" t="s">
        <v>109</v>
      </c>
      <c r="G610" s="101" t="s">
        <v>102</v>
      </c>
    </row>
    <row r="611" spans="1:7">
      <c r="A611" s="98">
        <v>40476</v>
      </c>
      <c r="B611" s="99" t="s">
        <v>85</v>
      </c>
      <c r="C611" s="100">
        <v>10351</v>
      </c>
      <c r="D611" s="101" t="s">
        <v>106</v>
      </c>
      <c r="E611" s="101" t="s">
        <v>104</v>
      </c>
      <c r="F611" s="101" t="s">
        <v>101</v>
      </c>
      <c r="G611" s="101" t="s">
        <v>105</v>
      </c>
    </row>
    <row r="612" spans="1:7">
      <c r="A612" s="98">
        <v>40476</v>
      </c>
      <c r="B612" s="99" t="s">
        <v>85</v>
      </c>
      <c r="C612" s="100">
        <v>12505</v>
      </c>
      <c r="D612" s="101" t="s">
        <v>103</v>
      </c>
      <c r="E612" s="101" t="s">
        <v>100</v>
      </c>
      <c r="F612" s="101" t="s">
        <v>109</v>
      </c>
      <c r="G612" s="101" t="s">
        <v>102</v>
      </c>
    </row>
    <row r="613" spans="1:7">
      <c r="A613" s="98">
        <v>40476</v>
      </c>
      <c r="B613" s="99" t="s">
        <v>85</v>
      </c>
      <c r="C613" s="100">
        <v>8894</v>
      </c>
      <c r="D613" s="101" t="s">
        <v>106</v>
      </c>
      <c r="E613" s="101" t="s">
        <v>100</v>
      </c>
      <c r="F613" s="101" t="s">
        <v>101</v>
      </c>
      <c r="G613" s="101" t="s">
        <v>102</v>
      </c>
    </row>
    <row r="614" spans="1:7">
      <c r="A614" s="98">
        <v>40476</v>
      </c>
      <c r="B614" s="99" t="s">
        <v>85</v>
      </c>
      <c r="C614" s="100">
        <v>50000</v>
      </c>
      <c r="D614" s="101" t="s">
        <v>103</v>
      </c>
      <c r="E614" s="101" t="s">
        <v>100</v>
      </c>
      <c r="F614" s="101" t="s">
        <v>108</v>
      </c>
      <c r="G614" s="101" t="s">
        <v>102</v>
      </c>
    </row>
    <row r="615" spans="1:7">
      <c r="A615" s="98">
        <v>40476</v>
      </c>
      <c r="B615" s="99" t="s">
        <v>85</v>
      </c>
      <c r="C615" s="100">
        <v>10000</v>
      </c>
      <c r="D615" s="101" t="s">
        <v>99</v>
      </c>
      <c r="E615" s="101" t="s">
        <v>104</v>
      </c>
      <c r="F615" s="101" t="s">
        <v>108</v>
      </c>
      <c r="G615" s="101" t="s">
        <v>102</v>
      </c>
    </row>
    <row r="616" spans="1:7">
      <c r="A616" s="98">
        <v>40476</v>
      </c>
      <c r="B616" s="99" t="s">
        <v>85</v>
      </c>
      <c r="C616" s="100">
        <v>13777</v>
      </c>
      <c r="D616" s="101" t="s">
        <v>106</v>
      </c>
      <c r="E616" s="101" t="s">
        <v>100</v>
      </c>
      <c r="F616" s="101" t="s">
        <v>101</v>
      </c>
      <c r="G616" s="101" t="s">
        <v>105</v>
      </c>
    </row>
    <row r="617" spans="1:7">
      <c r="A617" s="98">
        <v>40476</v>
      </c>
      <c r="B617" s="99" t="s">
        <v>85</v>
      </c>
      <c r="C617" s="100">
        <v>32000</v>
      </c>
      <c r="D617" s="101" t="s">
        <v>107</v>
      </c>
      <c r="E617" s="101" t="s">
        <v>100</v>
      </c>
      <c r="F617" s="101" t="s">
        <v>101</v>
      </c>
      <c r="G617" s="101" t="s">
        <v>105</v>
      </c>
    </row>
    <row r="618" spans="1:7">
      <c r="A618" s="98">
        <v>40476</v>
      </c>
      <c r="B618" s="99" t="s">
        <v>85</v>
      </c>
      <c r="C618" s="100">
        <v>1000</v>
      </c>
      <c r="D618" s="101" t="s">
        <v>106</v>
      </c>
      <c r="E618" s="101" t="s">
        <v>100</v>
      </c>
      <c r="F618" s="101" t="s">
        <v>101</v>
      </c>
      <c r="G618" s="101" t="s">
        <v>102</v>
      </c>
    </row>
    <row r="619" spans="1:7">
      <c r="A619" s="98">
        <v>40476</v>
      </c>
      <c r="B619" s="99" t="s">
        <v>85</v>
      </c>
      <c r="C619" s="100">
        <v>7955</v>
      </c>
      <c r="D619" s="101" t="s">
        <v>107</v>
      </c>
      <c r="E619" s="101" t="s">
        <v>100</v>
      </c>
      <c r="F619" s="101" t="s">
        <v>101</v>
      </c>
      <c r="G619" s="101" t="s">
        <v>102</v>
      </c>
    </row>
    <row r="620" spans="1:7">
      <c r="A620" s="98">
        <v>40476</v>
      </c>
      <c r="B620" s="99" t="s">
        <v>85</v>
      </c>
      <c r="C620" s="100">
        <v>14546</v>
      </c>
      <c r="D620" s="101" t="s">
        <v>107</v>
      </c>
      <c r="E620" s="101" t="s">
        <v>104</v>
      </c>
      <c r="F620" s="101" t="s">
        <v>101</v>
      </c>
      <c r="G620" s="101" t="s">
        <v>102</v>
      </c>
    </row>
    <row r="621" spans="1:7">
      <c r="A621" s="98">
        <v>40476</v>
      </c>
      <c r="B621" s="99" t="s">
        <v>85</v>
      </c>
      <c r="C621" s="100">
        <v>11901</v>
      </c>
      <c r="D621" s="101" t="s">
        <v>103</v>
      </c>
      <c r="E621" s="101" t="s">
        <v>104</v>
      </c>
      <c r="F621" s="101" t="s">
        <v>108</v>
      </c>
      <c r="G621" s="101" t="s">
        <v>105</v>
      </c>
    </row>
    <row r="622" spans="1:7">
      <c r="A622" s="98">
        <v>40477</v>
      </c>
      <c r="B622" s="99" t="s">
        <v>86</v>
      </c>
      <c r="C622" s="100">
        <v>25000</v>
      </c>
      <c r="D622" s="101" t="s">
        <v>103</v>
      </c>
      <c r="E622" s="101" t="s">
        <v>100</v>
      </c>
      <c r="F622" s="101" t="s">
        <v>109</v>
      </c>
      <c r="G622" s="101" t="s">
        <v>102</v>
      </c>
    </row>
    <row r="623" spans="1:7">
      <c r="A623" s="98">
        <v>40477</v>
      </c>
      <c r="B623" s="99" t="s">
        <v>86</v>
      </c>
      <c r="C623" s="100">
        <v>400</v>
      </c>
      <c r="D623" s="101" t="s">
        <v>106</v>
      </c>
      <c r="E623" s="101" t="s">
        <v>100</v>
      </c>
      <c r="F623" s="101" t="s">
        <v>101</v>
      </c>
      <c r="G623" s="101" t="s">
        <v>102</v>
      </c>
    </row>
    <row r="624" spans="1:7">
      <c r="A624" s="98">
        <v>40477</v>
      </c>
      <c r="B624" s="99" t="s">
        <v>86</v>
      </c>
      <c r="C624" s="100">
        <v>8312</v>
      </c>
      <c r="D624" s="101" t="s">
        <v>103</v>
      </c>
      <c r="E624" s="101" t="s">
        <v>100</v>
      </c>
      <c r="F624" s="101" t="s">
        <v>109</v>
      </c>
      <c r="G624" s="101" t="s">
        <v>105</v>
      </c>
    </row>
    <row r="625" spans="1:7">
      <c r="A625" s="98">
        <v>40477</v>
      </c>
      <c r="B625" s="99" t="s">
        <v>86</v>
      </c>
      <c r="C625" s="100">
        <v>1325</v>
      </c>
      <c r="D625" s="101" t="s">
        <v>106</v>
      </c>
      <c r="E625" s="101" t="s">
        <v>100</v>
      </c>
      <c r="F625" s="101" t="s">
        <v>101</v>
      </c>
      <c r="G625" s="101" t="s">
        <v>105</v>
      </c>
    </row>
    <row r="626" spans="1:7">
      <c r="A626" s="98">
        <v>40477</v>
      </c>
      <c r="B626" s="99" t="s">
        <v>86</v>
      </c>
      <c r="C626" s="100">
        <v>7874</v>
      </c>
      <c r="D626" s="101" t="s">
        <v>107</v>
      </c>
      <c r="E626" s="101" t="s">
        <v>104</v>
      </c>
      <c r="F626" s="101" t="s">
        <v>108</v>
      </c>
      <c r="G626" s="101" t="s">
        <v>105</v>
      </c>
    </row>
    <row r="627" spans="1:7">
      <c r="A627" s="98">
        <v>40477</v>
      </c>
      <c r="B627" s="99" t="s">
        <v>86</v>
      </c>
      <c r="C627" s="100">
        <v>17000</v>
      </c>
      <c r="D627" s="101" t="s">
        <v>103</v>
      </c>
      <c r="E627" s="101" t="s">
        <v>104</v>
      </c>
      <c r="F627" s="101" t="s">
        <v>101</v>
      </c>
      <c r="G627" s="101" t="s">
        <v>102</v>
      </c>
    </row>
    <row r="628" spans="1:7">
      <c r="A628" s="98">
        <v>40477</v>
      </c>
      <c r="B628" s="99" t="s">
        <v>86</v>
      </c>
      <c r="C628" s="100">
        <v>4307</v>
      </c>
      <c r="D628" s="101" t="s">
        <v>103</v>
      </c>
      <c r="E628" s="101" t="s">
        <v>100</v>
      </c>
      <c r="F628" s="101" t="s">
        <v>101</v>
      </c>
      <c r="G628" s="101" t="s">
        <v>105</v>
      </c>
    </row>
    <row r="629" spans="1:7">
      <c r="A629" s="98">
        <v>40477</v>
      </c>
      <c r="B629" s="99" t="s">
        <v>86</v>
      </c>
      <c r="C629" s="100">
        <v>3171</v>
      </c>
      <c r="D629" s="101" t="s">
        <v>106</v>
      </c>
      <c r="E629" s="101" t="s">
        <v>100</v>
      </c>
      <c r="F629" s="101" t="s">
        <v>109</v>
      </c>
      <c r="G629" s="101" t="s">
        <v>102</v>
      </c>
    </row>
    <row r="630" spans="1:7">
      <c r="A630" s="98">
        <v>40477</v>
      </c>
      <c r="B630" s="99" t="s">
        <v>86</v>
      </c>
      <c r="C630" s="100">
        <v>4384</v>
      </c>
      <c r="D630" s="101" t="s">
        <v>103</v>
      </c>
      <c r="E630" s="101" t="s">
        <v>104</v>
      </c>
      <c r="F630" s="101" t="s">
        <v>109</v>
      </c>
      <c r="G630" s="101" t="s">
        <v>102</v>
      </c>
    </row>
    <row r="631" spans="1:7">
      <c r="A631" s="98">
        <v>40477</v>
      </c>
      <c r="B631" s="99" t="s">
        <v>86</v>
      </c>
      <c r="C631" s="100">
        <v>9974</v>
      </c>
      <c r="D631" s="101" t="s">
        <v>103</v>
      </c>
      <c r="E631" s="101" t="s">
        <v>100</v>
      </c>
      <c r="F631" s="101" t="s">
        <v>109</v>
      </c>
      <c r="G631" s="101" t="s">
        <v>105</v>
      </c>
    </row>
    <row r="632" spans="1:7">
      <c r="A632" s="98">
        <v>40477</v>
      </c>
      <c r="B632" s="99" t="s">
        <v>86</v>
      </c>
      <c r="C632" s="100">
        <v>14348</v>
      </c>
      <c r="D632" s="101" t="s">
        <v>106</v>
      </c>
      <c r="E632" s="101" t="s">
        <v>100</v>
      </c>
      <c r="F632" s="101" t="s">
        <v>109</v>
      </c>
      <c r="G632" s="101" t="s">
        <v>105</v>
      </c>
    </row>
    <row r="633" spans="1:7">
      <c r="A633" s="98">
        <v>40477</v>
      </c>
      <c r="B633" s="99" t="s">
        <v>86</v>
      </c>
      <c r="C633" s="100">
        <v>12489</v>
      </c>
      <c r="D633" s="101" t="s">
        <v>106</v>
      </c>
      <c r="E633" s="101" t="s">
        <v>104</v>
      </c>
      <c r="F633" s="101" t="s">
        <v>109</v>
      </c>
      <c r="G633" s="101" t="s">
        <v>105</v>
      </c>
    </row>
    <row r="634" spans="1:7">
      <c r="A634" s="98">
        <v>40477</v>
      </c>
      <c r="B634" s="99" t="s">
        <v>86</v>
      </c>
      <c r="C634" s="100">
        <v>9632</v>
      </c>
      <c r="D634" s="101" t="s">
        <v>106</v>
      </c>
      <c r="E634" s="101" t="s">
        <v>104</v>
      </c>
      <c r="F634" s="101" t="s">
        <v>109</v>
      </c>
      <c r="G634" s="101" t="s">
        <v>105</v>
      </c>
    </row>
    <row r="635" spans="1:7">
      <c r="A635" s="98">
        <v>40477</v>
      </c>
      <c r="B635" s="99" t="s">
        <v>86</v>
      </c>
      <c r="C635" s="100">
        <v>250</v>
      </c>
      <c r="D635" s="101" t="s">
        <v>107</v>
      </c>
      <c r="E635" s="101" t="s">
        <v>100</v>
      </c>
      <c r="F635" s="101" t="s">
        <v>108</v>
      </c>
      <c r="G635" s="101" t="s">
        <v>102</v>
      </c>
    </row>
    <row r="636" spans="1:7">
      <c r="A636" s="98">
        <v>40477</v>
      </c>
      <c r="B636" s="99" t="s">
        <v>86</v>
      </c>
      <c r="C636" s="100">
        <v>4623</v>
      </c>
      <c r="D636" s="101" t="s">
        <v>107</v>
      </c>
      <c r="E636" s="101" t="s">
        <v>100</v>
      </c>
      <c r="F636" s="101" t="s">
        <v>108</v>
      </c>
      <c r="G636" s="101" t="s">
        <v>102</v>
      </c>
    </row>
    <row r="637" spans="1:7">
      <c r="A637" s="98">
        <v>40477</v>
      </c>
      <c r="B637" s="99" t="s">
        <v>86</v>
      </c>
      <c r="C637" s="100">
        <v>124</v>
      </c>
      <c r="D637" s="101" t="s">
        <v>106</v>
      </c>
      <c r="E637" s="101" t="s">
        <v>104</v>
      </c>
      <c r="F637" s="101" t="s">
        <v>101</v>
      </c>
      <c r="G637" s="101" t="s">
        <v>102</v>
      </c>
    </row>
    <row r="638" spans="1:7">
      <c r="A638" s="98">
        <v>40477</v>
      </c>
      <c r="B638" s="99" t="s">
        <v>86</v>
      </c>
      <c r="C638" s="100">
        <v>2000</v>
      </c>
      <c r="D638" s="101" t="s">
        <v>99</v>
      </c>
      <c r="E638" s="101" t="s">
        <v>100</v>
      </c>
      <c r="F638" s="101" t="s">
        <v>109</v>
      </c>
      <c r="G638" s="101" t="s">
        <v>102</v>
      </c>
    </row>
    <row r="639" spans="1:7">
      <c r="A639" s="98">
        <v>40477</v>
      </c>
      <c r="B639" s="99" t="s">
        <v>86</v>
      </c>
      <c r="C639" s="100">
        <v>400</v>
      </c>
      <c r="D639" s="101" t="s">
        <v>106</v>
      </c>
      <c r="E639" s="101" t="s">
        <v>104</v>
      </c>
      <c r="F639" s="101" t="s">
        <v>101</v>
      </c>
      <c r="G639" s="101" t="s">
        <v>102</v>
      </c>
    </row>
    <row r="640" spans="1:7">
      <c r="A640" s="98">
        <v>40477</v>
      </c>
      <c r="B640" s="99" t="s">
        <v>86</v>
      </c>
      <c r="C640" s="100">
        <v>13617</v>
      </c>
      <c r="D640" s="101" t="s">
        <v>107</v>
      </c>
      <c r="E640" s="101" t="s">
        <v>104</v>
      </c>
      <c r="F640" s="101" t="s">
        <v>101</v>
      </c>
      <c r="G640" s="101" t="s">
        <v>105</v>
      </c>
    </row>
    <row r="641" spans="1:7">
      <c r="A641" s="98">
        <v>40477</v>
      </c>
      <c r="B641" s="99" t="s">
        <v>86</v>
      </c>
      <c r="C641" s="100">
        <v>12887</v>
      </c>
      <c r="D641" s="101" t="s">
        <v>107</v>
      </c>
      <c r="E641" s="101" t="s">
        <v>104</v>
      </c>
      <c r="F641" s="101" t="s">
        <v>101</v>
      </c>
      <c r="G641" s="101" t="s">
        <v>105</v>
      </c>
    </row>
    <row r="642" spans="1:7">
      <c r="A642" s="98">
        <v>40477</v>
      </c>
      <c r="B642" s="99" t="s">
        <v>86</v>
      </c>
      <c r="C642" s="100">
        <v>5159</v>
      </c>
      <c r="D642" s="101" t="s">
        <v>107</v>
      </c>
      <c r="E642" s="101" t="s">
        <v>104</v>
      </c>
      <c r="F642" s="101" t="s">
        <v>108</v>
      </c>
      <c r="G642" s="101" t="s">
        <v>102</v>
      </c>
    </row>
    <row r="643" spans="1:7">
      <c r="A643" s="98">
        <v>40477</v>
      </c>
      <c r="B643" s="99" t="s">
        <v>86</v>
      </c>
      <c r="C643" s="100">
        <v>100</v>
      </c>
      <c r="D643" s="101" t="s">
        <v>106</v>
      </c>
      <c r="E643" s="101" t="s">
        <v>100</v>
      </c>
      <c r="F643" s="101" t="s">
        <v>101</v>
      </c>
      <c r="G643" s="101" t="s">
        <v>102</v>
      </c>
    </row>
    <row r="644" spans="1:7">
      <c r="A644" s="98">
        <v>40477</v>
      </c>
      <c r="B644" s="99" t="s">
        <v>86</v>
      </c>
      <c r="C644" s="100">
        <v>11134</v>
      </c>
      <c r="D644" s="101" t="s">
        <v>107</v>
      </c>
      <c r="E644" s="101" t="s">
        <v>100</v>
      </c>
      <c r="F644" s="101" t="s">
        <v>108</v>
      </c>
      <c r="G644" s="101" t="s">
        <v>102</v>
      </c>
    </row>
    <row r="645" spans="1:7">
      <c r="A645" s="98">
        <v>40477</v>
      </c>
      <c r="B645" s="99" t="s">
        <v>86</v>
      </c>
      <c r="C645" s="100">
        <v>5879</v>
      </c>
      <c r="D645" s="101" t="s">
        <v>106</v>
      </c>
      <c r="E645" s="101" t="s">
        <v>100</v>
      </c>
      <c r="F645" s="101" t="s">
        <v>101</v>
      </c>
      <c r="G645" s="101" t="s">
        <v>105</v>
      </c>
    </row>
    <row r="646" spans="1:7">
      <c r="A646" s="98">
        <v>40477</v>
      </c>
      <c r="B646" s="99" t="s">
        <v>86</v>
      </c>
      <c r="C646" s="100">
        <v>100</v>
      </c>
      <c r="D646" s="101" t="s">
        <v>106</v>
      </c>
      <c r="E646" s="101" t="s">
        <v>100</v>
      </c>
      <c r="F646" s="101" t="s">
        <v>101</v>
      </c>
      <c r="G646" s="101" t="s">
        <v>102</v>
      </c>
    </row>
    <row r="647" spans="1:7">
      <c r="A647" s="98">
        <v>40477</v>
      </c>
      <c r="B647" s="99" t="s">
        <v>86</v>
      </c>
      <c r="C647" s="100">
        <v>4000</v>
      </c>
      <c r="D647" s="101" t="s">
        <v>107</v>
      </c>
      <c r="E647" s="101" t="s">
        <v>100</v>
      </c>
      <c r="F647" s="101" t="s">
        <v>101</v>
      </c>
      <c r="G647" s="101" t="s">
        <v>105</v>
      </c>
    </row>
    <row r="648" spans="1:7">
      <c r="A648" s="98">
        <v>40477</v>
      </c>
      <c r="B648" s="99" t="s">
        <v>86</v>
      </c>
      <c r="C648" s="100">
        <v>5000</v>
      </c>
      <c r="D648" s="101" t="s">
        <v>107</v>
      </c>
      <c r="E648" s="101" t="s">
        <v>100</v>
      </c>
      <c r="F648" s="101" t="s">
        <v>109</v>
      </c>
      <c r="G648" s="101" t="s">
        <v>102</v>
      </c>
    </row>
    <row r="649" spans="1:7">
      <c r="A649" s="98">
        <v>40477</v>
      </c>
      <c r="B649" s="99" t="s">
        <v>86</v>
      </c>
      <c r="C649" s="100">
        <v>90000</v>
      </c>
      <c r="D649" s="101" t="s">
        <v>103</v>
      </c>
      <c r="E649" s="101" t="s">
        <v>100</v>
      </c>
      <c r="F649" s="101" t="s">
        <v>101</v>
      </c>
      <c r="G649" s="101" t="s">
        <v>102</v>
      </c>
    </row>
    <row r="650" spans="1:7">
      <c r="A650" s="98">
        <v>40478</v>
      </c>
      <c r="B650" s="99" t="s">
        <v>87</v>
      </c>
      <c r="C650" s="100">
        <v>12572</v>
      </c>
      <c r="D650" s="101" t="s">
        <v>107</v>
      </c>
      <c r="E650" s="101" t="s">
        <v>100</v>
      </c>
      <c r="F650" s="101" t="s">
        <v>108</v>
      </c>
      <c r="G650" s="101" t="s">
        <v>102</v>
      </c>
    </row>
    <row r="651" spans="1:7">
      <c r="A651" s="98">
        <v>40478</v>
      </c>
      <c r="B651" s="99" t="s">
        <v>87</v>
      </c>
      <c r="C651" s="100">
        <v>13428</v>
      </c>
      <c r="D651" s="101" t="s">
        <v>103</v>
      </c>
      <c r="E651" s="101" t="s">
        <v>104</v>
      </c>
      <c r="F651" s="101" t="s">
        <v>101</v>
      </c>
      <c r="G651" s="101" t="s">
        <v>102</v>
      </c>
    </row>
    <row r="652" spans="1:7">
      <c r="A652" s="98">
        <v>40478</v>
      </c>
      <c r="B652" s="99" t="s">
        <v>87</v>
      </c>
      <c r="C652" s="100">
        <v>1000</v>
      </c>
      <c r="D652" s="101" t="s">
        <v>106</v>
      </c>
      <c r="E652" s="101" t="s">
        <v>100</v>
      </c>
      <c r="F652" s="101" t="s">
        <v>108</v>
      </c>
      <c r="G652" s="101" t="s">
        <v>105</v>
      </c>
    </row>
    <row r="653" spans="1:7">
      <c r="A653" s="98">
        <v>40478</v>
      </c>
      <c r="B653" s="99" t="s">
        <v>87</v>
      </c>
      <c r="C653" s="100">
        <v>9405</v>
      </c>
      <c r="D653" s="101" t="s">
        <v>103</v>
      </c>
      <c r="E653" s="101" t="s">
        <v>100</v>
      </c>
      <c r="F653" s="101" t="s">
        <v>109</v>
      </c>
      <c r="G653" s="101" t="s">
        <v>102</v>
      </c>
    </row>
    <row r="654" spans="1:7">
      <c r="A654" s="98">
        <v>40478</v>
      </c>
      <c r="B654" s="99" t="s">
        <v>87</v>
      </c>
      <c r="C654" s="100">
        <v>7277</v>
      </c>
      <c r="D654" s="101" t="s">
        <v>99</v>
      </c>
      <c r="E654" s="101" t="s">
        <v>100</v>
      </c>
      <c r="F654" s="101" t="s">
        <v>108</v>
      </c>
      <c r="G654" s="101" t="s">
        <v>102</v>
      </c>
    </row>
    <row r="655" spans="1:7">
      <c r="A655" s="98">
        <v>40478</v>
      </c>
      <c r="B655" s="99" t="s">
        <v>87</v>
      </c>
      <c r="C655" s="100">
        <v>1000</v>
      </c>
      <c r="D655" s="101" t="s">
        <v>106</v>
      </c>
      <c r="E655" s="101" t="s">
        <v>100</v>
      </c>
      <c r="F655" s="101" t="s">
        <v>101</v>
      </c>
      <c r="G655" s="101" t="s">
        <v>102</v>
      </c>
    </row>
    <row r="656" spans="1:7">
      <c r="A656" s="98">
        <v>40478</v>
      </c>
      <c r="B656" s="99" t="s">
        <v>87</v>
      </c>
      <c r="C656" s="100">
        <v>3434</v>
      </c>
      <c r="D656" s="101" t="s">
        <v>106</v>
      </c>
      <c r="E656" s="101" t="s">
        <v>100</v>
      </c>
      <c r="F656" s="101" t="s">
        <v>101</v>
      </c>
      <c r="G656" s="101" t="s">
        <v>102</v>
      </c>
    </row>
    <row r="657" spans="1:7">
      <c r="A657" s="98">
        <v>40478</v>
      </c>
      <c r="B657" s="99" t="s">
        <v>87</v>
      </c>
      <c r="C657" s="100">
        <v>4566</v>
      </c>
      <c r="D657" s="101" t="s">
        <v>106</v>
      </c>
      <c r="E657" s="101" t="s">
        <v>104</v>
      </c>
      <c r="F657" s="101" t="s">
        <v>101</v>
      </c>
      <c r="G657" s="101" t="s">
        <v>105</v>
      </c>
    </row>
    <row r="658" spans="1:7">
      <c r="A658" s="98">
        <v>40478</v>
      </c>
      <c r="B658" s="99" t="s">
        <v>87</v>
      </c>
      <c r="C658" s="100">
        <v>100</v>
      </c>
      <c r="D658" s="101" t="s">
        <v>106</v>
      </c>
      <c r="E658" s="101" t="s">
        <v>100</v>
      </c>
      <c r="F658" s="101" t="s">
        <v>101</v>
      </c>
      <c r="G658" s="101" t="s">
        <v>102</v>
      </c>
    </row>
    <row r="659" spans="1:7">
      <c r="A659" s="98">
        <v>40478</v>
      </c>
      <c r="B659" s="99" t="s">
        <v>87</v>
      </c>
      <c r="C659" s="100">
        <v>5000</v>
      </c>
      <c r="D659" s="101" t="s">
        <v>107</v>
      </c>
      <c r="E659" s="101" t="s">
        <v>100</v>
      </c>
      <c r="F659" s="101" t="s">
        <v>109</v>
      </c>
      <c r="G659" s="101" t="s">
        <v>102</v>
      </c>
    </row>
    <row r="660" spans="1:7">
      <c r="A660" s="98">
        <v>40478</v>
      </c>
      <c r="B660" s="99" t="s">
        <v>87</v>
      </c>
      <c r="C660" s="100">
        <v>3900</v>
      </c>
      <c r="D660" s="101" t="s">
        <v>106</v>
      </c>
      <c r="E660" s="101" t="s">
        <v>104</v>
      </c>
      <c r="F660" s="101" t="s">
        <v>109</v>
      </c>
      <c r="G660" s="101" t="s">
        <v>105</v>
      </c>
    </row>
    <row r="661" spans="1:7">
      <c r="A661" s="98">
        <v>40478</v>
      </c>
      <c r="B661" s="99" t="s">
        <v>87</v>
      </c>
      <c r="C661" s="100">
        <v>13128</v>
      </c>
      <c r="D661" s="101" t="s">
        <v>107</v>
      </c>
      <c r="E661" s="101" t="s">
        <v>104</v>
      </c>
      <c r="F661" s="101" t="s">
        <v>108</v>
      </c>
      <c r="G661" s="101" t="s">
        <v>105</v>
      </c>
    </row>
    <row r="662" spans="1:7">
      <c r="A662" s="98">
        <v>40478</v>
      </c>
      <c r="B662" s="99" t="s">
        <v>87</v>
      </c>
      <c r="C662" s="100">
        <v>8264</v>
      </c>
      <c r="D662" s="101" t="s">
        <v>103</v>
      </c>
      <c r="E662" s="101" t="s">
        <v>104</v>
      </c>
      <c r="F662" s="101" t="s">
        <v>101</v>
      </c>
      <c r="G662" s="101" t="s">
        <v>102</v>
      </c>
    </row>
    <row r="663" spans="1:7">
      <c r="A663" s="98">
        <v>40478</v>
      </c>
      <c r="B663" s="99" t="s">
        <v>87</v>
      </c>
      <c r="C663" s="100">
        <v>6000</v>
      </c>
      <c r="D663" s="101" t="s">
        <v>106</v>
      </c>
      <c r="E663" s="101" t="s">
        <v>104</v>
      </c>
      <c r="F663" s="101" t="s">
        <v>109</v>
      </c>
      <c r="G663" s="101" t="s">
        <v>102</v>
      </c>
    </row>
    <row r="664" spans="1:7">
      <c r="A664" s="98">
        <v>40478</v>
      </c>
      <c r="B664" s="99" t="s">
        <v>87</v>
      </c>
      <c r="C664" s="100">
        <v>6662</v>
      </c>
      <c r="D664" s="101" t="s">
        <v>103</v>
      </c>
      <c r="E664" s="101" t="s">
        <v>104</v>
      </c>
      <c r="F664" s="101" t="s">
        <v>109</v>
      </c>
      <c r="G664" s="101" t="s">
        <v>102</v>
      </c>
    </row>
    <row r="665" spans="1:7">
      <c r="A665" s="98">
        <v>40478</v>
      </c>
      <c r="B665" s="99" t="s">
        <v>87</v>
      </c>
      <c r="C665" s="100">
        <v>9525</v>
      </c>
      <c r="D665" s="101" t="s">
        <v>107</v>
      </c>
      <c r="E665" s="101" t="s">
        <v>104</v>
      </c>
      <c r="F665" s="101" t="s">
        <v>108</v>
      </c>
      <c r="G665" s="101" t="s">
        <v>105</v>
      </c>
    </row>
    <row r="666" spans="1:7">
      <c r="A666" s="98">
        <v>40478</v>
      </c>
      <c r="B666" s="99" t="s">
        <v>87</v>
      </c>
      <c r="C666" s="100">
        <v>13462</v>
      </c>
      <c r="D666" s="101" t="s">
        <v>106</v>
      </c>
      <c r="E666" s="101" t="s">
        <v>104</v>
      </c>
      <c r="F666" s="101" t="s">
        <v>108</v>
      </c>
      <c r="G666" s="101" t="s">
        <v>105</v>
      </c>
    </row>
    <row r="667" spans="1:7">
      <c r="A667" s="98">
        <v>40478</v>
      </c>
      <c r="B667" s="99" t="s">
        <v>87</v>
      </c>
      <c r="C667" s="100">
        <v>12505</v>
      </c>
      <c r="D667" s="101" t="s">
        <v>103</v>
      </c>
      <c r="E667" s="101" t="s">
        <v>100</v>
      </c>
      <c r="F667" s="101" t="s">
        <v>109</v>
      </c>
      <c r="G667" s="101" t="s">
        <v>102</v>
      </c>
    </row>
    <row r="668" spans="1:7">
      <c r="A668" s="98">
        <v>40478</v>
      </c>
      <c r="B668" s="99" t="s">
        <v>87</v>
      </c>
      <c r="C668" s="100">
        <v>15000</v>
      </c>
      <c r="D668" s="101" t="s">
        <v>103</v>
      </c>
      <c r="E668" s="101" t="s">
        <v>100</v>
      </c>
      <c r="F668" s="101" t="s">
        <v>101</v>
      </c>
      <c r="G668" s="101" t="s">
        <v>102</v>
      </c>
    </row>
    <row r="669" spans="1:7">
      <c r="A669" s="98">
        <v>40478</v>
      </c>
      <c r="B669" s="99" t="s">
        <v>87</v>
      </c>
      <c r="C669" s="100">
        <v>15984</v>
      </c>
      <c r="D669" s="101" t="s">
        <v>107</v>
      </c>
      <c r="E669" s="101" t="s">
        <v>100</v>
      </c>
      <c r="F669" s="101" t="s">
        <v>108</v>
      </c>
      <c r="G669" s="101" t="s">
        <v>105</v>
      </c>
    </row>
    <row r="670" spans="1:7">
      <c r="A670" s="98">
        <v>40478</v>
      </c>
      <c r="B670" s="99" t="s">
        <v>87</v>
      </c>
      <c r="C670" s="100">
        <v>10587</v>
      </c>
      <c r="D670" s="101" t="s">
        <v>107</v>
      </c>
      <c r="E670" s="101" t="s">
        <v>100</v>
      </c>
      <c r="F670" s="101" t="s">
        <v>101</v>
      </c>
      <c r="G670" s="101" t="s">
        <v>105</v>
      </c>
    </row>
    <row r="671" spans="1:7">
      <c r="A671" s="98">
        <v>40479</v>
      </c>
      <c r="B671" s="99" t="s">
        <v>88</v>
      </c>
      <c r="C671" s="100">
        <v>1000</v>
      </c>
      <c r="D671" s="101" t="s">
        <v>106</v>
      </c>
      <c r="E671" s="101" t="s">
        <v>104</v>
      </c>
      <c r="F671" s="101" t="s">
        <v>109</v>
      </c>
      <c r="G671" s="101" t="s">
        <v>105</v>
      </c>
    </row>
    <row r="672" spans="1:7">
      <c r="A672" s="98">
        <v>40479</v>
      </c>
      <c r="B672" s="99" t="s">
        <v>88</v>
      </c>
      <c r="C672" s="100">
        <v>3539</v>
      </c>
      <c r="D672" s="101" t="s">
        <v>107</v>
      </c>
      <c r="E672" s="101" t="s">
        <v>100</v>
      </c>
      <c r="F672" s="101" t="s">
        <v>101</v>
      </c>
      <c r="G672" s="101" t="s">
        <v>102</v>
      </c>
    </row>
    <row r="673" spans="1:7">
      <c r="A673" s="98">
        <v>40479</v>
      </c>
      <c r="B673" s="99" t="s">
        <v>88</v>
      </c>
      <c r="C673" s="100">
        <v>10461</v>
      </c>
      <c r="D673" s="101" t="s">
        <v>107</v>
      </c>
      <c r="E673" s="101" t="s">
        <v>104</v>
      </c>
      <c r="F673" s="101" t="s">
        <v>108</v>
      </c>
      <c r="G673" s="101" t="s">
        <v>102</v>
      </c>
    </row>
    <row r="674" spans="1:7">
      <c r="A674" s="98">
        <v>40479</v>
      </c>
      <c r="B674" s="99" t="s">
        <v>88</v>
      </c>
      <c r="C674" s="100">
        <v>5879</v>
      </c>
      <c r="D674" s="101" t="s">
        <v>106</v>
      </c>
      <c r="E674" s="101" t="s">
        <v>100</v>
      </c>
      <c r="F674" s="101" t="s">
        <v>101</v>
      </c>
      <c r="G674" s="101" t="s">
        <v>105</v>
      </c>
    </row>
    <row r="675" spans="1:7">
      <c r="A675" s="98">
        <v>40479</v>
      </c>
      <c r="B675" s="99" t="s">
        <v>88</v>
      </c>
      <c r="C675" s="100">
        <v>2000</v>
      </c>
      <c r="D675" s="101" t="s">
        <v>99</v>
      </c>
      <c r="E675" s="101" t="s">
        <v>100</v>
      </c>
      <c r="F675" s="101" t="s">
        <v>109</v>
      </c>
      <c r="G675" s="101" t="s">
        <v>102</v>
      </c>
    </row>
    <row r="676" spans="1:7">
      <c r="A676" s="98">
        <v>40479</v>
      </c>
      <c r="B676" s="99" t="s">
        <v>88</v>
      </c>
      <c r="C676" s="100">
        <v>4000</v>
      </c>
      <c r="D676" s="101" t="s">
        <v>107</v>
      </c>
      <c r="E676" s="101" t="s">
        <v>100</v>
      </c>
      <c r="F676" s="101" t="s">
        <v>101</v>
      </c>
      <c r="G676" s="101" t="s">
        <v>105</v>
      </c>
    </row>
    <row r="677" spans="1:7">
      <c r="A677" s="98">
        <v>40479</v>
      </c>
      <c r="B677" s="99" t="s">
        <v>88</v>
      </c>
      <c r="C677" s="100">
        <v>7756</v>
      </c>
      <c r="D677" s="101" t="s">
        <v>103</v>
      </c>
      <c r="E677" s="101" t="s">
        <v>100</v>
      </c>
      <c r="F677" s="101" t="s">
        <v>108</v>
      </c>
      <c r="G677" s="101" t="s">
        <v>102</v>
      </c>
    </row>
    <row r="678" spans="1:7">
      <c r="A678" s="98">
        <v>40479</v>
      </c>
      <c r="B678" s="99" t="s">
        <v>88</v>
      </c>
      <c r="C678" s="100">
        <v>6314</v>
      </c>
      <c r="D678" s="101" t="s">
        <v>106</v>
      </c>
      <c r="E678" s="101" t="s">
        <v>104</v>
      </c>
      <c r="F678" s="101" t="s">
        <v>101</v>
      </c>
      <c r="G678" s="101" t="s">
        <v>102</v>
      </c>
    </row>
    <row r="679" spans="1:7">
      <c r="A679" s="98">
        <v>40479</v>
      </c>
      <c r="B679" s="99" t="s">
        <v>88</v>
      </c>
      <c r="C679" s="100">
        <v>9247</v>
      </c>
      <c r="D679" s="101" t="s">
        <v>107</v>
      </c>
      <c r="E679" s="101" t="s">
        <v>104</v>
      </c>
      <c r="F679" s="101" t="s">
        <v>101</v>
      </c>
      <c r="G679" s="101" t="s">
        <v>105</v>
      </c>
    </row>
    <row r="680" spans="1:7">
      <c r="A680" s="98">
        <v>40479</v>
      </c>
      <c r="B680" s="99" t="s">
        <v>88</v>
      </c>
      <c r="C680" s="100">
        <v>5302</v>
      </c>
      <c r="D680" s="101" t="s">
        <v>103</v>
      </c>
      <c r="E680" s="101" t="s">
        <v>104</v>
      </c>
      <c r="F680" s="101" t="s">
        <v>101</v>
      </c>
      <c r="G680" s="101" t="s">
        <v>102</v>
      </c>
    </row>
    <row r="681" spans="1:7">
      <c r="A681" s="98">
        <v>40479</v>
      </c>
      <c r="B681" s="99" t="s">
        <v>88</v>
      </c>
      <c r="C681" s="100">
        <v>14548</v>
      </c>
      <c r="D681" s="101" t="s">
        <v>103</v>
      </c>
      <c r="E681" s="101" t="s">
        <v>100</v>
      </c>
      <c r="F681" s="101" t="s">
        <v>101</v>
      </c>
      <c r="G681" s="101" t="s">
        <v>102</v>
      </c>
    </row>
    <row r="682" spans="1:7">
      <c r="A682" s="98">
        <v>40479</v>
      </c>
      <c r="B682" s="99" t="s">
        <v>88</v>
      </c>
      <c r="C682" s="100">
        <v>3171</v>
      </c>
      <c r="D682" s="101" t="s">
        <v>106</v>
      </c>
      <c r="E682" s="101" t="s">
        <v>100</v>
      </c>
      <c r="F682" s="101" t="s">
        <v>109</v>
      </c>
      <c r="G682" s="101" t="s">
        <v>102</v>
      </c>
    </row>
    <row r="683" spans="1:7">
      <c r="A683" s="98">
        <v>40479</v>
      </c>
      <c r="B683" s="99" t="s">
        <v>88</v>
      </c>
      <c r="C683" s="100">
        <v>25000</v>
      </c>
      <c r="D683" s="101" t="s">
        <v>107</v>
      </c>
      <c r="E683" s="101" t="s">
        <v>100</v>
      </c>
      <c r="F683" s="101" t="s">
        <v>108</v>
      </c>
      <c r="G683" s="101" t="s">
        <v>102</v>
      </c>
    </row>
    <row r="684" spans="1:7">
      <c r="A684" s="98">
        <v>40479</v>
      </c>
      <c r="B684" s="99" t="s">
        <v>88</v>
      </c>
      <c r="C684" s="100">
        <v>5957</v>
      </c>
      <c r="D684" s="101" t="s">
        <v>106</v>
      </c>
      <c r="E684" s="101" t="s">
        <v>104</v>
      </c>
      <c r="F684" s="101" t="s">
        <v>109</v>
      </c>
      <c r="G684" s="101" t="s">
        <v>105</v>
      </c>
    </row>
    <row r="685" spans="1:7">
      <c r="A685" s="98">
        <v>40479</v>
      </c>
      <c r="B685" s="99" t="s">
        <v>88</v>
      </c>
      <c r="C685" s="100">
        <v>4113</v>
      </c>
      <c r="D685" s="101" t="s">
        <v>107</v>
      </c>
      <c r="E685" s="101" t="s">
        <v>100</v>
      </c>
      <c r="F685" s="101" t="s">
        <v>101</v>
      </c>
      <c r="G685" s="101" t="s">
        <v>102</v>
      </c>
    </row>
    <row r="686" spans="1:7">
      <c r="A686" s="98">
        <v>40479</v>
      </c>
      <c r="B686" s="99" t="s">
        <v>88</v>
      </c>
      <c r="C686" s="100">
        <v>9010</v>
      </c>
      <c r="D686" s="101" t="s">
        <v>106</v>
      </c>
      <c r="E686" s="101" t="s">
        <v>104</v>
      </c>
      <c r="F686" s="101" t="s">
        <v>101</v>
      </c>
      <c r="G686" s="101" t="s">
        <v>105</v>
      </c>
    </row>
    <row r="687" spans="1:7">
      <c r="A687" s="98">
        <v>40479</v>
      </c>
      <c r="B687" s="99" t="s">
        <v>88</v>
      </c>
      <c r="C687" s="100">
        <v>240</v>
      </c>
      <c r="D687" s="101" t="s">
        <v>106</v>
      </c>
      <c r="E687" s="101" t="s">
        <v>100</v>
      </c>
      <c r="F687" s="101" t="s">
        <v>101</v>
      </c>
      <c r="G687" s="101" t="s">
        <v>102</v>
      </c>
    </row>
    <row r="688" spans="1:7">
      <c r="A688" s="98">
        <v>40480</v>
      </c>
      <c r="B688" s="99" t="s">
        <v>89</v>
      </c>
      <c r="C688" s="100">
        <v>124</v>
      </c>
      <c r="D688" s="101" t="s">
        <v>106</v>
      </c>
      <c r="E688" s="101" t="s">
        <v>104</v>
      </c>
      <c r="F688" s="101" t="s">
        <v>101</v>
      </c>
      <c r="G688" s="101" t="s">
        <v>102</v>
      </c>
    </row>
    <row r="689" spans="1:7">
      <c r="A689" s="98">
        <v>40480</v>
      </c>
      <c r="B689" s="99" t="s">
        <v>89</v>
      </c>
      <c r="C689" s="100">
        <v>11765</v>
      </c>
      <c r="D689" s="101" t="s">
        <v>107</v>
      </c>
      <c r="E689" s="101" t="s">
        <v>100</v>
      </c>
      <c r="F689" s="101" t="s">
        <v>101</v>
      </c>
      <c r="G689" s="101" t="s">
        <v>102</v>
      </c>
    </row>
    <row r="690" spans="1:7">
      <c r="A690" s="98">
        <v>40480</v>
      </c>
      <c r="B690" s="99" t="s">
        <v>89</v>
      </c>
      <c r="C690" s="100">
        <v>13583</v>
      </c>
      <c r="D690" s="101" t="s">
        <v>103</v>
      </c>
      <c r="E690" s="101" t="s">
        <v>104</v>
      </c>
      <c r="F690" s="101" t="s">
        <v>101</v>
      </c>
      <c r="G690" s="101" t="s">
        <v>105</v>
      </c>
    </row>
    <row r="691" spans="1:7">
      <c r="A691" s="98">
        <v>40480</v>
      </c>
      <c r="B691" s="99" t="s">
        <v>89</v>
      </c>
      <c r="C691" s="100">
        <v>10474</v>
      </c>
      <c r="D691" s="101" t="s">
        <v>103</v>
      </c>
      <c r="E691" s="101" t="s">
        <v>100</v>
      </c>
      <c r="F691" s="101" t="s">
        <v>101</v>
      </c>
      <c r="G691" s="101" t="s">
        <v>105</v>
      </c>
    </row>
    <row r="692" spans="1:7">
      <c r="A692" s="98">
        <v>40480</v>
      </c>
      <c r="B692" s="99" t="s">
        <v>89</v>
      </c>
      <c r="C692" s="100">
        <v>90000</v>
      </c>
      <c r="D692" s="101" t="s">
        <v>103</v>
      </c>
      <c r="E692" s="101" t="s">
        <v>100</v>
      </c>
      <c r="F692" s="101" t="s">
        <v>101</v>
      </c>
      <c r="G692" s="101" t="s">
        <v>102</v>
      </c>
    </row>
    <row r="693" spans="1:7">
      <c r="A693" s="98">
        <v>40480</v>
      </c>
      <c r="B693" s="99" t="s">
        <v>89</v>
      </c>
      <c r="C693" s="100">
        <v>13500</v>
      </c>
      <c r="D693" s="101" t="s">
        <v>103</v>
      </c>
      <c r="E693" s="101" t="s">
        <v>100</v>
      </c>
      <c r="F693" s="101" t="s">
        <v>108</v>
      </c>
      <c r="G693" s="101" t="s">
        <v>102</v>
      </c>
    </row>
    <row r="694" spans="1:7">
      <c r="A694" s="98">
        <v>40480</v>
      </c>
      <c r="B694" s="99" t="s">
        <v>89</v>
      </c>
      <c r="C694" s="100">
        <v>11000</v>
      </c>
      <c r="D694" s="101" t="s">
        <v>103</v>
      </c>
      <c r="E694" s="101" t="s">
        <v>100</v>
      </c>
      <c r="F694" s="101" t="s">
        <v>101</v>
      </c>
      <c r="G694" s="101" t="s">
        <v>105</v>
      </c>
    </row>
    <row r="695" spans="1:7">
      <c r="A695" s="98">
        <v>40480</v>
      </c>
      <c r="B695" s="99" t="s">
        <v>89</v>
      </c>
      <c r="C695" s="100">
        <v>4535</v>
      </c>
      <c r="D695" s="101" t="s">
        <v>106</v>
      </c>
      <c r="E695" s="101" t="s">
        <v>100</v>
      </c>
      <c r="F695" s="101" t="s">
        <v>108</v>
      </c>
      <c r="G695" s="101" t="s">
        <v>105</v>
      </c>
    </row>
    <row r="696" spans="1:7">
      <c r="A696" s="98">
        <v>40480</v>
      </c>
      <c r="B696" s="99" t="s">
        <v>89</v>
      </c>
      <c r="C696" s="100">
        <v>12000</v>
      </c>
      <c r="D696" s="101" t="s">
        <v>106</v>
      </c>
      <c r="E696" s="101" t="s">
        <v>100</v>
      </c>
      <c r="F696" s="101" t="s">
        <v>101</v>
      </c>
      <c r="G696" s="101" t="s">
        <v>102</v>
      </c>
    </row>
    <row r="697" spans="1:7">
      <c r="A697" s="98">
        <v>40480</v>
      </c>
      <c r="B697" s="99" t="s">
        <v>89</v>
      </c>
      <c r="C697" s="100">
        <v>2000</v>
      </c>
      <c r="D697" s="101" t="s">
        <v>103</v>
      </c>
      <c r="E697" s="101" t="s">
        <v>100</v>
      </c>
      <c r="F697" s="101" t="s">
        <v>101</v>
      </c>
      <c r="G697" s="101" t="s">
        <v>105</v>
      </c>
    </row>
    <row r="698" spans="1:7">
      <c r="A698" s="98">
        <v>40480</v>
      </c>
      <c r="B698" s="99" t="s">
        <v>89</v>
      </c>
      <c r="C698" s="100">
        <v>14644</v>
      </c>
      <c r="D698" s="101" t="s">
        <v>103</v>
      </c>
      <c r="E698" s="101" t="s">
        <v>100</v>
      </c>
      <c r="F698" s="101" t="s">
        <v>109</v>
      </c>
      <c r="G698" s="101" t="s">
        <v>105</v>
      </c>
    </row>
    <row r="699" spans="1:7">
      <c r="A699" s="98">
        <v>40480</v>
      </c>
      <c r="B699" s="99" t="s">
        <v>89</v>
      </c>
      <c r="C699" s="100">
        <v>1946</v>
      </c>
      <c r="D699" s="101" t="s">
        <v>106</v>
      </c>
      <c r="E699" s="101" t="s">
        <v>100</v>
      </c>
      <c r="F699" s="101" t="s">
        <v>101</v>
      </c>
      <c r="G699" s="101" t="s">
        <v>105</v>
      </c>
    </row>
    <row r="700" spans="1:7">
      <c r="A700" s="98">
        <v>40480</v>
      </c>
      <c r="B700" s="99" t="s">
        <v>89</v>
      </c>
      <c r="C700" s="100">
        <v>9113</v>
      </c>
      <c r="D700" s="101" t="s">
        <v>103</v>
      </c>
      <c r="E700" s="101" t="s">
        <v>104</v>
      </c>
      <c r="F700" s="101" t="s">
        <v>101</v>
      </c>
      <c r="G700" s="101" t="s">
        <v>102</v>
      </c>
    </row>
    <row r="701" spans="1:7">
      <c r="A701" s="98">
        <v>40480</v>
      </c>
      <c r="B701" s="99" t="s">
        <v>89</v>
      </c>
      <c r="C701" s="100">
        <v>1946</v>
      </c>
      <c r="D701" s="101" t="s">
        <v>106</v>
      </c>
      <c r="E701" s="101" t="s">
        <v>100</v>
      </c>
      <c r="F701" s="101" t="s">
        <v>101</v>
      </c>
      <c r="G701" s="101" t="s">
        <v>102</v>
      </c>
    </row>
    <row r="702" spans="1:7">
      <c r="A702" s="98">
        <v>40480</v>
      </c>
      <c r="B702" s="99" t="s">
        <v>89</v>
      </c>
      <c r="C702" s="100">
        <v>3728</v>
      </c>
      <c r="D702" s="101" t="s">
        <v>106</v>
      </c>
      <c r="E702" s="101" t="s">
        <v>104</v>
      </c>
      <c r="F702" s="101" t="s">
        <v>101</v>
      </c>
      <c r="G702" s="101" t="s">
        <v>102</v>
      </c>
    </row>
    <row r="703" spans="1:7">
      <c r="A703" s="98">
        <v>40480</v>
      </c>
      <c r="B703" s="99" t="s">
        <v>89</v>
      </c>
      <c r="C703" s="100">
        <v>4535</v>
      </c>
      <c r="D703" s="101" t="s">
        <v>106</v>
      </c>
      <c r="E703" s="101" t="s">
        <v>100</v>
      </c>
      <c r="F703" s="101" t="s">
        <v>108</v>
      </c>
      <c r="G703" s="101" t="s">
        <v>102</v>
      </c>
    </row>
    <row r="704" spans="1:7">
      <c r="A704" s="98">
        <v>40480</v>
      </c>
      <c r="B704" s="99" t="s">
        <v>89</v>
      </c>
      <c r="C704" s="100">
        <v>4785</v>
      </c>
      <c r="D704" s="101" t="s">
        <v>107</v>
      </c>
      <c r="E704" s="101" t="s">
        <v>104</v>
      </c>
      <c r="F704" s="101" t="s">
        <v>109</v>
      </c>
      <c r="G704" s="101" t="s">
        <v>105</v>
      </c>
    </row>
    <row r="705" spans="1:7">
      <c r="A705" s="98">
        <v>40480</v>
      </c>
      <c r="B705" s="99" t="s">
        <v>89</v>
      </c>
      <c r="C705" s="100">
        <v>100</v>
      </c>
      <c r="D705" s="101" t="s">
        <v>106</v>
      </c>
      <c r="E705" s="101" t="s">
        <v>100</v>
      </c>
      <c r="F705" s="101" t="s">
        <v>101</v>
      </c>
      <c r="G705" s="101" t="s">
        <v>102</v>
      </c>
    </row>
    <row r="706" spans="1:7">
      <c r="A706" s="98">
        <v>40480</v>
      </c>
      <c r="B706" s="99" t="s">
        <v>89</v>
      </c>
      <c r="C706" s="100">
        <v>1000</v>
      </c>
      <c r="D706" s="101" t="s">
        <v>106</v>
      </c>
      <c r="E706" s="101" t="s">
        <v>100</v>
      </c>
      <c r="F706" s="101" t="s">
        <v>101</v>
      </c>
      <c r="G706" s="101" t="s">
        <v>102</v>
      </c>
    </row>
    <row r="707" spans="1:7">
      <c r="A707" s="98">
        <v>40481</v>
      </c>
      <c r="B707" s="99" t="s">
        <v>90</v>
      </c>
      <c r="C707" s="100">
        <v>11632</v>
      </c>
      <c r="D707" s="101" t="s">
        <v>106</v>
      </c>
      <c r="E707" s="101" t="s">
        <v>100</v>
      </c>
      <c r="F707" s="101" t="s">
        <v>101</v>
      </c>
      <c r="G707" s="101" t="s">
        <v>102</v>
      </c>
    </row>
    <row r="708" spans="1:7">
      <c r="A708" s="98">
        <v>40481</v>
      </c>
      <c r="B708" s="99" t="s">
        <v>90</v>
      </c>
      <c r="C708" s="100">
        <v>6144</v>
      </c>
      <c r="D708" s="101" t="s">
        <v>103</v>
      </c>
      <c r="E708" s="101" t="s">
        <v>104</v>
      </c>
      <c r="F708" s="101" t="s">
        <v>101</v>
      </c>
      <c r="G708" s="101" t="s">
        <v>105</v>
      </c>
    </row>
    <row r="709" spans="1:7">
      <c r="A709" s="98">
        <v>40481</v>
      </c>
      <c r="B709" s="99" t="s">
        <v>90</v>
      </c>
      <c r="C709" s="100">
        <v>7000</v>
      </c>
      <c r="D709" s="101" t="s">
        <v>99</v>
      </c>
      <c r="E709" s="101" t="s">
        <v>100</v>
      </c>
      <c r="F709" s="101" t="s">
        <v>108</v>
      </c>
      <c r="G709" s="101" t="s">
        <v>102</v>
      </c>
    </row>
    <row r="710" spans="1:7">
      <c r="A710" s="98">
        <v>40481</v>
      </c>
      <c r="B710" s="99" t="s">
        <v>90</v>
      </c>
      <c r="C710" s="100">
        <v>4257</v>
      </c>
      <c r="D710" s="101" t="s">
        <v>107</v>
      </c>
      <c r="E710" s="101" t="s">
        <v>100</v>
      </c>
      <c r="F710" s="101" t="s">
        <v>109</v>
      </c>
      <c r="G710" s="101" t="s">
        <v>102</v>
      </c>
    </row>
    <row r="711" spans="1:7">
      <c r="A711" s="98">
        <v>40481</v>
      </c>
      <c r="B711" s="99" t="s">
        <v>90</v>
      </c>
      <c r="C711" s="100">
        <v>400</v>
      </c>
      <c r="D711" s="101" t="s">
        <v>106</v>
      </c>
      <c r="E711" s="101" t="s">
        <v>104</v>
      </c>
      <c r="F711" s="101" t="s">
        <v>101</v>
      </c>
      <c r="G711" s="101" t="s">
        <v>102</v>
      </c>
    </row>
    <row r="712" spans="1:7">
      <c r="A712" s="98">
        <v>40481</v>
      </c>
      <c r="B712" s="99" t="s">
        <v>90</v>
      </c>
      <c r="C712" s="100">
        <v>12673</v>
      </c>
      <c r="D712" s="101" t="s">
        <v>106</v>
      </c>
      <c r="E712" s="101" t="s">
        <v>100</v>
      </c>
      <c r="F712" s="101" t="s">
        <v>109</v>
      </c>
      <c r="G712" s="101" t="s">
        <v>105</v>
      </c>
    </row>
    <row r="713" spans="1:7">
      <c r="A713" s="98">
        <v>40481</v>
      </c>
      <c r="B713" s="99" t="s">
        <v>90</v>
      </c>
      <c r="C713" s="100">
        <v>4000</v>
      </c>
      <c r="D713" s="101" t="s">
        <v>106</v>
      </c>
      <c r="E713" s="101" t="s">
        <v>104</v>
      </c>
      <c r="F713" s="101" t="s">
        <v>108</v>
      </c>
      <c r="G713" s="101" t="s">
        <v>102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defaultGridColor="0" colorId="9" workbookViewId="0">
      <selection activeCell="M11" sqref="M11"/>
    </sheetView>
  </sheetViews>
  <sheetFormatPr defaultRowHeight="15"/>
  <cols>
    <col min="2" max="2" width="12.42578125" bestFit="1" customWidth="1"/>
  </cols>
  <sheetData>
    <row r="2" spans="1:2">
      <c r="A2" s="115"/>
      <c r="B2" s="116" t="s">
        <v>148</v>
      </c>
    </row>
    <row r="3" spans="1:2">
      <c r="A3" s="117" t="s">
        <v>140</v>
      </c>
      <c r="B3" s="118">
        <v>355.15</v>
      </c>
    </row>
    <row r="4" spans="1:2">
      <c r="A4" s="117" t="s">
        <v>141</v>
      </c>
      <c r="B4" s="118">
        <v>284</v>
      </c>
    </row>
    <row r="5" spans="1:2">
      <c r="A5" s="117" t="s">
        <v>142</v>
      </c>
      <c r="B5" s="118">
        <v>326.77999999999997</v>
      </c>
    </row>
    <row r="6" spans="1:2">
      <c r="A6" s="117" t="s">
        <v>143</v>
      </c>
      <c r="B6" s="118">
        <v>326.33</v>
      </c>
    </row>
    <row r="7" spans="1:2">
      <c r="A7" s="117" t="s">
        <v>142</v>
      </c>
      <c r="B7" s="118">
        <v>408.25</v>
      </c>
    </row>
    <row r="8" spans="1:2">
      <c r="A8" s="117" t="s">
        <v>140</v>
      </c>
      <c r="B8" s="118">
        <v>514.44000000000005</v>
      </c>
    </row>
    <row r="9" spans="1:2">
      <c r="A9" s="117" t="s">
        <v>140</v>
      </c>
      <c r="B9" s="118">
        <v>541</v>
      </c>
    </row>
    <row r="10" spans="1:2">
      <c r="A10" s="117" t="s">
        <v>143</v>
      </c>
      <c r="B10" s="118">
        <v>571</v>
      </c>
    </row>
    <row r="11" spans="1:2">
      <c r="A11" s="117" t="s">
        <v>144</v>
      </c>
      <c r="B11" s="118">
        <v>815.02</v>
      </c>
    </row>
    <row r="12" spans="1:2">
      <c r="A12" s="117" t="s">
        <v>145</v>
      </c>
      <c r="B12" s="118">
        <v>1552.8</v>
      </c>
    </row>
    <row r="13" spans="1:2">
      <c r="A13" s="117" t="s">
        <v>146</v>
      </c>
      <c r="B13" s="118">
        <v>1384.76</v>
      </c>
    </row>
    <row r="14" spans="1:2">
      <c r="A14" s="117" t="s">
        <v>147</v>
      </c>
      <c r="B14" s="118">
        <v>1341.0233333333335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366"/>
  <sheetViews>
    <sheetView workbookViewId="0">
      <selection activeCell="M21" sqref="M21"/>
    </sheetView>
  </sheetViews>
  <sheetFormatPr defaultRowHeight="15"/>
  <cols>
    <col min="1" max="1" width="10.7109375" style="102" bestFit="1" customWidth="1"/>
    <col min="2" max="2" width="9.140625" style="103"/>
    <col min="11" max="11" width="10" bestFit="1" customWidth="1"/>
    <col min="12" max="12" width="17.42578125" bestFit="1" customWidth="1"/>
  </cols>
  <sheetData>
    <row r="1" spans="1:27">
      <c r="A1" s="102" t="s">
        <v>51</v>
      </c>
      <c r="B1" s="103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76</v>
      </c>
      <c r="I1" t="s">
        <v>83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2">
        <v>42736</v>
      </c>
      <c r="B2" s="104" t="s">
        <v>110</v>
      </c>
      <c r="C2" t="s">
        <v>84</v>
      </c>
      <c r="D2">
        <v>27</v>
      </c>
      <c r="E2">
        <v>2</v>
      </c>
      <c r="F2">
        <v>15</v>
      </c>
      <c r="G2">
        <v>0.3</v>
      </c>
      <c r="H2">
        <v>10</v>
      </c>
      <c r="I2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>
      <c r="A3" s="102">
        <v>42737</v>
      </c>
      <c r="B3" s="104" t="s">
        <v>110</v>
      </c>
      <c r="C3" t="s">
        <v>85</v>
      </c>
      <c r="D3">
        <v>28.9</v>
      </c>
      <c r="E3">
        <v>1.33</v>
      </c>
      <c r="F3">
        <v>15</v>
      </c>
      <c r="G3">
        <v>0.3</v>
      </c>
      <c r="H3">
        <v>13</v>
      </c>
      <c r="I3">
        <v>3.9</v>
      </c>
      <c r="J3" s="1"/>
      <c r="K3" s="150" t="s">
        <v>77</v>
      </c>
      <c r="L3" s="143" t="s">
        <v>122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2">
        <v>42738</v>
      </c>
      <c r="B4" s="104" t="s">
        <v>110</v>
      </c>
      <c r="C4" t="s">
        <v>86</v>
      </c>
      <c r="D4">
        <v>34.5</v>
      </c>
      <c r="E4">
        <v>1.33</v>
      </c>
      <c r="F4">
        <v>27</v>
      </c>
      <c r="G4">
        <v>0.3</v>
      </c>
      <c r="H4">
        <v>15</v>
      </c>
      <c r="I4">
        <v>4.5</v>
      </c>
      <c r="J4" s="1"/>
      <c r="K4" s="1" t="s">
        <v>123</v>
      </c>
      <c r="L4" s="1">
        <f>SUMIF(B2:B366,"=January",I2:I366)</f>
        <v>138.59999999999997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2">
        <v>42739</v>
      </c>
      <c r="B5" s="104" t="s">
        <v>110</v>
      </c>
      <c r="C5" t="s">
        <v>87</v>
      </c>
      <c r="D5">
        <v>44.099999999999994</v>
      </c>
      <c r="E5">
        <v>1.05</v>
      </c>
      <c r="F5">
        <v>28</v>
      </c>
      <c r="G5">
        <v>0.3</v>
      </c>
      <c r="H5">
        <v>17</v>
      </c>
      <c r="I5">
        <v>5.0999999999999996</v>
      </c>
      <c r="J5" s="1"/>
      <c r="K5" s="1" t="s">
        <v>124</v>
      </c>
      <c r="L5" s="1">
        <f>SUMIF(B2:B366,"=February",I2:I366)</f>
        <v>167.1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2">
        <v>42740</v>
      </c>
      <c r="B6" s="104" t="s">
        <v>110</v>
      </c>
      <c r="C6" t="s">
        <v>88</v>
      </c>
      <c r="D6">
        <v>42.4</v>
      </c>
      <c r="E6">
        <v>1</v>
      </c>
      <c r="F6">
        <v>33</v>
      </c>
      <c r="G6">
        <v>0.3</v>
      </c>
      <c r="H6">
        <v>18</v>
      </c>
      <c r="I6">
        <v>5.3999999999999995</v>
      </c>
      <c r="J6" s="1"/>
      <c r="K6" s="1" t="s">
        <v>126</v>
      </c>
      <c r="L6" s="1">
        <f>SUMIF(B2:B366,"=March",I2:I366)</f>
        <v>222.6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2">
        <v>42741</v>
      </c>
      <c r="B7" s="104" t="s">
        <v>110</v>
      </c>
      <c r="C7" t="s">
        <v>89</v>
      </c>
      <c r="D7">
        <v>25.299999999999997</v>
      </c>
      <c r="E7">
        <v>1.54</v>
      </c>
      <c r="F7">
        <v>23</v>
      </c>
      <c r="G7">
        <v>0.3</v>
      </c>
      <c r="H7">
        <v>11</v>
      </c>
      <c r="I7">
        <v>3.3</v>
      </c>
      <c r="J7" s="1"/>
      <c r="K7" s="1" t="s">
        <v>125</v>
      </c>
      <c r="L7" s="1">
        <f>SUMIF(B2:B366,"=April",I2:I366)</f>
        <v>235.79999999999998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2">
        <v>42742</v>
      </c>
      <c r="B8" s="104" t="s">
        <v>110</v>
      </c>
      <c r="C8" t="s">
        <v>90</v>
      </c>
      <c r="D8">
        <v>32.9</v>
      </c>
      <c r="E8">
        <v>1.54</v>
      </c>
      <c r="F8">
        <v>19</v>
      </c>
      <c r="G8">
        <v>0.3</v>
      </c>
      <c r="H8">
        <v>13</v>
      </c>
      <c r="I8">
        <v>3.9</v>
      </c>
      <c r="J8" s="1"/>
      <c r="K8" s="1" t="s">
        <v>114</v>
      </c>
      <c r="L8" s="1">
        <f>SUMIF(B2:B366,"="&amp;K8,I2:I366)</f>
        <v>274.5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2">
        <v>42743</v>
      </c>
      <c r="B9" s="104" t="s">
        <v>110</v>
      </c>
      <c r="C9" t="s">
        <v>84</v>
      </c>
      <c r="D9">
        <v>37.5</v>
      </c>
      <c r="E9">
        <v>1.18</v>
      </c>
      <c r="F9">
        <v>28</v>
      </c>
      <c r="G9">
        <v>0.3</v>
      </c>
      <c r="H9">
        <v>15</v>
      </c>
      <c r="I9">
        <v>4.5</v>
      </c>
      <c r="J9" s="1"/>
      <c r="K9" s="1" t="s">
        <v>127</v>
      </c>
      <c r="L9" s="1">
        <f>SUMIF(B2:B366,"=June",I2:I366)</f>
        <v>316.80000000000007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2">
        <v>42744</v>
      </c>
      <c r="B10" s="104" t="s">
        <v>110</v>
      </c>
      <c r="C10" t="s">
        <v>85</v>
      </c>
      <c r="D10">
        <v>38.099999999999994</v>
      </c>
      <c r="E10">
        <v>1.18</v>
      </c>
      <c r="F10">
        <v>20</v>
      </c>
      <c r="G10">
        <v>0.3</v>
      </c>
      <c r="H10">
        <v>17</v>
      </c>
      <c r="I10">
        <v>5.0999999999999996</v>
      </c>
      <c r="J10" s="1"/>
      <c r="K10" s="1" t="s">
        <v>128</v>
      </c>
      <c r="L10" s="1">
        <f>SUMIF(B2:B366,"=July",I2:I366)</f>
        <v>556.5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02">
        <v>42745</v>
      </c>
      <c r="B11" s="104" t="s">
        <v>110</v>
      </c>
      <c r="C11" t="s">
        <v>86</v>
      </c>
      <c r="D11">
        <v>43.4</v>
      </c>
      <c r="E11">
        <v>1.05</v>
      </c>
      <c r="F11">
        <v>33</v>
      </c>
      <c r="G11">
        <v>0.3</v>
      </c>
      <c r="H11">
        <v>18</v>
      </c>
      <c r="I11">
        <v>5.3999999999999995</v>
      </c>
      <c r="J11" s="1"/>
      <c r="K11" s="1" t="s">
        <v>129</v>
      </c>
      <c r="L11" s="1">
        <f>SUMIF(B2:B366,"=August",I2:I366)</f>
        <v>470.5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2">
        <v>42746</v>
      </c>
      <c r="B12" s="104" t="s">
        <v>110</v>
      </c>
      <c r="C12" t="s">
        <v>87</v>
      </c>
      <c r="D12">
        <v>32.599999999999994</v>
      </c>
      <c r="E12">
        <v>1.54</v>
      </c>
      <c r="F12">
        <v>23</v>
      </c>
      <c r="G12">
        <v>0.3</v>
      </c>
      <c r="H12">
        <v>12</v>
      </c>
      <c r="I12">
        <v>3.5999999999999996</v>
      </c>
      <c r="J12" s="1"/>
      <c r="K12" s="1" t="s">
        <v>130</v>
      </c>
      <c r="L12" s="1">
        <f>SUMIF(B2:B366,"="&amp;B249,I2:I366)</f>
        <v>243.60000000000005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2">
        <v>42747</v>
      </c>
      <c r="B13" s="104" t="s">
        <v>110</v>
      </c>
      <c r="C13" t="s">
        <v>88</v>
      </c>
      <c r="D13">
        <v>38.199999999999996</v>
      </c>
      <c r="E13">
        <v>1.33</v>
      </c>
      <c r="F13">
        <v>16</v>
      </c>
      <c r="G13">
        <v>0.3</v>
      </c>
      <c r="H13">
        <v>14</v>
      </c>
      <c r="I13">
        <v>4.2</v>
      </c>
      <c r="J13" s="1"/>
      <c r="K13" s="1" t="s">
        <v>131</v>
      </c>
      <c r="L13" s="1">
        <f>SUMIF(B2:B366,"="&amp;B292,I2:I366)</f>
        <v>229.49999999999994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02">
        <v>42748</v>
      </c>
      <c r="B14" s="104" t="s">
        <v>110</v>
      </c>
      <c r="C14" t="s">
        <v>89</v>
      </c>
      <c r="D14">
        <v>37.5</v>
      </c>
      <c r="E14">
        <v>1.33</v>
      </c>
      <c r="F14">
        <v>19</v>
      </c>
      <c r="G14">
        <v>0.3</v>
      </c>
      <c r="H14">
        <v>15</v>
      </c>
      <c r="I14">
        <v>4.5</v>
      </c>
      <c r="J14" s="1"/>
      <c r="K14" s="1" t="s">
        <v>132</v>
      </c>
      <c r="L14" s="1">
        <f>SUMIF(B2:B366,"="&amp;B308,I2:I366)</f>
        <v>189.59999999999997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2">
        <v>42749</v>
      </c>
      <c r="B15" s="104" t="s">
        <v>110</v>
      </c>
      <c r="C15" t="s">
        <v>90</v>
      </c>
      <c r="D15">
        <v>44.099999999999994</v>
      </c>
      <c r="E15">
        <v>1.05</v>
      </c>
      <c r="F15">
        <v>23</v>
      </c>
      <c r="G15">
        <v>0.3</v>
      </c>
      <c r="H15">
        <v>17</v>
      </c>
      <c r="I15">
        <v>5.0999999999999996</v>
      </c>
      <c r="J15" s="1"/>
      <c r="K15" s="1" t="s">
        <v>133</v>
      </c>
      <c r="L15" s="1">
        <f>SUMIF(B2:B366,"=December",I2:I366)</f>
        <v>138.60000000000002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02">
        <v>42750</v>
      </c>
      <c r="B16" s="104" t="s">
        <v>110</v>
      </c>
      <c r="C16" t="s">
        <v>84</v>
      </c>
      <c r="D16">
        <v>43.4</v>
      </c>
      <c r="E16">
        <v>1.1100000000000001</v>
      </c>
      <c r="F16">
        <v>33</v>
      </c>
      <c r="G16">
        <v>0.3</v>
      </c>
      <c r="H16">
        <v>18</v>
      </c>
      <c r="I16">
        <v>5.3999999999999995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02">
        <v>42751</v>
      </c>
      <c r="B17" s="104" t="s">
        <v>110</v>
      </c>
      <c r="C17" t="s">
        <v>85</v>
      </c>
      <c r="D17">
        <v>30.599999999999998</v>
      </c>
      <c r="E17">
        <v>1.67</v>
      </c>
      <c r="F17">
        <v>24</v>
      </c>
      <c r="G17">
        <v>0.3</v>
      </c>
      <c r="H17">
        <v>12</v>
      </c>
      <c r="I17">
        <v>3.5999999999999996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02">
        <v>42752</v>
      </c>
      <c r="B18" s="104" t="s">
        <v>110</v>
      </c>
      <c r="C18" t="s">
        <v>86</v>
      </c>
      <c r="D18">
        <v>32.199999999999996</v>
      </c>
      <c r="E18">
        <v>1.43</v>
      </c>
      <c r="F18">
        <v>26</v>
      </c>
      <c r="G18">
        <v>0.3</v>
      </c>
      <c r="H18">
        <v>14</v>
      </c>
      <c r="I18">
        <v>4.2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1">
      <c r="A19" s="102">
        <v>42753</v>
      </c>
      <c r="B19" s="104" t="s">
        <v>110</v>
      </c>
      <c r="C19" t="s">
        <v>87</v>
      </c>
      <c r="D19">
        <v>42.8</v>
      </c>
      <c r="E19">
        <v>1.18</v>
      </c>
      <c r="F19">
        <v>33</v>
      </c>
      <c r="G19">
        <v>0.3</v>
      </c>
      <c r="H19">
        <v>16</v>
      </c>
      <c r="I19">
        <v>4.8</v>
      </c>
      <c r="J19" s="1"/>
      <c r="K19" s="202" t="s">
        <v>151</v>
      </c>
      <c r="L19" s="202"/>
      <c r="M19" s="202"/>
      <c r="N19" s="1"/>
      <c r="O19" s="202" t="s">
        <v>152</v>
      </c>
      <c r="P19" s="202"/>
      <c r="Q19" s="202"/>
      <c r="R19" s="202"/>
      <c r="S19" s="202"/>
      <c r="T19" s="1"/>
      <c r="U19" s="1"/>
      <c r="V19" s="1"/>
      <c r="W19" s="1"/>
      <c r="X19" s="1"/>
      <c r="Y19" s="1"/>
      <c r="Z19" s="1"/>
      <c r="AA19" s="1"/>
    </row>
    <row r="20" spans="1:27">
      <c r="A20" s="102">
        <v>42754</v>
      </c>
      <c r="B20" s="104" t="s">
        <v>110</v>
      </c>
      <c r="C20" t="s">
        <v>88</v>
      </c>
      <c r="D20">
        <v>43.099999999999994</v>
      </c>
      <c r="E20">
        <v>1.18</v>
      </c>
      <c r="F20">
        <v>30</v>
      </c>
      <c r="G20">
        <v>0.3</v>
      </c>
      <c r="H20">
        <v>17</v>
      </c>
      <c r="I20">
        <v>5.0999999999999996</v>
      </c>
      <c r="J20" s="1"/>
      <c r="K20" s="1" t="str">
        <f ca="1">_xlfn.FORMULATEXT(L4)</f>
        <v>=SUMIF(B2:B366,"=January",I2:I366)</v>
      </c>
      <c r="L20" s="1"/>
      <c r="M20" s="1"/>
      <c r="N20" s="1"/>
      <c r="O20" s="1" t="str">
        <f ca="1">_xlfn.FORMULATEXT(L8)</f>
        <v>=SUMIF(B2:B366,"="&amp;K8,I2:I366)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02">
        <v>42755</v>
      </c>
      <c r="B21" s="104" t="s">
        <v>110</v>
      </c>
      <c r="C21" t="s">
        <v>89</v>
      </c>
      <c r="D21">
        <v>31.599999999999998</v>
      </c>
      <c r="E21">
        <v>1.43</v>
      </c>
      <c r="F21">
        <v>20</v>
      </c>
      <c r="G21">
        <v>0.3</v>
      </c>
      <c r="H21">
        <v>12</v>
      </c>
      <c r="I21">
        <v>3.5999999999999996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02">
        <v>42756</v>
      </c>
      <c r="B22" s="104" t="s">
        <v>110</v>
      </c>
      <c r="C22" t="s">
        <v>90</v>
      </c>
      <c r="D22">
        <v>36.199999999999996</v>
      </c>
      <c r="E22">
        <v>1.25</v>
      </c>
      <c r="F22">
        <v>16</v>
      </c>
      <c r="G22">
        <v>0.3</v>
      </c>
      <c r="H22">
        <v>14</v>
      </c>
      <c r="I22">
        <v>4.2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02">
        <v>42757</v>
      </c>
      <c r="B23" s="104" t="s">
        <v>110</v>
      </c>
      <c r="C23" t="s">
        <v>84</v>
      </c>
      <c r="D23">
        <v>40.799999999999997</v>
      </c>
      <c r="E23">
        <v>1.1100000000000001</v>
      </c>
      <c r="F23">
        <v>19</v>
      </c>
      <c r="G23">
        <v>0.3</v>
      </c>
      <c r="H23">
        <v>16</v>
      </c>
      <c r="I23">
        <v>4.8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02">
        <v>42758</v>
      </c>
      <c r="B24" s="104" t="s">
        <v>110</v>
      </c>
      <c r="C24" t="s">
        <v>85</v>
      </c>
      <c r="D24">
        <v>38.099999999999994</v>
      </c>
      <c r="E24">
        <v>1.05</v>
      </c>
      <c r="F24">
        <v>21</v>
      </c>
      <c r="G24">
        <v>0.3</v>
      </c>
      <c r="H24">
        <v>17</v>
      </c>
      <c r="I24">
        <v>5.0999999999999996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2">
        <v>42759</v>
      </c>
      <c r="B25" s="104" t="s">
        <v>110</v>
      </c>
      <c r="C25" t="s">
        <v>86</v>
      </c>
      <c r="D25">
        <v>28.599999999999998</v>
      </c>
      <c r="E25">
        <v>1.54</v>
      </c>
      <c r="F25">
        <v>20</v>
      </c>
      <c r="G25">
        <v>0.3</v>
      </c>
      <c r="H25">
        <v>12</v>
      </c>
      <c r="I25">
        <v>3.5999999999999996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02">
        <v>42760</v>
      </c>
      <c r="B26" s="104" t="s">
        <v>110</v>
      </c>
      <c r="C26" t="s">
        <v>87</v>
      </c>
      <c r="D26">
        <v>32.199999999999996</v>
      </c>
      <c r="E26">
        <v>1.25</v>
      </c>
      <c r="F26">
        <v>24</v>
      </c>
      <c r="G26">
        <v>0.3</v>
      </c>
      <c r="H26">
        <v>14</v>
      </c>
      <c r="I26">
        <v>4.2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2">
        <v>42761</v>
      </c>
      <c r="B27" s="104" t="s">
        <v>110</v>
      </c>
      <c r="C27" t="s">
        <v>88</v>
      </c>
      <c r="D27">
        <v>35.799999999999997</v>
      </c>
      <c r="E27">
        <v>1.25</v>
      </c>
      <c r="F27">
        <v>18</v>
      </c>
      <c r="G27">
        <v>0.3</v>
      </c>
      <c r="H27">
        <v>16</v>
      </c>
      <c r="I27">
        <v>4.8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2">
        <v>42762</v>
      </c>
      <c r="B28" s="104" t="s">
        <v>110</v>
      </c>
      <c r="C28" t="s">
        <v>89</v>
      </c>
      <c r="D28">
        <v>42.099999999999994</v>
      </c>
      <c r="E28">
        <v>1.05</v>
      </c>
      <c r="F28">
        <v>22</v>
      </c>
      <c r="G28">
        <v>0.3</v>
      </c>
      <c r="H28">
        <v>17</v>
      </c>
      <c r="I28">
        <v>5.0999999999999996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2">
        <v>42763</v>
      </c>
      <c r="B29" s="104" t="s">
        <v>110</v>
      </c>
      <c r="C29" t="s">
        <v>90</v>
      </c>
      <c r="D29">
        <v>34.9</v>
      </c>
      <c r="E29">
        <v>1.33</v>
      </c>
      <c r="F29">
        <v>15</v>
      </c>
      <c r="G29">
        <v>0.3</v>
      </c>
      <c r="H29">
        <v>13</v>
      </c>
      <c r="I29">
        <v>3.9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02">
        <v>42764</v>
      </c>
      <c r="B30" s="104" t="s">
        <v>110</v>
      </c>
      <c r="C30" t="s">
        <v>84</v>
      </c>
      <c r="D30">
        <v>35.199999999999996</v>
      </c>
      <c r="E30">
        <v>1.33</v>
      </c>
      <c r="F30">
        <v>27</v>
      </c>
      <c r="G30">
        <v>0.3</v>
      </c>
      <c r="H30">
        <v>14</v>
      </c>
      <c r="I30">
        <v>4.2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02">
        <v>42765</v>
      </c>
      <c r="B31" s="104" t="s">
        <v>110</v>
      </c>
      <c r="C31" t="s">
        <v>85</v>
      </c>
      <c r="D31">
        <v>41.099999999999994</v>
      </c>
      <c r="E31">
        <v>1.05</v>
      </c>
      <c r="F31">
        <v>20</v>
      </c>
      <c r="G31">
        <v>0.3</v>
      </c>
      <c r="H31">
        <v>17</v>
      </c>
      <c r="I31">
        <v>5.0999999999999996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2">
        <v>42766</v>
      </c>
      <c r="B32" s="104" t="s">
        <v>110</v>
      </c>
      <c r="C32" t="s">
        <v>86</v>
      </c>
      <c r="D32">
        <v>40.4</v>
      </c>
      <c r="E32">
        <v>1.05</v>
      </c>
      <c r="F32">
        <v>37</v>
      </c>
      <c r="G32">
        <v>0.3</v>
      </c>
      <c r="H32">
        <v>18</v>
      </c>
      <c r="I32">
        <v>5.3999999999999995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02">
        <v>42767</v>
      </c>
      <c r="B33" s="104" t="s">
        <v>111</v>
      </c>
      <c r="C33" t="s">
        <v>87</v>
      </c>
      <c r="D33">
        <v>42.4</v>
      </c>
      <c r="E33">
        <v>1</v>
      </c>
      <c r="F33">
        <v>35</v>
      </c>
      <c r="G33">
        <v>0.3</v>
      </c>
      <c r="H33">
        <v>18</v>
      </c>
      <c r="I33">
        <v>5.3999999999999995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02">
        <v>42768</v>
      </c>
      <c r="B34" s="104" t="s">
        <v>111</v>
      </c>
      <c r="C34" t="s">
        <v>88</v>
      </c>
      <c r="D34">
        <v>52</v>
      </c>
      <c r="E34">
        <v>1</v>
      </c>
      <c r="F34">
        <v>22</v>
      </c>
      <c r="G34">
        <v>0.3</v>
      </c>
      <c r="H34">
        <v>20</v>
      </c>
      <c r="I34">
        <v>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02">
        <v>42769</v>
      </c>
      <c r="B35" s="104" t="s">
        <v>111</v>
      </c>
      <c r="C35" t="s">
        <v>89</v>
      </c>
      <c r="D35">
        <v>50.3</v>
      </c>
      <c r="E35">
        <v>0.87</v>
      </c>
      <c r="F35">
        <v>25</v>
      </c>
      <c r="G35">
        <v>0.3</v>
      </c>
      <c r="H35">
        <v>21</v>
      </c>
      <c r="I35">
        <v>6.3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02">
        <v>42770</v>
      </c>
      <c r="B36" s="104" t="s">
        <v>111</v>
      </c>
      <c r="C36" t="s">
        <v>90</v>
      </c>
      <c r="D36">
        <v>56.599999999999994</v>
      </c>
      <c r="E36">
        <v>0.83</v>
      </c>
      <c r="F36">
        <v>46</v>
      </c>
      <c r="G36">
        <v>0.3</v>
      </c>
      <c r="H36">
        <v>22</v>
      </c>
      <c r="I36">
        <v>6.6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02">
        <v>42771</v>
      </c>
      <c r="B37" s="104" t="s">
        <v>111</v>
      </c>
      <c r="C37" t="s">
        <v>84</v>
      </c>
      <c r="D37">
        <v>45.4</v>
      </c>
      <c r="E37">
        <v>1.1100000000000001</v>
      </c>
      <c r="F37">
        <v>32</v>
      </c>
      <c r="G37">
        <v>0.3</v>
      </c>
      <c r="H37">
        <v>18</v>
      </c>
      <c r="I37">
        <v>5.3999999999999995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02">
        <v>42772</v>
      </c>
      <c r="B38" s="104" t="s">
        <v>111</v>
      </c>
      <c r="C38" t="s">
        <v>85</v>
      </c>
      <c r="D38">
        <v>45</v>
      </c>
      <c r="E38">
        <v>0.95</v>
      </c>
      <c r="F38">
        <v>28</v>
      </c>
      <c r="G38">
        <v>0.3</v>
      </c>
      <c r="H38">
        <v>20</v>
      </c>
      <c r="I38">
        <v>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02">
        <v>42773</v>
      </c>
      <c r="B39" s="104" t="s">
        <v>111</v>
      </c>
      <c r="C39" t="s">
        <v>86</v>
      </c>
      <c r="D39">
        <v>52.3</v>
      </c>
      <c r="E39">
        <v>0.87</v>
      </c>
      <c r="F39">
        <v>39</v>
      </c>
      <c r="G39">
        <v>0.3</v>
      </c>
      <c r="H39">
        <v>21</v>
      </c>
      <c r="I39">
        <v>6.3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02">
        <v>42774</v>
      </c>
      <c r="B40" s="104" t="s">
        <v>111</v>
      </c>
      <c r="C40" t="s">
        <v>87</v>
      </c>
      <c r="D40">
        <v>52.599999999999994</v>
      </c>
      <c r="E40">
        <v>0.87</v>
      </c>
      <c r="F40">
        <v>31</v>
      </c>
      <c r="G40">
        <v>0.3</v>
      </c>
      <c r="H40">
        <v>22</v>
      </c>
      <c r="I40">
        <v>6.6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2">
        <v>42775</v>
      </c>
      <c r="B41" s="104" t="s">
        <v>111</v>
      </c>
      <c r="C41" t="s">
        <v>88</v>
      </c>
      <c r="D41">
        <v>42.699999999999996</v>
      </c>
      <c r="E41">
        <v>1</v>
      </c>
      <c r="F41">
        <v>39</v>
      </c>
      <c r="G41">
        <v>0.3</v>
      </c>
      <c r="H41">
        <v>19</v>
      </c>
      <c r="I41">
        <v>5.7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2">
        <v>42776</v>
      </c>
      <c r="B42" s="104" t="s">
        <v>111</v>
      </c>
      <c r="C42" t="s">
        <v>89</v>
      </c>
      <c r="D42">
        <v>50</v>
      </c>
      <c r="E42">
        <v>0.91</v>
      </c>
      <c r="F42">
        <v>40</v>
      </c>
      <c r="G42">
        <v>0.3</v>
      </c>
      <c r="H42">
        <v>20</v>
      </c>
      <c r="I42">
        <v>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02">
        <v>42777</v>
      </c>
      <c r="B43" s="104" t="s">
        <v>111</v>
      </c>
      <c r="C43" t="s">
        <v>90</v>
      </c>
      <c r="D43">
        <v>51.3</v>
      </c>
      <c r="E43">
        <v>0.91</v>
      </c>
      <c r="F43">
        <v>35</v>
      </c>
      <c r="G43">
        <v>0.3</v>
      </c>
      <c r="H43">
        <v>21</v>
      </c>
      <c r="I43">
        <v>6.3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02">
        <v>42778</v>
      </c>
      <c r="B44" s="104" t="s">
        <v>111</v>
      </c>
      <c r="C44" t="s">
        <v>84</v>
      </c>
      <c r="D44">
        <v>55.599999999999994</v>
      </c>
      <c r="E44">
        <v>0.83</v>
      </c>
      <c r="F44">
        <v>41</v>
      </c>
      <c r="G44">
        <v>0.3</v>
      </c>
      <c r="H44">
        <v>22</v>
      </c>
      <c r="I44">
        <v>6.6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2">
        <v>42779</v>
      </c>
      <c r="B45" s="104" t="s">
        <v>111</v>
      </c>
      <c r="C45" t="s">
        <v>85</v>
      </c>
      <c r="D45">
        <v>46.4</v>
      </c>
      <c r="E45">
        <v>1.1100000000000001</v>
      </c>
      <c r="F45">
        <v>34</v>
      </c>
      <c r="G45">
        <v>0.3</v>
      </c>
      <c r="H45">
        <v>18</v>
      </c>
      <c r="I45">
        <v>5.3999999999999995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2">
        <v>42780</v>
      </c>
      <c r="B46" s="104" t="s">
        <v>111</v>
      </c>
      <c r="C46" t="s">
        <v>86</v>
      </c>
      <c r="D46">
        <v>47.699999999999996</v>
      </c>
      <c r="E46">
        <v>0.95</v>
      </c>
      <c r="F46">
        <v>35</v>
      </c>
      <c r="G46">
        <v>0.3</v>
      </c>
      <c r="H46">
        <v>19</v>
      </c>
      <c r="I46">
        <v>5.7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02">
        <v>42781</v>
      </c>
      <c r="B47" s="104" t="s">
        <v>111</v>
      </c>
      <c r="C47" t="s">
        <v>87</v>
      </c>
      <c r="D47">
        <v>52</v>
      </c>
      <c r="E47">
        <v>0.91</v>
      </c>
      <c r="F47">
        <v>33</v>
      </c>
      <c r="G47">
        <v>0.3</v>
      </c>
      <c r="H47">
        <v>20</v>
      </c>
      <c r="I47">
        <v>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02">
        <v>42782</v>
      </c>
      <c r="B48" s="104" t="s">
        <v>111</v>
      </c>
      <c r="C48" t="s">
        <v>88</v>
      </c>
      <c r="D48">
        <v>47.3</v>
      </c>
      <c r="E48">
        <v>0.87</v>
      </c>
      <c r="F48">
        <v>31</v>
      </c>
      <c r="G48">
        <v>0.3</v>
      </c>
      <c r="H48">
        <v>21</v>
      </c>
      <c r="I48">
        <v>6.3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2">
        <v>42783</v>
      </c>
      <c r="B49" s="104" t="s">
        <v>111</v>
      </c>
      <c r="C49" t="s">
        <v>89</v>
      </c>
      <c r="D49">
        <v>40.4</v>
      </c>
      <c r="E49">
        <v>1</v>
      </c>
      <c r="F49">
        <v>29</v>
      </c>
      <c r="G49">
        <v>0.3</v>
      </c>
      <c r="H49">
        <v>18</v>
      </c>
      <c r="I49">
        <v>5.3999999999999995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02">
        <v>42784</v>
      </c>
      <c r="B50" s="104" t="s">
        <v>111</v>
      </c>
      <c r="C50" t="s">
        <v>90</v>
      </c>
      <c r="D50">
        <v>43.699999999999996</v>
      </c>
      <c r="E50">
        <v>0.95</v>
      </c>
      <c r="F50">
        <v>25</v>
      </c>
      <c r="G50">
        <v>0.3</v>
      </c>
      <c r="H50">
        <v>19</v>
      </c>
      <c r="I50">
        <v>5.7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02">
        <v>42785</v>
      </c>
      <c r="B51" s="104" t="s">
        <v>111</v>
      </c>
      <c r="C51" t="s">
        <v>84</v>
      </c>
      <c r="D51">
        <v>50</v>
      </c>
      <c r="E51">
        <v>0.95</v>
      </c>
      <c r="F51">
        <v>28</v>
      </c>
      <c r="G51">
        <v>0.3</v>
      </c>
      <c r="H51">
        <v>20</v>
      </c>
      <c r="I51">
        <v>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2">
        <v>42786</v>
      </c>
      <c r="B52" s="104" t="s">
        <v>111</v>
      </c>
      <c r="C52" t="s">
        <v>85</v>
      </c>
      <c r="D52">
        <v>50.3</v>
      </c>
      <c r="E52">
        <v>0.95</v>
      </c>
      <c r="F52">
        <v>25</v>
      </c>
      <c r="G52">
        <v>0.3</v>
      </c>
      <c r="H52">
        <v>21</v>
      </c>
      <c r="I52">
        <v>6.3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02">
        <v>42787</v>
      </c>
      <c r="B53" s="104" t="s">
        <v>111</v>
      </c>
      <c r="C53" t="s">
        <v>86</v>
      </c>
      <c r="D53">
        <v>42.4</v>
      </c>
      <c r="E53">
        <v>1</v>
      </c>
      <c r="F53">
        <v>28</v>
      </c>
      <c r="G53">
        <v>0.3</v>
      </c>
      <c r="H53">
        <v>18</v>
      </c>
      <c r="I53">
        <v>5.3999999999999995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02">
        <v>42788</v>
      </c>
      <c r="B54" s="104" t="s">
        <v>111</v>
      </c>
      <c r="C54" t="s">
        <v>87</v>
      </c>
      <c r="D54">
        <v>47.699999999999996</v>
      </c>
      <c r="E54">
        <v>0.95</v>
      </c>
      <c r="F54">
        <v>36</v>
      </c>
      <c r="G54">
        <v>0.3</v>
      </c>
      <c r="H54">
        <v>19</v>
      </c>
      <c r="I54">
        <v>5.7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02">
        <v>42789</v>
      </c>
      <c r="B55" s="104" t="s">
        <v>111</v>
      </c>
      <c r="C55" t="s">
        <v>88</v>
      </c>
      <c r="D55">
        <v>45</v>
      </c>
      <c r="E55">
        <v>1</v>
      </c>
      <c r="F55">
        <v>23</v>
      </c>
      <c r="G55">
        <v>0.3</v>
      </c>
      <c r="H55">
        <v>20</v>
      </c>
      <c r="I55">
        <v>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2">
        <v>42790</v>
      </c>
      <c r="B56" s="104" t="s">
        <v>111</v>
      </c>
      <c r="C56" t="s">
        <v>89</v>
      </c>
      <c r="D56">
        <v>47.3</v>
      </c>
      <c r="E56">
        <v>0.87</v>
      </c>
      <c r="F56">
        <v>36</v>
      </c>
      <c r="G56">
        <v>0.3</v>
      </c>
      <c r="H56">
        <v>21</v>
      </c>
      <c r="I56">
        <v>6.3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02">
        <v>42791</v>
      </c>
      <c r="B57" s="104" t="s">
        <v>111</v>
      </c>
      <c r="C57" t="s">
        <v>90</v>
      </c>
      <c r="D57">
        <v>42.4</v>
      </c>
      <c r="E57">
        <v>1</v>
      </c>
      <c r="F57">
        <v>21</v>
      </c>
      <c r="G57">
        <v>0.3</v>
      </c>
      <c r="H57">
        <v>18</v>
      </c>
      <c r="I57">
        <v>5.3999999999999995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2">
        <v>42792</v>
      </c>
      <c r="B58" s="104" t="s">
        <v>111</v>
      </c>
      <c r="C58" t="s">
        <v>84</v>
      </c>
      <c r="D58">
        <v>48.699999999999996</v>
      </c>
      <c r="E58">
        <v>1.05</v>
      </c>
      <c r="F58">
        <v>32</v>
      </c>
      <c r="G58">
        <v>0.3</v>
      </c>
      <c r="H58">
        <v>19</v>
      </c>
      <c r="I58">
        <v>5.7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02">
        <v>42793</v>
      </c>
      <c r="B59" s="104" t="s">
        <v>111</v>
      </c>
      <c r="C59" t="s">
        <v>85</v>
      </c>
      <c r="D59">
        <v>45</v>
      </c>
      <c r="E59">
        <v>1</v>
      </c>
      <c r="F59">
        <v>34</v>
      </c>
      <c r="G59">
        <v>0.3</v>
      </c>
      <c r="H59">
        <v>20</v>
      </c>
      <c r="I59">
        <v>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02">
        <v>42794</v>
      </c>
      <c r="B60" s="104" t="s">
        <v>111</v>
      </c>
      <c r="C60" t="s">
        <v>86</v>
      </c>
      <c r="D60">
        <v>49.599999999999994</v>
      </c>
      <c r="E60">
        <v>0.91</v>
      </c>
      <c r="F60">
        <v>45</v>
      </c>
      <c r="G60">
        <v>0.3</v>
      </c>
      <c r="H60">
        <v>22</v>
      </c>
      <c r="I60">
        <v>6.6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2">
        <v>42795</v>
      </c>
      <c r="B61" s="104" t="s">
        <v>112</v>
      </c>
      <c r="C61" t="s">
        <v>87</v>
      </c>
      <c r="D61">
        <v>57.9</v>
      </c>
      <c r="E61">
        <v>0.87</v>
      </c>
      <c r="F61">
        <v>46</v>
      </c>
      <c r="G61">
        <v>0.3</v>
      </c>
      <c r="H61">
        <v>23</v>
      </c>
      <c r="I61">
        <v>6.8999999999999995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2">
        <v>42796</v>
      </c>
      <c r="B62" s="104" t="s">
        <v>112</v>
      </c>
      <c r="C62" t="s">
        <v>88</v>
      </c>
      <c r="D62">
        <v>57.199999999999996</v>
      </c>
      <c r="E62">
        <v>0.8</v>
      </c>
      <c r="F62">
        <v>31</v>
      </c>
      <c r="G62">
        <v>0.3</v>
      </c>
      <c r="H62">
        <v>24</v>
      </c>
      <c r="I62">
        <v>7.1999999999999993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2">
        <v>42797</v>
      </c>
      <c r="B63" s="104" t="s">
        <v>112</v>
      </c>
      <c r="C63" t="s">
        <v>89</v>
      </c>
      <c r="D63">
        <v>60.199999999999996</v>
      </c>
      <c r="E63">
        <v>0.77</v>
      </c>
      <c r="F63">
        <v>28</v>
      </c>
      <c r="G63">
        <v>0.3</v>
      </c>
      <c r="H63">
        <v>24</v>
      </c>
      <c r="I63">
        <v>7.1999999999999993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2">
        <v>42798</v>
      </c>
      <c r="B64" s="104" t="s">
        <v>112</v>
      </c>
      <c r="C64" t="s">
        <v>90</v>
      </c>
      <c r="D64">
        <v>59.499999999999993</v>
      </c>
      <c r="E64">
        <v>0.77</v>
      </c>
      <c r="F64">
        <v>29</v>
      </c>
      <c r="G64">
        <v>0.3</v>
      </c>
      <c r="H64">
        <v>25</v>
      </c>
      <c r="I64">
        <v>7.5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2">
        <v>42799</v>
      </c>
      <c r="B65" s="104" t="s">
        <v>112</v>
      </c>
      <c r="C65" t="s">
        <v>84</v>
      </c>
      <c r="D65">
        <v>55.9</v>
      </c>
      <c r="E65">
        <v>0.87</v>
      </c>
      <c r="F65">
        <v>32</v>
      </c>
      <c r="G65">
        <v>0.3</v>
      </c>
      <c r="H65">
        <v>23</v>
      </c>
      <c r="I65">
        <v>6.8999999999999995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02">
        <v>42800</v>
      </c>
      <c r="B66" s="104" t="s">
        <v>112</v>
      </c>
      <c r="C66" t="s">
        <v>85</v>
      </c>
      <c r="D66">
        <v>61.199999999999996</v>
      </c>
      <c r="E66">
        <v>0.77</v>
      </c>
      <c r="F66">
        <v>28</v>
      </c>
      <c r="G66">
        <v>0.3</v>
      </c>
      <c r="H66">
        <v>24</v>
      </c>
      <c r="I66">
        <v>7.1999999999999993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2">
        <v>42801</v>
      </c>
      <c r="B67" s="104" t="s">
        <v>112</v>
      </c>
      <c r="C67" t="s">
        <v>86</v>
      </c>
      <c r="D67">
        <v>60.199999999999996</v>
      </c>
      <c r="E67">
        <v>0.77</v>
      </c>
      <c r="F67">
        <v>32</v>
      </c>
      <c r="G67">
        <v>0.3</v>
      </c>
      <c r="H67">
        <v>24</v>
      </c>
      <c r="I67">
        <v>7.1999999999999993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02">
        <v>42802</v>
      </c>
      <c r="B68" s="104" t="s">
        <v>112</v>
      </c>
      <c r="C68" t="s">
        <v>87</v>
      </c>
      <c r="D68">
        <v>58.499999999999993</v>
      </c>
      <c r="E68">
        <v>0.77</v>
      </c>
      <c r="F68">
        <v>43</v>
      </c>
      <c r="G68">
        <v>0.3</v>
      </c>
      <c r="H68">
        <v>25</v>
      </c>
      <c r="I68">
        <v>7.5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2">
        <v>42803</v>
      </c>
      <c r="B69" s="104" t="s">
        <v>112</v>
      </c>
      <c r="C69" t="s">
        <v>88</v>
      </c>
      <c r="D69">
        <v>52.9</v>
      </c>
      <c r="E69">
        <v>0.8</v>
      </c>
      <c r="F69">
        <v>29</v>
      </c>
      <c r="G69">
        <v>0.3</v>
      </c>
      <c r="H69">
        <v>23</v>
      </c>
      <c r="I69">
        <v>6.8999999999999995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2">
        <v>42804</v>
      </c>
      <c r="B70" s="104" t="s">
        <v>112</v>
      </c>
      <c r="C70" t="s">
        <v>89</v>
      </c>
      <c r="D70">
        <v>59.199999999999996</v>
      </c>
      <c r="E70">
        <v>0.83</v>
      </c>
      <c r="F70">
        <v>31</v>
      </c>
      <c r="G70">
        <v>0.3</v>
      </c>
      <c r="H70">
        <v>24</v>
      </c>
      <c r="I70">
        <v>7.1999999999999993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2">
        <v>42805</v>
      </c>
      <c r="B71" s="104" t="s">
        <v>112</v>
      </c>
      <c r="C71" t="s">
        <v>90</v>
      </c>
      <c r="D71">
        <v>58.199999999999996</v>
      </c>
      <c r="E71">
        <v>0.83</v>
      </c>
      <c r="F71">
        <v>30</v>
      </c>
      <c r="G71">
        <v>0.3</v>
      </c>
      <c r="H71">
        <v>24</v>
      </c>
      <c r="I71">
        <v>7.1999999999999993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2">
        <v>42806</v>
      </c>
      <c r="B72" s="104" t="s">
        <v>112</v>
      </c>
      <c r="C72" t="s">
        <v>84</v>
      </c>
      <c r="D72">
        <v>61.499999999999993</v>
      </c>
      <c r="E72">
        <v>0.74</v>
      </c>
      <c r="F72">
        <v>47</v>
      </c>
      <c r="G72">
        <v>0.3</v>
      </c>
      <c r="H72">
        <v>25</v>
      </c>
      <c r="I72">
        <v>7.5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2">
        <v>42807</v>
      </c>
      <c r="B73" s="104" t="s">
        <v>112</v>
      </c>
      <c r="C73" t="s">
        <v>85</v>
      </c>
      <c r="D73">
        <v>55.9</v>
      </c>
      <c r="E73">
        <v>0.87</v>
      </c>
      <c r="F73">
        <v>48</v>
      </c>
      <c r="G73">
        <v>0.3</v>
      </c>
      <c r="H73">
        <v>23</v>
      </c>
      <c r="I73">
        <v>6.8999999999999995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2">
        <v>42808</v>
      </c>
      <c r="B74" s="104" t="s">
        <v>112</v>
      </c>
      <c r="C74" t="s">
        <v>86</v>
      </c>
      <c r="D74">
        <v>58.9</v>
      </c>
      <c r="E74">
        <v>0.87</v>
      </c>
      <c r="F74">
        <v>35</v>
      </c>
      <c r="G74">
        <v>0.3</v>
      </c>
      <c r="H74">
        <v>23</v>
      </c>
      <c r="I74">
        <v>6.8999999999999995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2">
        <v>42809</v>
      </c>
      <c r="B75" s="104" t="s">
        <v>112</v>
      </c>
      <c r="C75" t="s">
        <v>87</v>
      </c>
      <c r="D75">
        <v>56.199999999999996</v>
      </c>
      <c r="E75">
        <v>0.83</v>
      </c>
      <c r="F75">
        <v>30</v>
      </c>
      <c r="G75">
        <v>0.3</v>
      </c>
      <c r="H75">
        <v>24</v>
      </c>
      <c r="I75">
        <v>7.1999999999999993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2">
        <v>42810</v>
      </c>
      <c r="B76" s="104" t="s">
        <v>112</v>
      </c>
      <c r="C76" t="s">
        <v>88</v>
      </c>
      <c r="D76">
        <v>60.199999999999996</v>
      </c>
      <c r="E76">
        <v>0.83</v>
      </c>
      <c r="F76">
        <v>39</v>
      </c>
      <c r="G76">
        <v>0.3</v>
      </c>
      <c r="H76">
        <v>24</v>
      </c>
      <c r="I76">
        <v>7.1999999999999993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2">
        <v>42811</v>
      </c>
      <c r="B77" s="104" t="s">
        <v>112</v>
      </c>
      <c r="C77" t="s">
        <v>89</v>
      </c>
      <c r="D77">
        <v>56.499999999999993</v>
      </c>
      <c r="E77">
        <v>0.77</v>
      </c>
      <c r="F77">
        <v>50</v>
      </c>
      <c r="G77">
        <v>0.3</v>
      </c>
      <c r="H77">
        <v>25</v>
      </c>
      <c r="I77">
        <v>7.5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2">
        <v>42812</v>
      </c>
      <c r="B78" s="104" t="s">
        <v>112</v>
      </c>
      <c r="C78" t="s">
        <v>90</v>
      </c>
      <c r="D78">
        <v>53.9</v>
      </c>
      <c r="E78">
        <v>0.83</v>
      </c>
      <c r="F78">
        <v>32</v>
      </c>
      <c r="G78">
        <v>0.3</v>
      </c>
      <c r="H78">
        <v>23</v>
      </c>
      <c r="I78">
        <v>6.8999999999999995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2">
        <v>42813</v>
      </c>
      <c r="B79" s="104" t="s">
        <v>112</v>
      </c>
      <c r="C79" t="s">
        <v>84</v>
      </c>
      <c r="D79">
        <v>56.9</v>
      </c>
      <c r="E79">
        <v>0.83</v>
      </c>
      <c r="F79">
        <v>38</v>
      </c>
      <c r="G79">
        <v>0.3</v>
      </c>
      <c r="H79">
        <v>23</v>
      </c>
      <c r="I79">
        <v>6.8999999999999995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2">
        <v>42814</v>
      </c>
      <c r="B80" s="104" t="s">
        <v>112</v>
      </c>
      <c r="C80" t="s">
        <v>85</v>
      </c>
      <c r="D80">
        <v>58.199999999999996</v>
      </c>
      <c r="E80">
        <v>0.77</v>
      </c>
      <c r="F80">
        <v>33</v>
      </c>
      <c r="G80">
        <v>0.3</v>
      </c>
      <c r="H80">
        <v>24</v>
      </c>
      <c r="I80">
        <v>7.1999999999999993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2">
        <v>42815</v>
      </c>
      <c r="B81" s="104" t="s">
        <v>112</v>
      </c>
      <c r="C81" t="s">
        <v>86</v>
      </c>
      <c r="D81">
        <v>57.199999999999996</v>
      </c>
      <c r="E81">
        <v>0.83</v>
      </c>
      <c r="F81">
        <v>36</v>
      </c>
      <c r="G81">
        <v>0.3</v>
      </c>
      <c r="H81">
        <v>24</v>
      </c>
      <c r="I81">
        <v>7.1999999999999993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2">
        <v>42816</v>
      </c>
      <c r="B82" s="104" t="s">
        <v>112</v>
      </c>
      <c r="C82" t="s">
        <v>87</v>
      </c>
      <c r="D82">
        <v>56.499999999999993</v>
      </c>
      <c r="E82">
        <v>0.74</v>
      </c>
      <c r="F82">
        <v>38</v>
      </c>
      <c r="G82">
        <v>0.3</v>
      </c>
      <c r="H82">
        <v>25</v>
      </c>
      <c r="I82">
        <v>7.5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2">
        <v>42817</v>
      </c>
      <c r="B83" s="104" t="s">
        <v>112</v>
      </c>
      <c r="C83" t="s">
        <v>88</v>
      </c>
      <c r="D83">
        <v>55.9</v>
      </c>
      <c r="E83">
        <v>0.87</v>
      </c>
      <c r="F83">
        <v>35</v>
      </c>
      <c r="G83">
        <v>0.3</v>
      </c>
      <c r="H83">
        <v>23</v>
      </c>
      <c r="I83">
        <v>6.8999999999999995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2">
        <v>42818</v>
      </c>
      <c r="B84" s="104" t="s">
        <v>112</v>
      </c>
      <c r="C84" t="s">
        <v>89</v>
      </c>
      <c r="D84">
        <v>56.9</v>
      </c>
      <c r="E84">
        <v>0.83</v>
      </c>
      <c r="F84">
        <v>41</v>
      </c>
      <c r="G84">
        <v>0.3</v>
      </c>
      <c r="H84">
        <v>23</v>
      </c>
      <c r="I84">
        <v>6.8999999999999995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2">
        <v>42819</v>
      </c>
      <c r="B85" s="104" t="s">
        <v>112</v>
      </c>
      <c r="C85" t="s">
        <v>90</v>
      </c>
      <c r="D85">
        <v>58.199999999999996</v>
      </c>
      <c r="E85">
        <v>0.8</v>
      </c>
      <c r="F85">
        <v>50</v>
      </c>
      <c r="G85">
        <v>0.3</v>
      </c>
      <c r="H85">
        <v>24</v>
      </c>
      <c r="I85">
        <v>7.1999999999999993</v>
      </c>
    </row>
    <row r="86" spans="1:27">
      <c r="A86" s="102">
        <v>42820</v>
      </c>
      <c r="B86" s="104" t="s">
        <v>112</v>
      </c>
      <c r="C86" t="s">
        <v>84</v>
      </c>
      <c r="D86">
        <v>59.499999999999993</v>
      </c>
      <c r="E86">
        <v>0.77</v>
      </c>
      <c r="F86">
        <v>39</v>
      </c>
      <c r="G86">
        <v>0.3</v>
      </c>
      <c r="H86">
        <v>25</v>
      </c>
      <c r="I86">
        <v>7.5</v>
      </c>
    </row>
    <row r="87" spans="1:27">
      <c r="A87" s="102">
        <v>42821</v>
      </c>
      <c r="B87" s="104" t="s">
        <v>112</v>
      </c>
      <c r="C87" t="s">
        <v>85</v>
      </c>
      <c r="D87">
        <v>60.499999999999993</v>
      </c>
      <c r="E87">
        <v>0.74</v>
      </c>
      <c r="F87">
        <v>30</v>
      </c>
      <c r="G87">
        <v>0.3</v>
      </c>
      <c r="H87">
        <v>25</v>
      </c>
      <c r="I87">
        <v>7.5</v>
      </c>
    </row>
    <row r="88" spans="1:27">
      <c r="A88" s="102">
        <v>42822</v>
      </c>
      <c r="B88" s="104" t="s">
        <v>112</v>
      </c>
      <c r="C88" t="s">
        <v>86</v>
      </c>
      <c r="D88">
        <v>55.9</v>
      </c>
      <c r="E88">
        <v>0.83</v>
      </c>
      <c r="F88">
        <v>48</v>
      </c>
      <c r="G88">
        <v>0.3</v>
      </c>
      <c r="H88">
        <v>23</v>
      </c>
      <c r="I88">
        <v>6.8999999999999995</v>
      </c>
    </row>
    <row r="89" spans="1:27">
      <c r="A89" s="102">
        <v>42823</v>
      </c>
      <c r="B89" s="104" t="s">
        <v>112</v>
      </c>
      <c r="C89" t="s">
        <v>87</v>
      </c>
      <c r="D89">
        <v>57.199999999999996</v>
      </c>
      <c r="E89">
        <v>0.83</v>
      </c>
      <c r="F89">
        <v>39</v>
      </c>
      <c r="G89">
        <v>0.3</v>
      </c>
      <c r="H89">
        <v>24</v>
      </c>
      <c r="I89">
        <v>7.1999999999999993</v>
      </c>
    </row>
    <row r="90" spans="1:27">
      <c r="A90" s="102">
        <v>42824</v>
      </c>
      <c r="B90" s="104" t="s">
        <v>112</v>
      </c>
      <c r="C90" t="s">
        <v>88</v>
      </c>
      <c r="D90">
        <v>55.199999999999996</v>
      </c>
      <c r="E90">
        <v>0.8</v>
      </c>
      <c r="F90">
        <v>47</v>
      </c>
      <c r="G90">
        <v>0.3</v>
      </c>
      <c r="H90">
        <v>24</v>
      </c>
      <c r="I90">
        <v>7.1999999999999993</v>
      </c>
    </row>
    <row r="91" spans="1:27">
      <c r="A91" s="102">
        <v>42825</v>
      </c>
      <c r="B91" s="104" t="s">
        <v>112</v>
      </c>
      <c r="C91" t="s">
        <v>89</v>
      </c>
      <c r="D91">
        <v>58.499999999999993</v>
      </c>
      <c r="E91">
        <v>0.77</v>
      </c>
      <c r="F91">
        <v>48</v>
      </c>
      <c r="G91">
        <v>0.3</v>
      </c>
      <c r="H91">
        <v>25</v>
      </c>
      <c r="I91">
        <v>7.5</v>
      </c>
    </row>
    <row r="92" spans="1:27">
      <c r="A92" s="102">
        <v>42826</v>
      </c>
      <c r="B92" s="104" t="s">
        <v>113</v>
      </c>
      <c r="C92" t="s">
        <v>90</v>
      </c>
      <c r="D92">
        <v>57.499999999999993</v>
      </c>
      <c r="E92">
        <v>0.8</v>
      </c>
      <c r="F92">
        <v>33</v>
      </c>
      <c r="G92">
        <v>0.3</v>
      </c>
      <c r="H92">
        <v>25</v>
      </c>
      <c r="I92">
        <v>7.5</v>
      </c>
    </row>
    <row r="93" spans="1:27">
      <c r="A93" s="102">
        <v>42827</v>
      </c>
      <c r="B93" s="104" t="s">
        <v>113</v>
      </c>
      <c r="C93" t="s">
        <v>84</v>
      </c>
      <c r="D93">
        <v>65.8</v>
      </c>
      <c r="E93">
        <v>0.74</v>
      </c>
      <c r="F93">
        <v>47</v>
      </c>
      <c r="G93">
        <v>0.3</v>
      </c>
      <c r="H93">
        <v>26</v>
      </c>
      <c r="I93">
        <v>7.8</v>
      </c>
    </row>
    <row r="94" spans="1:27">
      <c r="A94" s="102">
        <v>42828</v>
      </c>
      <c r="B94" s="104" t="s">
        <v>113</v>
      </c>
      <c r="C94" t="s">
        <v>85</v>
      </c>
      <c r="D94">
        <v>60.8</v>
      </c>
      <c r="E94">
        <v>0.74</v>
      </c>
      <c r="F94">
        <v>51</v>
      </c>
      <c r="G94">
        <v>0.3</v>
      </c>
      <c r="H94">
        <v>26</v>
      </c>
      <c r="I94">
        <v>7.8</v>
      </c>
    </row>
    <row r="95" spans="1:27">
      <c r="A95" s="102">
        <v>42829</v>
      </c>
      <c r="B95" s="104" t="s">
        <v>113</v>
      </c>
      <c r="C95" t="s">
        <v>86</v>
      </c>
      <c r="D95">
        <v>62.099999999999994</v>
      </c>
      <c r="E95">
        <v>0.71</v>
      </c>
      <c r="F95">
        <v>31</v>
      </c>
      <c r="G95">
        <v>0.3</v>
      </c>
      <c r="H95">
        <v>27</v>
      </c>
      <c r="I95">
        <v>8.1</v>
      </c>
    </row>
    <row r="96" spans="1:27">
      <c r="A96" s="102">
        <v>42830</v>
      </c>
      <c r="B96" s="104" t="s">
        <v>113</v>
      </c>
      <c r="C96" t="s">
        <v>87</v>
      </c>
      <c r="D96">
        <v>64.399999999999991</v>
      </c>
      <c r="E96">
        <v>0.71</v>
      </c>
      <c r="F96">
        <v>33</v>
      </c>
      <c r="G96">
        <v>0.3</v>
      </c>
      <c r="H96">
        <v>28</v>
      </c>
      <c r="I96">
        <v>8.4</v>
      </c>
    </row>
    <row r="97" spans="1:9">
      <c r="A97" s="102">
        <v>42831</v>
      </c>
      <c r="B97" s="104" t="s">
        <v>113</v>
      </c>
      <c r="C97" t="s">
        <v>88</v>
      </c>
      <c r="D97">
        <v>57.499999999999993</v>
      </c>
      <c r="E97">
        <v>0.8</v>
      </c>
      <c r="F97">
        <v>31</v>
      </c>
      <c r="G97">
        <v>0.3</v>
      </c>
      <c r="H97">
        <v>25</v>
      </c>
      <c r="I97">
        <v>7.5</v>
      </c>
    </row>
    <row r="98" spans="1:9">
      <c r="A98" s="102">
        <v>42832</v>
      </c>
      <c r="B98" s="104" t="s">
        <v>113</v>
      </c>
      <c r="C98" t="s">
        <v>89</v>
      </c>
      <c r="D98">
        <v>59.8</v>
      </c>
      <c r="E98">
        <v>0.74</v>
      </c>
      <c r="F98">
        <v>44</v>
      </c>
      <c r="G98">
        <v>0.3</v>
      </c>
      <c r="H98">
        <v>26</v>
      </c>
      <c r="I98">
        <v>7.8</v>
      </c>
    </row>
    <row r="99" spans="1:9">
      <c r="A99" s="102">
        <v>42833</v>
      </c>
      <c r="B99" s="104" t="s">
        <v>113</v>
      </c>
      <c r="C99" t="s">
        <v>90</v>
      </c>
      <c r="D99">
        <v>63.8</v>
      </c>
      <c r="E99">
        <v>0.74</v>
      </c>
      <c r="F99">
        <v>37</v>
      </c>
      <c r="G99">
        <v>0.3</v>
      </c>
      <c r="H99">
        <v>26</v>
      </c>
      <c r="I99">
        <v>7.8</v>
      </c>
    </row>
    <row r="100" spans="1:9">
      <c r="A100" s="102">
        <v>42834</v>
      </c>
      <c r="B100" s="104" t="s">
        <v>113</v>
      </c>
      <c r="C100" t="s">
        <v>84</v>
      </c>
      <c r="D100">
        <v>63.099999999999994</v>
      </c>
      <c r="E100">
        <v>0.69</v>
      </c>
      <c r="F100">
        <v>52</v>
      </c>
      <c r="G100">
        <v>0.3</v>
      </c>
      <c r="H100">
        <v>27</v>
      </c>
      <c r="I100">
        <v>8.1</v>
      </c>
    </row>
    <row r="101" spans="1:9">
      <c r="A101" s="102">
        <v>42835</v>
      </c>
      <c r="B101" s="104" t="s">
        <v>113</v>
      </c>
      <c r="C101" t="s">
        <v>85</v>
      </c>
      <c r="D101">
        <v>58.499999999999993</v>
      </c>
      <c r="E101">
        <v>0.74</v>
      </c>
      <c r="F101">
        <v>48</v>
      </c>
      <c r="G101">
        <v>0.3</v>
      </c>
      <c r="H101">
        <v>25</v>
      </c>
      <c r="I101">
        <v>7.5</v>
      </c>
    </row>
    <row r="102" spans="1:9">
      <c r="A102" s="102">
        <v>42836</v>
      </c>
      <c r="B102" s="104" t="s">
        <v>113</v>
      </c>
      <c r="C102" t="s">
        <v>86</v>
      </c>
      <c r="D102">
        <v>60.8</v>
      </c>
      <c r="E102">
        <v>0.74</v>
      </c>
      <c r="F102">
        <v>34</v>
      </c>
      <c r="G102">
        <v>0.3</v>
      </c>
      <c r="H102">
        <v>26</v>
      </c>
      <c r="I102">
        <v>7.8</v>
      </c>
    </row>
    <row r="103" spans="1:9">
      <c r="A103" s="102">
        <v>42837</v>
      </c>
      <c r="B103" s="104" t="s">
        <v>113</v>
      </c>
      <c r="C103" t="s">
        <v>87</v>
      </c>
      <c r="D103">
        <v>66.099999999999994</v>
      </c>
      <c r="E103">
        <v>0.74</v>
      </c>
      <c r="F103">
        <v>30</v>
      </c>
      <c r="G103">
        <v>0.3</v>
      </c>
      <c r="H103">
        <v>27</v>
      </c>
      <c r="I103">
        <v>8.1</v>
      </c>
    </row>
    <row r="104" spans="1:9">
      <c r="A104" s="102">
        <v>42838</v>
      </c>
      <c r="B104" s="104" t="s">
        <v>113</v>
      </c>
      <c r="C104" t="s">
        <v>88</v>
      </c>
      <c r="D104">
        <v>61.099999999999994</v>
      </c>
      <c r="E104">
        <v>0.69</v>
      </c>
      <c r="F104">
        <v>46</v>
      </c>
      <c r="G104">
        <v>0.3</v>
      </c>
      <c r="H104">
        <v>27</v>
      </c>
      <c r="I104">
        <v>8.1</v>
      </c>
    </row>
    <row r="105" spans="1:9">
      <c r="A105" s="102">
        <v>42839</v>
      </c>
      <c r="B105" s="104" t="s">
        <v>113</v>
      </c>
      <c r="C105" t="s">
        <v>89</v>
      </c>
      <c r="D105">
        <v>61.499999999999993</v>
      </c>
      <c r="E105">
        <v>0.77</v>
      </c>
      <c r="F105">
        <v>49</v>
      </c>
      <c r="G105">
        <v>0.3</v>
      </c>
      <c r="H105">
        <v>25</v>
      </c>
      <c r="I105">
        <v>7.5</v>
      </c>
    </row>
    <row r="106" spans="1:9">
      <c r="A106" s="102">
        <v>42840</v>
      </c>
      <c r="B106" s="104" t="s">
        <v>113</v>
      </c>
      <c r="C106" t="s">
        <v>90</v>
      </c>
      <c r="D106">
        <v>65.8</v>
      </c>
      <c r="E106">
        <v>0.74</v>
      </c>
      <c r="F106">
        <v>41</v>
      </c>
      <c r="G106">
        <v>0.3</v>
      </c>
      <c r="H106">
        <v>26</v>
      </c>
      <c r="I106">
        <v>7.8</v>
      </c>
    </row>
    <row r="107" spans="1:9">
      <c r="A107" s="102">
        <v>42841</v>
      </c>
      <c r="B107" s="104" t="s">
        <v>113</v>
      </c>
      <c r="C107" t="s">
        <v>84</v>
      </c>
      <c r="D107">
        <v>65.099999999999994</v>
      </c>
      <c r="E107">
        <v>0.69</v>
      </c>
      <c r="F107">
        <v>43</v>
      </c>
      <c r="G107">
        <v>0.3</v>
      </c>
      <c r="H107">
        <v>27</v>
      </c>
      <c r="I107">
        <v>8.1</v>
      </c>
    </row>
    <row r="108" spans="1:9">
      <c r="A108" s="102">
        <v>42842</v>
      </c>
      <c r="B108" s="104" t="s">
        <v>113</v>
      </c>
      <c r="C108" t="s">
        <v>85</v>
      </c>
      <c r="D108">
        <v>64.099999999999994</v>
      </c>
      <c r="E108">
        <v>0.71</v>
      </c>
      <c r="F108">
        <v>56</v>
      </c>
      <c r="G108">
        <v>0.3</v>
      </c>
      <c r="H108">
        <v>27</v>
      </c>
      <c r="I108">
        <v>8.1</v>
      </c>
    </row>
    <row r="109" spans="1:9">
      <c r="A109" s="102">
        <v>42843</v>
      </c>
      <c r="B109" s="104" t="s">
        <v>113</v>
      </c>
      <c r="C109" t="s">
        <v>86</v>
      </c>
      <c r="D109">
        <v>62.499999999999993</v>
      </c>
      <c r="E109">
        <v>0.74</v>
      </c>
      <c r="F109">
        <v>31</v>
      </c>
      <c r="G109">
        <v>0.3</v>
      </c>
      <c r="H109">
        <v>25</v>
      </c>
      <c r="I109">
        <v>7.5</v>
      </c>
    </row>
    <row r="110" spans="1:9">
      <c r="A110" s="102">
        <v>42844</v>
      </c>
      <c r="B110" s="104" t="s">
        <v>113</v>
      </c>
      <c r="C110" t="s">
        <v>87</v>
      </c>
      <c r="D110">
        <v>59.8</v>
      </c>
      <c r="E110">
        <v>0.77</v>
      </c>
      <c r="F110">
        <v>53</v>
      </c>
      <c r="G110">
        <v>0.3</v>
      </c>
      <c r="H110">
        <v>26</v>
      </c>
      <c r="I110">
        <v>7.8</v>
      </c>
    </row>
    <row r="111" spans="1:9">
      <c r="A111" s="102">
        <v>42845</v>
      </c>
      <c r="B111" s="104" t="s">
        <v>113</v>
      </c>
      <c r="C111" t="s">
        <v>88</v>
      </c>
      <c r="D111">
        <v>68.099999999999994</v>
      </c>
      <c r="E111">
        <v>0.69</v>
      </c>
      <c r="F111">
        <v>42</v>
      </c>
      <c r="G111">
        <v>0.3</v>
      </c>
      <c r="H111">
        <v>27</v>
      </c>
      <c r="I111">
        <v>8.1</v>
      </c>
    </row>
    <row r="112" spans="1:9">
      <c r="A112" s="102">
        <v>42846</v>
      </c>
      <c r="B112" s="104" t="s">
        <v>113</v>
      </c>
      <c r="C112" t="s">
        <v>89</v>
      </c>
      <c r="D112">
        <v>67.099999999999994</v>
      </c>
      <c r="E112">
        <v>0.74</v>
      </c>
      <c r="F112">
        <v>48</v>
      </c>
      <c r="G112">
        <v>0.3</v>
      </c>
      <c r="H112">
        <v>27</v>
      </c>
      <c r="I112">
        <v>8.1</v>
      </c>
    </row>
    <row r="113" spans="1:9">
      <c r="A113" s="102">
        <v>42847</v>
      </c>
      <c r="B113" s="104" t="s">
        <v>113</v>
      </c>
      <c r="C113" t="s">
        <v>90</v>
      </c>
      <c r="D113">
        <v>57.499999999999993</v>
      </c>
      <c r="E113">
        <v>0.77</v>
      </c>
      <c r="F113">
        <v>47</v>
      </c>
      <c r="G113">
        <v>0.3</v>
      </c>
      <c r="H113">
        <v>25</v>
      </c>
      <c r="I113">
        <v>7.5</v>
      </c>
    </row>
    <row r="114" spans="1:9">
      <c r="A114" s="102">
        <v>42848</v>
      </c>
      <c r="B114" s="104" t="s">
        <v>113</v>
      </c>
      <c r="C114" t="s">
        <v>84</v>
      </c>
      <c r="D114">
        <v>60.8</v>
      </c>
      <c r="E114">
        <v>0.77</v>
      </c>
      <c r="F114">
        <v>50</v>
      </c>
      <c r="G114">
        <v>0.3</v>
      </c>
      <c r="H114">
        <v>26</v>
      </c>
      <c r="I114">
        <v>7.8</v>
      </c>
    </row>
    <row r="115" spans="1:9">
      <c r="A115" s="102">
        <v>42849</v>
      </c>
      <c r="B115" s="104" t="s">
        <v>113</v>
      </c>
      <c r="C115" t="s">
        <v>85</v>
      </c>
      <c r="D115">
        <v>65.099999999999994</v>
      </c>
      <c r="E115">
        <v>0.69</v>
      </c>
      <c r="F115">
        <v>48</v>
      </c>
      <c r="G115">
        <v>0.3</v>
      </c>
      <c r="H115">
        <v>27</v>
      </c>
      <c r="I115">
        <v>8.1</v>
      </c>
    </row>
    <row r="116" spans="1:9">
      <c r="A116" s="102">
        <v>42850</v>
      </c>
      <c r="B116" s="104" t="s">
        <v>113</v>
      </c>
      <c r="C116" t="s">
        <v>86</v>
      </c>
      <c r="D116">
        <v>65.099999999999994</v>
      </c>
      <c r="E116">
        <v>0.71</v>
      </c>
      <c r="F116">
        <v>37</v>
      </c>
      <c r="G116">
        <v>0.3</v>
      </c>
      <c r="H116">
        <v>27</v>
      </c>
      <c r="I116">
        <v>8.1</v>
      </c>
    </row>
    <row r="117" spans="1:9">
      <c r="A117" s="102">
        <v>42851</v>
      </c>
      <c r="B117" s="104" t="s">
        <v>113</v>
      </c>
      <c r="C117" t="s">
        <v>87</v>
      </c>
      <c r="D117">
        <v>62.499999999999993</v>
      </c>
      <c r="E117">
        <v>0.8</v>
      </c>
      <c r="F117">
        <v>48</v>
      </c>
      <c r="G117">
        <v>0.3</v>
      </c>
      <c r="H117">
        <v>25</v>
      </c>
      <c r="I117">
        <v>7.5</v>
      </c>
    </row>
    <row r="118" spans="1:9">
      <c r="A118" s="102">
        <v>42852</v>
      </c>
      <c r="B118" s="104" t="s">
        <v>113</v>
      </c>
      <c r="C118" t="s">
        <v>88</v>
      </c>
      <c r="D118">
        <v>63.499999999999993</v>
      </c>
      <c r="E118">
        <v>0.77</v>
      </c>
      <c r="F118">
        <v>50</v>
      </c>
      <c r="G118">
        <v>0.3</v>
      </c>
      <c r="H118">
        <v>25</v>
      </c>
      <c r="I118">
        <v>7.5</v>
      </c>
    </row>
    <row r="119" spans="1:9">
      <c r="A119" s="102">
        <v>42853</v>
      </c>
      <c r="B119" s="104" t="s">
        <v>113</v>
      </c>
      <c r="C119" t="s">
        <v>89</v>
      </c>
      <c r="D119">
        <v>58.8</v>
      </c>
      <c r="E119">
        <v>0.74</v>
      </c>
      <c r="F119">
        <v>32</v>
      </c>
      <c r="G119">
        <v>0.3</v>
      </c>
      <c r="H119">
        <v>26</v>
      </c>
      <c r="I119">
        <v>7.8</v>
      </c>
    </row>
    <row r="120" spans="1:9">
      <c r="A120" s="102">
        <v>42854</v>
      </c>
      <c r="B120" s="104" t="s">
        <v>113</v>
      </c>
      <c r="C120" t="s">
        <v>90</v>
      </c>
      <c r="D120">
        <v>65.099999999999994</v>
      </c>
      <c r="E120">
        <v>0.71</v>
      </c>
      <c r="F120">
        <v>32</v>
      </c>
      <c r="G120">
        <v>0.3</v>
      </c>
      <c r="H120">
        <v>27</v>
      </c>
      <c r="I120">
        <v>8.1</v>
      </c>
    </row>
    <row r="121" spans="1:9">
      <c r="A121" s="102">
        <v>42855</v>
      </c>
      <c r="B121" s="104" t="s">
        <v>113</v>
      </c>
      <c r="C121" t="s">
        <v>84</v>
      </c>
      <c r="D121">
        <v>67.099999999999994</v>
      </c>
      <c r="E121">
        <v>0.74</v>
      </c>
      <c r="F121">
        <v>35</v>
      </c>
      <c r="G121">
        <v>0.3</v>
      </c>
      <c r="H121">
        <v>27</v>
      </c>
      <c r="I121">
        <v>8.1</v>
      </c>
    </row>
    <row r="122" spans="1:9">
      <c r="A122" s="102">
        <v>42856</v>
      </c>
      <c r="B122" s="104" t="s">
        <v>114</v>
      </c>
      <c r="C122" t="s">
        <v>85</v>
      </c>
      <c r="D122">
        <v>66.699999999999989</v>
      </c>
      <c r="E122">
        <v>0.65</v>
      </c>
      <c r="F122">
        <v>56</v>
      </c>
      <c r="G122">
        <v>0.3</v>
      </c>
      <c r="H122">
        <v>29</v>
      </c>
      <c r="I122">
        <v>8.6999999999999993</v>
      </c>
    </row>
    <row r="123" spans="1:9">
      <c r="A123" s="102">
        <v>42857</v>
      </c>
      <c r="B123" s="104" t="s">
        <v>114</v>
      </c>
      <c r="C123" t="s">
        <v>86</v>
      </c>
      <c r="D123">
        <v>65.699999999999989</v>
      </c>
      <c r="E123">
        <v>0.69</v>
      </c>
      <c r="F123">
        <v>40</v>
      </c>
      <c r="G123">
        <v>0.3</v>
      </c>
      <c r="H123">
        <v>29</v>
      </c>
      <c r="I123">
        <v>8.6999999999999993</v>
      </c>
    </row>
    <row r="124" spans="1:9">
      <c r="A124" s="102">
        <v>42858</v>
      </c>
      <c r="B124" s="104" t="s">
        <v>114</v>
      </c>
      <c r="C124" t="s">
        <v>87</v>
      </c>
      <c r="D124">
        <v>71</v>
      </c>
      <c r="E124">
        <v>0.63</v>
      </c>
      <c r="F124">
        <v>55</v>
      </c>
      <c r="G124">
        <v>0.3</v>
      </c>
      <c r="H124">
        <v>30</v>
      </c>
      <c r="I124">
        <v>9</v>
      </c>
    </row>
    <row r="125" spans="1:9">
      <c r="A125" s="102">
        <v>42859</v>
      </c>
      <c r="B125" s="104" t="s">
        <v>114</v>
      </c>
      <c r="C125" t="s">
        <v>88</v>
      </c>
      <c r="D125">
        <v>71.3</v>
      </c>
      <c r="E125">
        <v>0.63</v>
      </c>
      <c r="F125">
        <v>64</v>
      </c>
      <c r="G125">
        <v>0.3</v>
      </c>
      <c r="H125">
        <v>31</v>
      </c>
      <c r="I125">
        <v>9.2999999999999989</v>
      </c>
    </row>
    <row r="126" spans="1:9">
      <c r="A126" s="102">
        <v>42860</v>
      </c>
      <c r="B126" s="104" t="s">
        <v>114</v>
      </c>
      <c r="C126" t="s">
        <v>89</v>
      </c>
      <c r="D126">
        <v>69.399999999999991</v>
      </c>
      <c r="E126">
        <v>0.71</v>
      </c>
      <c r="F126">
        <v>31</v>
      </c>
      <c r="G126">
        <v>0.3</v>
      </c>
      <c r="H126">
        <v>28</v>
      </c>
      <c r="I126">
        <v>8.4</v>
      </c>
    </row>
    <row r="127" spans="1:9">
      <c r="A127" s="102">
        <v>42861</v>
      </c>
      <c r="B127" s="104" t="s">
        <v>114</v>
      </c>
      <c r="C127" t="s">
        <v>90</v>
      </c>
      <c r="D127">
        <v>66.699999999999989</v>
      </c>
      <c r="E127">
        <v>0.67</v>
      </c>
      <c r="F127">
        <v>51</v>
      </c>
      <c r="G127">
        <v>0.3</v>
      </c>
      <c r="H127">
        <v>29</v>
      </c>
      <c r="I127">
        <v>8.6999999999999993</v>
      </c>
    </row>
    <row r="128" spans="1:9">
      <c r="A128" s="102">
        <v>42862</v>
      </c>
      <c r="B128" s="104" t="s">
        <v>114</v>
      </c>
      <c r="C128" t="s">
        <v>84</v>
      </c>
      <c r="D128">
        <v>69.699999999999989</v>
      </c>
      <c r="E128">
        <v>0.65</v>
      </c>
      <c r="F128">
        <v>49</v>
      </c>
      <c r="G128">
        <v>0.3</v>
      </c>
      <c r="H128">
        <v>29</v>
      </c>
      <c r="I128">
        <v>8.6999999999999993</v>
      </c>
    </row>
    <row r="129" spans="1:9">
      <c r="A129" s="102">
        <v>42863</v>
      </c>
      <c r="B129" s="104" t="s">
        <v>114</v>
      </c>
      <c r="C129" t="s">
        <v>85</v>
      </c>
      <c r="D129">
        <v>75</v>
      </c>
      <c r="E129">
        <v>0.67</v>
      </c>
      <c r="F129">
        <v>56</v>
      </c>
      <c r="G129">
        <v>0.3</v>
      </c>
      <c r="H129">
        <v>30</v>
      </c>
      <c r="I129">
        <v>9</v>
      </c>
    </row>
    <row r="130" spans="1:9">
      <c r="A130" s="102">
        <v>42864</v>
      </c>
      <c r="B130" s="104" t="s">
        <v>114</v>
      </c>
      <c r="C130" t="s">
        <v>86</v>
      </c>
      <c r="D130">
        <v>71.3</v>
      </c>
      <c r="E130">
        <v>0.63</v>
      </c>
      <c r="F130">
        <v>56</v>
      </c>
      <c r="G130">
        <v>0.3</v>
      </c>
      <c r="H130">
        <v>31</v>
      </c>
      <c r="I130">
        <v>9.2999999999999989</v>
      </c>
    </row>
    <row r="131" spans="1:9">
      <c r="A131" s="102">
        <v>42865</v>
      </c>
      <c r="B131" s="104" t="s">
        <v>114</v>
      </c>
      <c r="C131" t="s">
        <v>87</v>
      </c>
      <c r="D131">
        <v>69.399999999999991</v>
      </c>
      <c r="E131">
        <v>0.69</v>
      </c>
      <c r="F131">
        <v>40</v>
      </c>
      <c r="G131">
        <v>0.3</v>
      </c>
      <c r="H131">
        <v>28</v>
      </c>
      <c r="I131">
        <v>8.4</v>
      </c>
    </row>
    <row r="132" spans="1:9">
      <c r="A132" s="102">
        <v>42866</v>
      </c>
      <c r="B132" s="104" t="s">
        <v>114</v>
      </c>
      <c r="C132" t="s">
        <v>88</v>
      </c>
      <c r="D132">
        <v>72.699999999999989</v>
      </c>
      <c r="E132">
        <v>0.67</v>
      </c>
      <c r="F132">
        <v>57</v>
      </c>
      <c r="G132">
        <v>0.3</v>
      </c>
      <c r="H132">
        <v>29</v>
      </c>
      <c r="I132">
        <v>8.6999999999999993</v>
      </c>
    </row>
    <row r="133" spans="1:9">
      <c r="A133" s="102">
        <v>42867</v>
      </c>
      <c r="B133" s="104" t="s">
        <v>114</v>
      </c>
      <c r="C133" t="s">
        <v>89</v>
      </c>
      <c r="D133">
        <v>66.699999999999989</v>
      </c>
      <c r="E133">
        <v>0.67</v>
      </c>
      <c r="F133">
        <v>40</v>
      </c>
      <c r="G133">
        <v>0.3</v>
      </c>
      <c r="H133">
        <v>29</v>
      </c>
      <c r="I133">
        <v>8.6999999999999993</v>
      </c>
    </row>
    <row r="134" spans="1:9">
      <c r="A134" s="102">
        <v>42868</v>
      </c>
      <c r="B134" s="104" t="s">
        <v>114</v>
      </c>
      <c r="C134" t="s">
        <v>90</v>
      </c>
      <c r="D134">
        <v>70</v>
      </c>
      <c r="E134">
        <v>0.65</v>
      </c>
      <c r="F134">
        <v>34</v>
      </c>
      <c r="G134">
        <v>0.3</v>
      </c>
      <c r="H134">
        <v>30</v>
      </c>
      <c r="I134">
        <v>9</v>
      </c>
    </row>
    <row r="135" spans="1:9">
      <c r="A135" s="102">
        <v>42869</v>
      </c>
      <c r="B135" s="104" t="s">
        <v>114</v>
      </c>
      <c r="C135" t="s">
        <v>84</v>
      </c>
      <c r="D135">
        <v>77.3</v>
      </c>
      <c r="E135">
        <v>0.63</v>
      </c>
      <c r="F135">
        <v>58</v>
      </c>
      <c r="G135">
        <v>0.3</v>
      </c>
      <c r="H135">
        <v>31</v>
      </c>
      <c r="I135">
        <v>9.2999999999999989</v>
      </c>
    </row>
    <row r="136" spans="1:9">
      <c r="A136" s="102">
        <v>42870</v>
      </c>
      <c r="B136" s="104" t="s">
        <v>114</v>
      </c>
      <c r="C136" t="s">
        <v>85</v>
      </c>
      <c r="D136">
        <v>63.399999999999991</v>
      </c>
      <c r="E136">
        <v>0.69</v>
      </c>
      <c r="F136">
        <v>32</v>
      </c>
      <c r="G136">
        <v>0.3</v>
      </c>
      <c r="H136">
        <v>28</v>
      </c>
      <c r="I136">
        <v>8.4</v>
      </c>
    </row>
    <row r="137" spans="1:9">
      <c r="A137" s="102">
        <v>42871</v>
      </c>
      <c r="B137" s="104" t="s">
        <v>114</v>
      </c>
      <c r="C137" t="s">
        <v>86</v>
      </c>
      <c r="D137">
        <v>65.699999999999989</v>
      </c>
      <c r="E137">
        <v>0.67</v>
      </c>
      <c r="F137">
        <v>55</v>
      </c>
      <c r="G137">
        <v>0.3</v>
      </c>
      <c r="H137">
        <v>29</v>
      </c>
      <c r="I137">
        <v>8.6999999999999993</v>
      </c>
    </row>
    <row r="138" spans="1:9">
      <c r="A138" s="102">
        <v>42872</v>
      </c>
      <c r="B138" s="104" t="s">
        <v>114</v>
      </c>
      <c r="C138" t="s">
        <v>87</v>
      </c>
      <c r="D138">
        <v>70.699999999999989</v>
      </c>
      <c r="E138">
        <v>0.67</v>
      </c>
      <c r="F138">
        <v>43</v>
      </c>
      <c r="G138">
        <v>0.3</v>
      </c>
      <c r="H138">
        <v>29</v>
      </c>
      <c r="I138">
        <v>8.6999999999999993</v>
      </c>
    </row>
    <row r="139" spans="1:9">
      <c r="A139" s="102">
        <v>42873</v>
      </c>
      <c r="B139" s="104" t="s">
        <v>114</v>
      </c>
      <c r="C139" t="s">
        <v>88</v>
      </c>
      <c r="D139">
        <v>72</v>
      </c>
      <c r="E139">
        <v>0.67</v>
      </c>
      <c r="F139">
        <v>53</v>
      </c>
      <c r="G139">
        <v>0.3</v>
      </c>
      <c r="H139">
        <v>30</v>
      </c>
      <c r="I139">
        <v>9</v>
      </c>
    </row>
    <row r="140" spans="1:9">
      <c r="A140" s="102">
        <v>42874</v>
      </c>
      <c r="B140" s="104" t="s">
        <v>114</v>
      </c>
      <c r="C140" t="s">
        <v>89</v>
      </c>
      <c r="D140">
        <v>75.3</v>
      </c>
      <c r="E140">
        <v>0.61</v>
      </c>
      <c r="F140">
        <v>58</v>
      </c>
      <c r="G140">
        <v>0.3</v>
      </c>
      <c r="H140">
        <v>31</v>
      </c>
      <c r="I140">
        <v>9.2999999999999989</v>
      </c>
    </row>
    <row r="141" spans="1:9">
      <c r="A141" s="102">
        <v>42875</v>
      </c>
      <c r="B141" s="104" t="s">
        <v>114</v>
      </c>
      <c r="C141" t="s">
        <v>90</v>
      </c>
      <c r="D141">
        <v>64.399999999999991</v>
      </c>
      <c r="E141">
        <v>0.67</v>
      </c>
      <c r="F141">
        <v>59</v>
      </c>
      <c r="G141">
        <v>0.3</v>
      </c>
      <c r="H141">
        <v>28</v>
      </c>
      <c r="I141">
        <v>8.4</v>
      </c>
    </row>
    <row r="142" spans="1:9">
      <c r="A142" s="102">
        <v>42876</v>
      </c>
      <c r="B142" s="104" t="s">
        <v>114</v>
      </c>
      <c r="C142" t="s">
        <v>84</v>
      </c>
      <c r="D142">
        <v>71.699999999999989</v>
      </c>
      <c r="E142">
        <v>0.69</v>
      </c>
      <c r="F142">
        <v>47</v>
      </c>
      <c r="G142">
        <v>0.3</v>
      </c>
      <c r="H142">
        <v>29</v>
      </c>
      <c r="I142">
        <v>8.6999999999999993</v>
      </c>
    </row>
    <row r="143" spans="1:9">
      <c r="A143" s="102">
        <v>42877</v>
      </c>
      <c r="B143" s="104" t="s">
        <v>114</v>
      </c>
      <c r="C143" t="s">
        <v>85</v>
      </c>
      <c r="D143">
        <v>71</v>
      </c>
      <c r="E143">
        <v>0.67</v>
      </c>
      <c r="F143">
        <v>34</v>
      </c>
      <c r="G143">
        <v>0.3</v>
      </c>
      <c r="H143">
        <v>30</v>
      </c>
      <c r="I143">
        <v>9</v>
      </c>
    </row>
    <row r="144" spans="1:9">
      <c r="A144" s="102">
        <v>42878</v>
      </c>
      <c r="B144" s="104" t="s">
        <v>114</v>
      </c>
      <c r="C144" t="s">
        <v>86</v>
      </c>
      <c r="D144">
        <v>76.3</v>
      </c>
      <c r="E144">
        <v>0.63</v>
      </c>
      <c r="F144">
        <v>45</v>
      </c>
      <c r="G144">
        <v>0.3</v>
      </c>
      <c r="H144">
        <v>31</v>
      </c>
      <c r="I144">
        <v>9.2999999999999989</v>
      </c>
    </row>
    <row r="145" spans="1:9">
      <c r="A145" s="102">
        <v>42879</v>
      </c>
      <c r="B145" s="104" t="s">
        <v>114</v>
      </c>
      <c r="C145" t="s">
        <v>87</v>
      </c>
      <c r="D145">
        <v>69.399999999999991</v>
      </c>
      <c r="E145">
        <v>0.69</v>
      </c>
      <c r="F145">
        <v>34</v>
      </c>
      <c r="G145">
        <v>0.3</v>
      </c>
      <c r="H145">
        <v>28</v>
      </c>
      <c r="I145">
        <v>8.4</v>
      </c>
    </row>
    <row r="146" spans="1:9">
      <c r="A146" s="102">
        <v>42880</v>
      </c>
      <c r="B146" s="104" t="s">
        <v>114</v>
      </c>
      <c r="C146" t="s">
        <v>88</v>
      </c>
      <c r="D146">
        <v>71.699999999999989</v>
      </c>
      <c r="E146">
        <v>0.69</v>
      </c>
      <c r="F146">
        <v>53</v>
      </c>
      <c r="G146">
        <v>0.3</v>
      </c>
      <c r="H146">
        <v>29</v>
      </c>
      <c r="I146">
        <v>8.6999999999999993</v>
      </c>
    </row>
    <row r="147" spans="1:9">
      <c r="A147" s="102">
        <v>42881</v>
      </c>
      <c r="B147" s="104" t="s">
        <v>114</v>
      </c>
      <c r="C147" t="s">
        <v>89</v>
      </c>
      <c r="D147">
        <v>72</v>
      </c>
      <c r="E147">
        <v>0.67</v>
      </c>
      <c r="F147">
        <v>63</v>
      </c>
      <c r="G147">
        <v>0.3</v>
      </c>
      <c r="H147">
        <v>30</v>
      </c>
      <c r="I147">
        <v>9</v>
      </c>
    </row>
    <row r="148" spans="1:9">
      <c r="A148" s="102">
        <v>42882</v>
      </c>
      <c r="B148" s="104" t="s">
        <v>114</v>
      </c>
      <c r="C148" t="s">
        <v>90</v>
      </c>
      <c r="D148">
        <v>77.3</v>
      </c>
      <c r="E148">
        <v>0.63</v>
      </c>
      <c r="F148">
        <v>56</v>
      </c>
      <c r="G148">
        <v>0.3</v>
      </c>
      <c r="H148">
        <v>31</v>
      </c>
      <c r="I148">
        <v>9.2999999999999989</v>
      </c>
    </row>
    <row r="149" spans="1:9">
      <c r="A149" s="102">
        <v>42883</v>
      </c>
      <c r="B149" s="104" t="s">
        <v>114</v>
      </c>
      <c r="C149" t="s">
        <v>84</v>
      </c>
      <c r="D149">
        <v>71.699999999999989</v>
      </c>
      <c r="E149">
        <v>0.65</v>
      </c>
      <c r="F149">
        <v>45</v>
      </c>
      <c r="G149">
        <v>0.3</v>
      </c>
      <c r="H149">
        <v>29</v>
      </c>
      <c r="I149">
        <v>8.6999999999999993</v>
      </c>
    </row>
    <row r="150" spans="1:9">
      <c r="A150" s="102">
        <v>42884</v>
      </c>
      <c r="B150" s="104" t="s">
        <v>114</v>
      </c>
      <c r="C150" t="s">
        <v>85</v>
      </c>
      <c r="D150">
        <v>66.699999999999989</v>
      </c>
      <c r="E150">
        <v>0.65</v>
      </c>
      <c r="F150">
        <v>32</v>
      </c>
      <c r="G150">
        <v>0.3</v>
      </c>
      <c r="H150">
        <v>29</v>
      </c>
      <c r="I150">
        <v>8.6999999999999993</v>
      </c>
    </row>
    <row r="151" spans="1:9">
      <c r="A151" s="102">
        <v>42885</v>
      </c>
      <c r="B151" s="104" t="s">
        <v>114</v>
      </c>
      <c r="C151" t="s">
        <v>86</v>
      </c>
      <c r="D151">
        <v>75</v>
      </c>
      <c r="E151">
        <v>0.67</v>
      </c>
      <c r="F151">
        <v>43</v>
      </c>
      <c r="G151">
        <v>0.3</v>
      </c>
      <c r="H151">
        <v>30</v>
      </c>
      <c r="I151">
        <v>9</v>
      </c>
    </row>
    <row r="152" spans="1:9">
      <c r="A152" s="102">
        <v>42886</v>
      </c>
      <c r="B152" s="104" t="s">
        <v>114</v>
      </c>
      <c r="C152" t="s">
        <v>87</v>
      </c>
      <c r="D152">
        <v>77.3</v>
      </c>
      <c r="E152">
        <v>0.65</v>
      </c>
      <c r="F152">
        <v>56</v>
      </c>
      <c r="G152">
        <v>0.3</v>
      </c>
      <c r="H152">
        <v>31</v>
      </c>
      <c r="I152">
        <v>9.2999999999999989</v>
      </c>
    </row>
    <row r="153" spans="1:9">
      <c r="A153" s="102">
        <v>42887</v>
      </c>
      <c r="B153" s="104" t="s">
        <v>115</v>
      </c>
      <c r="C153" t="s">
        <v>88</v>
      </c>
      <c r="D153">
        <v>71.3</v>
      </c>
      <c r="E153">
        <v>0.65</v>
      </c>
      <c r="F153">
        <v>42</v>
      </c>
      <c r="G153">
        <v>0.3</v>
      </c>
      <c r="H153">
        <v>31</v>
      </c>
      <c r="I153">
        <v>9.2999999999999989</v>
      </c>
    </row>
    <row r="154" spans="1:9">
      <c r="A154" s="102">
        <v>42888</v>
      </c>
      <c r="B154" s="104" t="s">
        <v>115</v>
      </c>
      <c r="C154" t="s">
        <v>89</v>
      </c>
      <c r="D154">
        <v>79.899999999999991</v>
      </c>
      <c r="E154">
        <v>0.59</v>
      </c>
      <c r="F154">
        <v>48</v>
      </c>
      <c r="G154">
        <v>0.3</v>
      </c>
      <c r="H154">
        <v>33</v>
      </c>
      <c r="I154">
        <v>9.9</v>
      </c>
    </row>
    <row r="155" spans="1:9">
      <c r="A155" s="102">
        <v>42889</v>
      </c>
      <c r="B155" s="104" t="s">
        <v>115</v>
      </c>
      <c r="C155" t="s">
        <v>90</v>
      </c>
      <c r="D155">
        <v>81.5</v>
      </c>
      <c r="E155">
        <v>0.56000000000000005</v>
      </c>
      <c r="F155">
        <v>59</v>
      </c>
      <c r="G155">
        <v>0.3</v>
      </c>
      <c r="H155">
        <v>35</v>
      </c>
      <c r="I155">
        <v>10.5</v>
      </c>
    </row>
    <row r="156" spans="1:9">
      <c r="A156" s="102">
        <v>42890</v>
      </c>
      <c r="B156" s="104" t="s">
        <v>115</v>
      </c>
      <c r="C156" t="s">
        <v>84</v>
      </c>
      <c r="D156">
        <v>90.399999999999991</v>
      </c>
      <c r="E156">
        <v>0.51</v>
      </c>
      <c r="F156">
        <v>43</v>
      </c>
      <c r="G156">
        <v>0.3</v>
      </c>
      <c r="H156">
        <v>38</v>
      </c>
      <c r="I156">
        <v>11.4</v>
      </c>
    </row>
    <row r="157" spans="1:9">
      <c r="A157" s="102">
        <v>42891</v>
      </c>
      <c r="B157" s="104" t="s">
        <v>115</v>
      </c>
      <c r="C157" t="s">
        <v>85</v>
      </c>
      <c r="D157">
        <v>78.599999999999994</v>
      </c>
      <c r="E157">
        <v>0.59</v>
      </c>
      <c r="F157">
        <v>36</v>
      </c>
      <c r="G157">
        <v>0.3</v>
      </c>
      <c r="H157">
        <v>32</v>
      </c>
      <c r="I157">
        <v>9.6</v>
      </c>
    </row>
    <row r="158" spans="1:9">
      <c r="A158" s="102">
        <v>42892</v>
      </c>
      <c r="B158" s="104" t="s">
        <v>115</v>
      </c>
      <c r="C158" t="s">
        <v>86</v>
      </c>
      <c r="D158">
        <v>84.199999999999989</v>
      </c>
      <c r="E158">
        <v>0.56000000000000005</v>
      </c>
      <c r="F158">
        <v>44</v>
      </c>
      <c r="G158">
        <v>0.3</v>
      </c>
      <c r="H158">
        <v>34</v>
      </c>
      <c r="I158">
        <v>10.199999999999999</v>
      </c>
    </row>
    <row r="159" spans="1:9">
      <c r="A159" s="102">
        <v>42893</v>
      </c>
      <c r="B159" s="104" t="s">
        <v>115</v>
      </c>
      <c r="C159" t="s">
        <v>87</v>
      </c>
      <c r="D159">
        <v>86.8</v>
      </c>
      <c r="E159">
        <v>0.56000000000000005</v>
      </c>
      <c r="F159">
        <v>58</v>
      </c>
      <c r="G159">
        <v>0.3</v>
      </c>
      <c r="H159">
        <v>36</v>
      </c>
      <c r="I159">
        <v>10.799999999999999</v>
      </c>
    </row>
    <row r="160" spans="1:9">
      <c r="A160" s="102">
        <v>42894</v>
      </c>
      <c r="B160" s="104" t="s">
        <v>115</v>
      </c>
      <c r="C160" t="s">
        <v>88</v>
      </c>
      <c r="D160">
        <v>90.699999999999989</v>
      </c>
      <c r="E160">
        <v>0.5</v>
      </c>
      <c r="F160">
        <v>46</v>
      </c>
      <c r="G160">
        <v>0.3</v>
      </c>
      <c r="H160">
        <v>39</v>
      </c>
      <c r="I160">
        <v>11.7</v>
      </c>
    </row>
    <row r="161" spans="1:9">
      <c r="A161" s="102">
        <v>42895</v>
      </c>
      <c r="B161" s="104" t="s">
        <v>115</v>
      </c>
      <c r="C161" t="s">
        <v>89</v>
      </c>
      <c r="D161">
        <v>77.599999999999994</v>
      </c>
      <c r="E161">
        <v>0.61</v>
      </c>
      <c r="F161">
        <v>44</v>
      </c>
      <c r="G161">
        <v>0.3</v>
      </c>
      <c r="H161">
        <v>32</v>
      </c>
      <c r="I161">
        <v>9.6</v>
      </c>
    </row>
    <row r="162" spans="1:9">
      <c r="A162" s="102">
        <v>42896</v>
      </c>
      <c r="B162" s="104" t="s">
        <v>115</v>
      </c>
      <c r="C162" t="s">
        <v>90</v>
      </c>
      <c r="D162">
        <v>79.5</v>
      </c>
      <c r="E162">
        <v>0.54</v>
      </c>
      <c r="F162">
        <v>54</v>
      </c>
      <c r="G162">
        <v>0.3</v>
      </c>
      <c r="H162">
        <v>35</v>
      </c>
      <c r="I162">
        <v>10.5</v>
      </c>
    </row>
    <row r="163" spans="1:9">
      <c r="A163" s="102">
        <v>42897</v>
      </c>
      <c r="B163" s="104" t="s">
        <v>115</v>
      </c>
      <c r="C163" t="s">
        <v>84</v>
      </c>
      <c r="D163">
        <v>84.8</v>
      </c>
      <c r="E163">
        <v>0.53</v>
      </c>
      <c r="F163">
        <v>42</v>
      </c>
      <c r="G163">
        <v>0.3</v>
      </c>
      <c r="H163">
        <v>36</v>
      </c>
      <c r="I163">
        <v>10.799999999999999</v>
      </c>
    </row>
    <row r="164" spans="1:9">
      <c r="A164" s="102">
        <v>42898</v>
      </c>
      <c r="B164" s="104" t="s">
        <v>115</v>
      </c>
      <c r="C164" t="s">
        <v>85</v>
      </c>
      <c r="D164">
        <v>93</v>
      </c>
      <c r="E164">
        <v>0.5</v>
      </c>
      <c r="F164">
        <v>67</v>
      </c>
      <c r="G164">
        <v>0.3</v>
      </c>
      <c r="H164">
        <v>40</v>
      </c>
      <c r="I164">
        <v>12</v>
      </c>
    </row>
    <row r="165" spans="1:9">
      <c r="A165" s="102">
        <v>42899</v>
      </c>
      <c r="B165" s="104" t="s">
        <v>115</v>
      </c>
      <c r="C165" t="s">
        <v>86</v>
      </c>
      <c r="D165">
        <v>75.599999999999994</v>
      </c>
      <c r="E165">
        <v>0.59</v>
      </c>
      <c r="F165">
        <v>65</v>
      </c>
      <c r="G165">
        <v>0.3</v>
      </c>
      <c r="H165">
        <v>32</v>
      </c>
      <c r="I165">
        <v>9.6</v>
      </c>
    </row>
    <row r="166" spans="1:9">
      <c r="A166" s="102">
        <v>42900</v>
      </c>
      <c r="B166" s="104" t="s">
        <v>115</v>
      </c>
      <c r="C166" t="s">
        <v>87</v>
      </c>
      <c r="D166">
        <v>80.5</v>
      </c>
      <c r="E166">
        <v>0.56999999999999995</v>
      </c>
      <c r="F166">
        <v>48</v>
      </c>
      <c r="G166">
        <v>0.3</v>
      </c>
      <c r="H166">
        <v>35</v>
      </c>
      <c r="I166">
        <v>10.5</v>
      </c>
    </row>
    <row r="167" spans="1:9">
      <c r="A167" s="102">
        <v>42901</v>
      </c>
      <c r="B167" s="104" t="s">
        <v>115</v>
      </c>
      <c r="C167" t="s">
        <v>88</v>
      </c>
      <c r="D167">
        <v>84.8</v>
      </c>
      <c r="E167">
        <v>0.56000000000000005</v>
      </c>
      <c r="F167">
        <v>50</v>
      </c>
      <c r="G167">
        <v>0.3</v>
      </c>
      <c r="H167">
        <v>36</v>
      </c>
      <c r="I167">
        <v>10.799999999999999</v>
      </c>
    </row>
    <row r="168" spans="1:9">
      <c r="A168" s="102">
        <v>42902</v>
      </c>
      <c r="B168" s="104" t="s">
        <v>115</v>
      </c>
      <c r="C168" t="s">
        <v>89</v>
      </c>
      <c r="D168">
        <v>99.3</v>
      </c>
      <c r="E168">
        <v>0.47</v>
      </c>
      <c r="F168">
        <v>77</v>
      </c>
      <c r="G168">
        <v>0.3</v>
      </c>
      <c r="H168">
        <v>41</v>
      </c>
      <c r="I168">
        <v>12.299999999999999</v>
      </c>
    </row>
    <row r="169" spans="1:9">
      <c r="A169" s="102">
        <v>42903</v>
      </c>
      <c r="B169" s="104" t="s">
        <v>115</v>
      </c>
      <c r="C169" t="s">
        <v>90</v>
      </c>
      <c r="D169">
        <v>76.3</v>
      </c>
      <c r="E169">
        <v>0.65</v>
      </c>
      <c r="F169">
        <v>47</v>
      </c>
      <c r="G169">
        <v>0.3</v>
      </c>
      <c r="H169">
        <v>31</v>
      </c>
      <c r="I169">
        <v>9.2999999999999989</v>
      </c>
    </row>
    <row r="170" spans="1:9">
      <c r="A170" s="102">
        <v>42904</v>
      </c>
      <c r="B170" s="104" t="s">
        <v>115</v>
      </c>
      <c r="C170" t="s">
        <v>84</v>
      </c>
      <c r="D170">
        <v>72.599999999999994</v>
      </c>
      <c r="E170">
        <v>0.59</v>
      </c>
      <c r="F170">
        <v>60</v>
      </c>
      <c r="G170">
        <v>0.3</v>
      </c>
      <c r="H170">
        <v>32</v>
      </c>
      <c r="I170">
        <v>9.6</v>
      </c>
    </row>
    <row r="171" spans="1:9">
      <c r="A171" s="102">
        <v>42905</v>
      </c>
      <c r="B171" s="104" t="s">
        <v>115</v>
      </c>
      <c r="C171" t="s">
        <v>85</v>
      </c>
      <c r="D171">
        <v>86.5</v>
      </c>
      <c r="E171">
        <v>0.56000000000000005</v>
      </c>
      <c r="F171">
        <v>66</v>
      </c>
      <c r="G171">
        <v>0.3</v>
      </c>
      <c r="H171">
        <v>35</v>
      </c>
      <c r="I171">
        <v>10.5</v>
      </c>
    </row>
    <row r="172" spans="1:9">
      <c r="A172" s="102">
        <v>42906</v>
      </c>
      <c r="B172" s="104" t="s">
        <v>115</v>
      </c>
      <c r="C172" t="s">
        <v>86</v>
      </c>
      <c r="D172">
        <v>85.1</v>
      </c>
      <c r="E172">
        <v>0.54</v>
      </c>
      <c r="F172">
        <v>70</v>
      </c>
      <c r="G172">
        <v>0.3</v>
      </c>
      <c r="H172">
        <v>37</v>
      </c>
      <c r="I172">
        <v>11.1</v>
      </c>
    </row>
    <row r="173" spans="1:9">
      <c r="A173" s="102">
        <v>42907</v>
      </c>
      <c r="B173" s="104" t="s">
        <v>115</v>
      </c>
      <c r="C173" t="s">
        <v>87</v>
      </c>
      <c r="D173">
        <v>94.3</v>
      </c>
      <c r="E173">
        <v>0.47</v>
      </c>
      <c r="F173">
        <v>76</v>
      </c>
      <c r="G173">
        <v>0.3</v>
      </c>
      <c r="H173">
        <v>41</v>
      </c>
      <c r="I173">
        <v>12.299999999999999</v>
      </c>
    </row>
    <row r="174" spans="1:9">
      <c r="A174" s="102">
        <v>42908</v>
      </c>
      <c r="B174" s="104" t="s">
        <v>115</v>
      </c>
      <c r="C174" t="s">
        <v>88</v>
      </c>
      <c r="D174">
        <v>72.3</v>
      </c>
      <c r="E174">
        <v>0.65</v>
      </c>
      <c r="F174">
        <v>36</v>
      </c>
      <c r="G174">
        <v>0.3</v>
      </c>
      <c r="H174">
        <v>31</v>
      </c>
      <c r="I174">
        <v>9.2999999999999989</v>
      </c>
    </row>
    <row r="175" spans="1:9">
      <c r="A175" s="102">
        <v>42909</v>
      </c>
      <c r="B175" s="104" t="s">
        <v>115</v>
      </c>
      <c r="C175" t="s">
        <v>89</v>
      </c>
      <c r="D175">
        <v>79.899999999999991</v>
      </c>
      <c r="E175">
        <v>0.61</v>
      </c>
      <c r="F175">
        <v>39</v>
      </c>
      <c r="G175">
        <v>0.3</v>
      </c>
      <c r="H175">
        <v>33</v>
      </c>
      <c r="I175">
        <v>9.9</v>
      </c>
    </row>
    <row r="176" spans="1:9">
      <c r="A176" s="102">
        <v>42910</v>
      </c>
      <c r="B176" s="104" t="s">
        <v>115</v>
      </c>
      <c r="C176" t="s">
        <v>90</v>
      </c>
      <c r="D176">
        <v>80.5</v>
      </c>
      <c r="E176">
        <v>0.56999999999999995</v>
      </c>
      <c r="F176">
        <v>50</v>
      </c>
      <c r="G176">
        <v>0.3</v>
      </c>
      <c r="H176">
        <v>35</v>
      </c>
      <c r="I176">
        <v>10.5</v>
      </c>
    </row>
    <row r="177" spans="1:9">
      <c r="A177" s="102">
        <v>42911</v>
      </c>
      <c r="B177" s="104" t="s">
        <v>115</v>
      </c>
      <c r="C177" t="s">
        <v>84</v>
      </c>
      <c r="D177">
        <v>85.1</v>
      </c>
      <c r="E177">
        <v>0.51</v>
      </c>
      <c r="F177">
        <v>58</v>
      </c>
      <c r="G177">
        <v>0.3</v>
      </c>
      <c r="H177">
        <v>37</v>
      </c>
      <c r="I177">
        <v>11.1</v>
      </c>
    </row>
    <row r="178" spans="1:9">
      <c r="A178" s="102">
        <v>42912</v>
      </c>
      <c r="B178" s="104" t="s">
        <v>115</v>
      </c>
      <c r="C178" t="s">
        <v>85</v>
      </c>
      <c r="D178">
        <v>102.6</v>
      </c>
      <c r="E178">
        <v>0.47</v>
      </c>
      <c r="F178">
        <v>60</v>
      </c>
      <c r="G178">
        <v>0.3</v>
      </c>
      <c r="H178">
        <v>42</v>
      </c>
      <c r="I178">
        <v>12.6</v>
      </c>
    </row>
    <row r="179" spans="1:9">
      <c r="A179" s="102">
        <v>42913</v>
      </c>
      <c r="B179" s="104" t="s">
        <v>115</v>
      </c>
      <c r="C179" t="s">
        <v>86</v>
      </c>
      <c r="D179">
        <v>75.3</v>
      </c>
      <c r="E179">
        <v>0.63</v>
      </c>
      <c r="F179">
        <v>62</v>
      </c>
      <c r="G179">
        <v>0.3</v>
      </c>
      <c r="H179">
        <v>31</v>
      </c>
      <c r="I179">
        <v>9.2999999999999989</v>
      </c>
    </row>
    <row r="180" spans="1:9">
      <c r="A180" s="102">
        <v>42914</v>
      </c>
      <c r="B180" s="104" t="s">
        <v>115</v>
      </c>
      <c r="C180" t="s">
        <v>87</v>
      </c>
      <c r="D180">
        <v>75.899999999999991</v>
      </c>
      <c r="E180">
        <v>0.59</v>
      </c>
      <c r="F180">
        <v>65</v>
      </c>
      <c r="G180">
        <v>0.3</v>
      </c>
      <c r="H180">
        <v>33</v>
      </c>
      <c r="I180">
        <v>9.9</v>
      </c>
    </row>
    <row r="181" spans="1:9">
      <c r="A181" s="102">
        <v>42915</v>
      </c>
      <c r="B181" s="104" t="s">
        <v>115</v>
      </c>
      <c r="C181" t="s">
        <v>88</v>
      </c>
      <c r="D181">
        <v>86.5</v>
      </c>
      <c r="E181">
        <v>0.54</v>
      </c>
      <c r="F181">
        <v>64</v>
      </c>
      <c r="G181">
        <v>0.3</v>
      </c>
      <c r="H181">
        <v>35</v>
      </c>
      <c r="I181">
        <v>10.5</v>
      </c>
    </row>
    <row r="182" spans="1:9">
      <c r="A182" s="102">
        <v>42916</v>
      </c>
      <c r="B182" s="104" t="s">
        <v>115</v>
      </c>
      <c r="C182" t="s">
        <v>89</v>
      </c>
      <c r="D182">
        <v>89.399999999999991</v>
      </c>
      <c r="E182">
        <v>0.53</v>
      </c>
      <c r="F182">
        <v>47</v>
      </c>
      <c r="G182">
        <v>0.3</v>
      </c>
      <c r="H182">
        <v>38</v>
      </c>
      <c r="I182">
        <v>11.4</v>
      </c>
    </row>
    <row r="183" spans="1:9">
      <c r="A183" s="102">
        <v>42917</v>
      </c>
      <c r="B183" s="104" t="s">
        <v>116</v>
      </c>
      <c r="C183" t="s">
        <v>90</v>
      </c>
      <c r="D183">
        <v>102.89999999999999</v>
      </c>
      <c r="E183">
        <v>0.47</v>
      </c>
      <c r="F183">
        <v>59</v>
      </c>
      <c r="G183">
        <v>0.5</v>
      </c>
      <c r="H183">
        <v>43</v>
      </c>
      <c r="I183">
        <v>21.5</v>
      </c>
    </row>
    <row r="184" spans="1:9">
      <c r="A184" s="102">
        <v>42918</v>
      </c>
      <c r="B184" s="104" t="s">
        <v>116</v>
      </c>
      <c r="C184" t="s">
        <v>84</v>
      </c>
      <c r="D184">
        <v>93.399999999999991</v>
      </c>
      <c r="E184">
        <v>0.51</v>
      </c>
      <c r="F184">
        <v>68</v>
      </c>
      <c r="G184">
        <v>0.5</v>
      </c>
      <c r="H184">
        <v>38</v>
      </c>
      <c r="I184">
        <v>19</v>
      </c>
    </row>
    <row r="185" spans="1:9">
      <c r="A185" s="102">
        <v>42919</v>
      </c>
      <c r="B185" s="104" t="s">
        <v>116</v>
      </c>
      <c r="C185" t="s">
        <v>85</v>
      </c>
      <c r="D185">
        <v>81.5</v>
      </c>
      <c r="E185">
        <v>0.54</v>
      </c>
      <c r="F185">
        <v>68</v>
      </c>
      <c r="G185">
        <v>0.5</v>
      </c>
      <c r="H185">
        <v>35</v>
      </c>
      <c r="I185">
        <v>17.5</v>
      </c>
    </row>
    <row r="186" spans="1:9">
      <c r="A186" s="102">
        <v>42920</v>
      </c>
      <c r="B186" s="104" t="s">
        <v>116</v>
      </c>
      <c r="C186" t="s">
        <v>86</v>
      </c>
      <c r="D186">
        <v>84.199999999999989</v>
      </c>
      <c r="E186">
        <v>0.59</v>
      </c>
      <c r="F186">
        <v>49</v>
      </c>
      <c r="G186">
        <v>0.5</v>
      </c>
      <c r="H186">
        <v>34</v>
      </c>
      <c r="I186">
        <v>17</v>
      </c>
    </row>
    <row r="187" spans="1:9">
      <c r="A187" s="102">
        <v>42921</v>
      </c>
      <c r="B187" s="104" t="s">
        <v>116</v>
      </c>
      <c r="C187" t="s">
        <v>87</v>
      </c>
      <c r="D187">
        <v>73.599999999999994</v>
      </c>
      <c r="E187">
        <v>0.63</v>
      </c>
      <c r="F187">
        <v>55</v>
      </c>
      <c r="G187">
        <v>0.5</v>
      </c>
      <c r="H187">
        <v>32</v>
      </c>
      <c r="I187">
        <v>16</v>
      </c>
    </row>
    <row r="188" spans="1:9">
      <c r="A188" s="102">
        <v>42922</v>
      </c>
      <c r="B188" s="104" t="s">
        <v>116</v>
      </c>
      <c r="C188" t="s">
        <v>88</v>
      </c>
      <c r="D188">
        <v>91.699999999999989</v>
      </c>
      <c r="E188">
        <v>0.51</v>
      </c>
      <c r="F188">
        <v>46</v>
      </c>
      <c r="G188">
        <v>0.5</v>
      </c>
      <c r="H188">
        <v>39</v>
      </c>
      <c r="I188">
        <v>19.5</v>
      </c>
    </row>
    <row r="189" spans="1:9">
      <c r="A189" s="102">
        <v>42923</v>
      </c>
      <c r="B189" s="104" t="s">
        <v>116</v>
      </c>
      <c r="C189" t="s">
        <v>89</v>
      </c>
      <c r="D189">
        <v>82.5</v>
      </c>
      <c r="E189">
        <v>0.56999999999999995</v>
      </c>
      <c r="F189">
        <v>41</v>
      </c>
      <c r="G189">
        <v>0.5</v>
      </c>
      <c r="H189">
        <v>35</v>
      </c>
      <c r="I189">
        <v>17.5</v>
      </c>
    </row>
    <row r="190" spans="1:9">
      <c r="A190" s="102">
        <v>42924</v>
      </c>
      <c r="B190" s="104" t="s">
        <v>116</v>
      </c>
      <c r="C190" t="s">
        <v>90</v>
      </c>
      <c r="D190">
        <v>83.199999999999989</v>
      </c>
      <c r="E190">
        <v>0.56999999999999995</v>
      </c>
      <c r="F190">
        <v>44</v>
      </c>
      <c r="G190">
        <v>0.5</v>
      </c>
      <c r="H190">
        <v>34</v>
      </c>
      <c r="I190">
        <v>17</v>
      </c>
    </row>
    <row r="191" spans="1:9">
      <c r="A191" s="102">
        <v>42925</v>
      </c>
      <c r="B191" s="104" t="s">
        <v>116</v>
      </c>
      <c r="C191" t="s">
        <v>84</v>
      </c>
      <c r="D191">
        <v>77.899999999999991</v>
      </c>
      <c r="E191">
        <v>0.59</v>
      </c>
      <c r="F191">
        <v>44</v>
      </c>
      <c r="G191">
        <v>0.5</v>
      </c>
      <c r="H191">
        <v>33</v>
      </c>
      <c r="I191">
        <v>16.5</v>
      </c>
    </row>
    <row r="192" spans="1:9">
      <c r="A192" s="102">
        <v>42926</v>
      </c>
      <c r="B192" s="104" t="s">
        <v>116</v>
      </c>
      <c r="C192" t="s">
        <v>85</v>
      </c>
      <c r="D192">
        <v>98</v>
      </c>
      <c r="E192">
        <v>0.49</v>
      </c>
      <c r="F192">
        <v>66</v>
      </c>
      <c r="G192">
        <v>0.5</v>
      </c>
      <c r="H192">
        <v>40</v>
      </c>
      <c r="I192">
        <v>20</v>
      </c>
    </row>
    <row r="193" spans="1:9">
      <c r="A193" s="102">
        <v>42927</v>
      </c>
      <c r="B193" s="104" t="s">
        <v>116</v>
      </c>
      <c r="C193" t="s">
        <v>86</v>
      </c>
      <c r="D193">
        <v>83.5</v>
      </c>
      <c r="E193">
        <v>0.54</v>
      </c>
      <c r="F193">
        <v>40</v>
      </c>
      <c r="G193">
        <v>0.5</v>
      </c>
      <c r="H193">
        <v>35</v>
      </c>
      <c r="I193">
        <v>17.5</v>
      </c>
    </row>
    <row r="194" spans="1:9">
      <c r="A194" s="102">
        <v>42928</v>
      </c>
      <c r="B194" s="104" t="s">
        <v>116</v>
      </c>
      <c r="C194" t="s">
        <v>87</v>
      </c>
      <c r="D194">
        <v>80.199999999999989</v>
      </c>
      <c r="E194">
        <v>0.56000000000000005</v>
      </c>
      <c r="F194">
        <v>39</v>
      </c>
      <c r="G194">
        <v>0.5</v>
      </c>
      <c r="H194">
        <v>34</v>
      </c>
      <c r="I194">
        <v>17</v>
      </c>
    </row>
    <row r="195" spans="1:9">
      <c r="A195" s="102">
        <v>42929</v>
      </c>
      <c r="B195" s="104" t="s">
        <v>116</v>
      </c>
      <c r="C195" t="s">
        <v>88</v>
      </c>
      <c r="D195">
        <v>78.899999999999991</v>
      </c>
      <c r="E195">
        <v>0.61</v>
      </c>
      <c r="F195">
        <v>49</v>
      </c>
      <c r="G195">
        <v>0.5</v>
      </c>
      <c r="H195">
        <v>33</v>
      </c>
      <c r="I195">
        <v>16.5</v>
      </c>
    </row>
    <row r="196" spans="1:9">
      <c r="A196" s="102">
        <v>42930</v>
      </c>
      <c r="B196" s="104" t="s">
        <v>116</v>
      </c>
      <c r="C196" t="s">
        <v>89</v>
      </c>
      <c r="D196">
        <v>92</v>
      </c>
      <c r="E196">
        <v>0.5</v>
      </c>
      <c r="F196">
        <v>80</v>
      </c>
      <c r="G196">
        <v>0.5</v>
      </c>
      <c r="H196">
        <v>40</v>
      </c>
      <c r="I196">
        <v>20</v>
      </c>
    </row>
    <row r="197" spans="1:9">
      <c r="A197" s="102">
        <v>42931</v>
      </c>
      <c r="B197" s="104" t="s">
        <v>116</v>
      </c>
      <c r="C197" t="s">
        <v>90</v>
      </c>
      <c r="D197">
        <v>82.5</v>
      </c>
      <c r="E197">
        <v>0.54</v>
      </c>
      <c r="F197">
        <v>56</v>
      </c>
      <c r="G197">
        <v>0.5</v>
      </c>
      <c r="H197">
        <v>35</v>
      </c>
      <c r="I197">
        <v>17.5</v>
      </c>
    </row>
    <row r="198" spans="1:9">
      <c r="A198" s="102">
        <v>42932</v>
      </c>
      <c r="B198" s="104" t="s">
        <v>116</v>
      </c>
      <c r="C198" t="s">
        <v>84</v>
      </c>
      <c r="D198">
        <v>79.199999999999989</v>
      </c>
      <c r="E198">
        <v>0.59</v>
      </c>
      <c r="F198">
        <v>50</v>
      </c>
      <c r="G198">
        <v>0.5</v>
      </c>
      <c r="H198">
        <v>34</v>
      </c>
      <c r="I198">
        <v>17</v>
      </c>
    </row>
    <row r="199" spans="1:9">
      <c r="A199" s="102">
        <v>42933</v>
      </c>
      <c r="B199" s="104" t="s">
        <v>116</v>
      </c>
      <c r="C199" t="s">
        <v>85</v>
      </c>
      <c r="D199">
        <v>80.899999999999991</v>
      </c>
      <c r="E199">
        <v>0.56999999999999995</v>
      </c>
      <c r="F199">
        <v>64</v>
      </c>
      <c r="G199">
        <v>0.5</v>
      </c>
      <c r="H199">
        <v>33</v>
      </c>
      <c r="I199">
        <v>16.5</v>
      </c>
    </row>
    <row r="200" spans="1:9">
      <c r="A200" s="102">
        <v>42934</v>
      </c>
      <c r="B200" s="104" t="s">
        <v>116</v>
      </c>
      <c r="C200" t="s">
        <v>86</v>
      </c>
      <c r="D200">
        <v>99.3</v>
      </c>
      <c r="E200">
        <v>0.47</v>
      </c>
      <c r="F200">
        <v>76</v>
      </c>
      <c r="G200">
        <v>0.5</v>
      </c>
      <c r="H200">
        <v>41</v>
      </c>
      <c r="I200">
        <v>20.5</v>
      </c>
    </row>
    <row r="201" spans="1:9">
      <c r="A201" s="102">
        <v>42935</v>
      </c>
      <c r="B201" s="104" t="s">
        <v>116</v>
      </c>
      <c r="C201" t="s">
        <v>87</v>
      </c>
      <c r="D201">
        <v>83.8</v>
      </c>
      <c r="E201">
        <v>0.56000000000000005</v>
      </c>
      <c r="F201">
        <v>44</v>
      </c>
      <c r="G201">
        <v>0.5</v>
      </c>
      <c r="H201">
        <v>36</v>
      </c>
      <c r="I201">
        <v>18</v>
      </c>
    </row>
    <row r="202" spans="1:9">
      <c r="A202" s="102">
        <v>42936</v>
      </c>
      <c r="B202" s="104" t="s">
        <v>116</v>
      </c>
      <c r="C202" t="s">
        <v>88</v>
      </c>
      <c r="D202">
        <v>86.5</v>
      </c>
      <c r="E202">
        <v>0.56999999999999995</v>
      </c>
      <c r="F202">
        <v>44</v>
      </c>
      <c r="G202">
        <v>0.5</v>
      </c>
      <c r="H202">
        <v>35</v>
      </c>
      <c r="I202">
        <v>17.5</v>
      </c>
    </row>
    <row r="203" spans="1:9">
      <c r="A203" s="102">
        <v>42937</v>
      </c>
      <c r="B203" s="104" t="s">
        <v>116</v>
      </c>
      <c r="C203" t="s">
        <v>89</v>
      </c>
      <c r="D203">
        <v>76.899999999999991</v>
      </c>
      <c r="E203">
        <v>0.56999999999999995</v>
      </c>
      <c r="F203">
        <v>59</v>
      </c>
      <c r="G203">
        <v>0.5</v>
      </c>
      <c r="H203">
        <v>33</v>
      </c>
      <c r="I203">
        <v>16.5</v>
      </c>
    </row>
    <row r="204" spans="1:9">
      <c r="A204" s="102">
        <v>42938</v>
      </c>
      <c r="B204" s="104" t="s">
        <v>116</v>
      </c>
      <c r="C204" t="s">
        <v>90</v>
      </c>
      <c r="D204">
        <v>99.6</v>
      </c>
      <c r="E204">
        <v>0.47</v>
      </c>
      <c r="F204">
        <v>49</v>
      </c>
      <c r="G204">
        <v>0.5</v>
      </c>
      <c r="H204">
        <v>42</v>
      </c>
      <c r="I204">
        <v>21</v>
      </c>
    </row>
    <row r="205" spans="1:9">
      <c r="A205" s="102">
        <v>42939</v>
      </c>
      <c r="B205" s="104" t="s">
        <v>116</v>
      </c>
      <c r="C205" t="s">
        <v>84</v>
      </c>
      <c r="D205">
        <v>89.1</v>
      </c>
      <c r="E205">
        <v>0.51</v>
      </c>
      <c r="F205">
        <v>72</v>
      </c>
      <c r="G205">
        <v>0.5</v>
      </c>
      <c r="H205">
        <v>37</v>
      </c>
      <c r="I205">
        <v>18.5</v>
      </c>
    </row>
    <row r="206" spans="1:9">
      <c r="A206" s="102">
        <v>42940</v>
      </c>
      <c r="B206" s="104" t="s">
        <v>116</v>
      </c>
      <c r="C206" t="s">
        <v>85</v>
      </c>
      <c r="D206">
        <v>83.5</v>
      </c>
      <c r="E206">
        <v>0.56999999999999995</v>
      </c>
      <c r="F206">
        <v>69</v>
      </c>
      <c r="G206">
        <v>0.5</v>
      </c>
      <c r="H206">
        <v>35</v>
      </c>
      <c r="I206">
        <v>17.5</v>
      </c>
    </row>
    <row r="207" spans="1:9">
      <c r="A207" s="102">
        <v>42941</v>
      </c>
      <c r="B207" s="104" t="s">
        <v>116</v>
      </c>
      <c r="C207" t="s">
        <v>86</v>
      </c>
      <c r="D207">
        <v>79.899999999999991</v>
      </c>
      <c r="E207">
        <v>0.56999999999999995</v>
      </c>
      <c r="F207">
        <v>64</v>
      </c>
      <c r="G207">
        <v>0.5</v>
      </c>
      <c r="H207">
        <v>33</v>
      </c>
      <c r="I207">
        <v>16.5</v>
      </c>
    </row>
    <row r="208" spans="1:9">
      <c r="A208" s="102">
        <v>42942</v>
      </c>
      <c r="B208" s="104" t="s">
        <v>116</v>
      </c>
      <c r="C208" t="s">
        <v>87</v>
      </c>
      <c r="D208">
        <v>76.599999999999994</v>
      </c>
      <c r="E208">
        <v>0.59</v>
      </c>
      <c r="F208">
        <v>37</v>
      </c>
      <c r="G208">
        <v>0.5</v>
      </c>
      <c r="H208">
        <v>32</v>
      </c>
      <c r="I208">
        <v>16</v>
      </c>
    </row>
    <row r="209" spans="1:9">
      <c r="A209" s="102">
        <v>42943</v>
      </c>
      <c r="B209" s="104" t="s">
        <v>116</v>
      </c>
      <c r="C209" t="s">
        <v>88</v>
      </c>
      <c r="D209">
        <v>97.899999999999991</v>
      </c>
      <c r="E209">
        <v>0.47</v>
      </c>
      <c r="F209">
        <v>74</v>
      </c>
      <c r="G209">
        <v>0.5</v>
      </c>
      <c r="H209">
        <v>43</v>
      </c>
      <c r="I209">
        <v>21.5</v>
      </c>
    </row>
    <row r="210" spans="1:9">
      <c r="A210" s="102">
        <v>42944</v>
      </c>
      <c r="B210" s="104" t="s">
        <v>116</v>
      </c>
      <c r="C210" t="s">
        <v>89</v>
      </c>
      <c r="D210">
        <v>87.399999999999991</v>
      </c>
      <c r="E210">
        <v>0.51</v>
      </c>
      <c r="F210">
        <v>58</v>
      </c>
      <c r="G210">
        <v>0.5</v>
      </c>
      <c r="H210">
        <v>38</v>
      </c>
      <c r="I210">
        <v>19</v>
      </c>
    </row>
    <row r="211" spans="1:9">
      <c r="A211" s="102">
        <v>42945</v>
      </c>
      <c r="B211" s="104" t="s">
        <v>116</v>
      </c>
      <c r="C211" t="s">
        <v>90</v>
      </c>
      <c r="D211">
        <v>85.5</v>
      </c>
      <c r="E211">
        <v>0.56999999999999995</v>
      </c>
      <c r="F211">
        <v>50</v>
      </c>
      <c r="G211">
        <v>0.5</v>
      </c>
      <c r="H211">
        <v>35</v>
      </c>
      <c r="I211">
        <v>17.5</v>
      </c>
    </row>
    <row r="212" spans="1:9">
      <c r="A212" s="102">
        <v>42946</v>
      </c>
      <c r="B212" s="104" t="s">
        <v>116</v>
      </c>
      <c r="C212" t="s">
        <v>84</v>
      </c>
      <c r="D212">
        <v>78.199999999999989</v>
      </c>
      <c r="E212">
        <v>0.59</v>
      </c>
      <c r="F212">
        <v>52</v>
      </c>
      <c r="G212">
        <v>0.5</v>
      </c>
      <c r="H212">
        <v>34</v>
      </c>
      <c r="I212">
        <v>17</v>
      </c>
    </row>
    <row r="213" spans="1:9">
      <c r="A213" s="102">
        <v>42947</v>
      </c>
      <c r="B213" s="104" t="s">
        <v>116</v>
      </c>
      <c r="C213" t="s">
        <v>85</v>
      </c>
      <c r="D213">
        <v>74.599999999999994</v>
      </c>
      <c r="E213">
        <v>0.61</v>
      </c>
      <c r="F213">
        <v>38</v>
      </c>
      <c r="G213">
        <v>0.5</v>
      </c>
      <c r="H213">
        <v>32</v>
      </c>
      <c r="I213">
        <v>16</v>
      </c>
    </row>
    <row r="214" spans="1:9">
      <c r="A214" s="102">
        <v>42948</v>
      </c>
      <c r="B214" s="104" t="s">
        <v>117</v>
      </c>
      <c r="C214" t="s">
        <v>86</v>
      </c>
      <c r="D214">
        <v>75.599999999999994</v>
      </c>
      <c r="E214">
        <v>0.63</v>
      </c>
      <c r="F214">
        <v>56</v>
      </c>
      <c r="G214">
        <v>0.5</v>
      </c>
      <c r="H214">
        <v>32</v>
      </c>
      <c r="I214">
        <v>16</v>
      </c>
    </row>
    <row r="215" spans="1:9">
      <c r="A215" s="102">
        <v>42949</v>
      </c>
      <c r="B215" s="104" t="s">
        <v>117</v>
      </c>
      <c r="C215" t="s">
        <v>87</v>
      </c>
      <c r="D215">
        <v>76.3</v>
      </c>
      <c r="E215">
        <v>0.63</v>
      </c>
      <c r="F215">
        <v>48</v>
      </c>
      <c r="G215">
        <v>0.5</v>
      </c>
      <c r="H215">
        <v>31</v>
      </c>
      <c r="I215">
        <v>15.5</v>
      </c>
    </row>
    <row r="216" spans="1:9">
      <c r="A216" s="102">
        <v>42950</v>
      </c>
      <c r="B216" s="104" t="s">
        <v>117</v>
      </c>
      <c r="C216" t="s">
        <v>88</v>
      </c>
      <c r="D216">
        <v>75</v>
      </c>
      <c r="E216">
        <v>0.63</v>
      </c>
      <c r="F216">
        <v>52</v>
      </c>
      <c r="G216">
        <v>0.5</v>
      </c>
      <c r="H216">
        <v>30</v>
      </c>
      <c r="I216">
        <v>15</v>
      </c>
    </row>
    <row r="217" spans="1:9">
      <c r="A217" s="102">
        <v>42951</v>
      </c>
      <c r="B217" s="104" t="s">
        <v>117</v>
      </c>
      <c r="C217" t="s">
        <v>89</v>
      </c>
      <c r="D217">
        <v>70.699999999999989</v>
      </c>
      <c r="E217">
        <v>0.69</v>
      </c>
      <c r="F217">
        <v>34</v>
      </c>
      <c r="G217">
        <v>0.5</v>
      </c>
      <c r="H217">
        <v>29</v>
      </c>
      <c r="I217">
        <v>14.5</v>
      </c>
    </row>
    <row r="218" spans="1:9">
      <c r="A218" s="102">
        <v>42952</v>
      </c>
      <c r="B218" s="104" t="s">
        <v>117</v>
      </c>
      <c r="C218" t="s">
        <v>90</v>
      </c>
      <c r="D218">
        <v>76.599999999999994</v>
      </c>
      <c r="E218">
        <v>0.61</v>
      </c>
      <c r="F218">
        <v>66</v>
      </c>
      <c r="G218">
        <v>0.5</v>
      </c>
      <c r="H218">
        <v>32</v>
      </c>
      <c r="I218">
        <v>16</v>
      </c>
    </row>
    <row r="219" spans="1:9">
      <c r="A219" s="102">
        <v>42953</v>
      </c>
      <c r="B219" s="104" t="s">
        <v>117</v>
      </c>
      <c r="C219" t="s">
        <v>84</v>
      </c>
      <c r="D219">
        <v>77.3</v>
      </c>
      <c r="E219">
        <v>0.61</v>
      </c>
      <c r="F219">
        <v>36</v>
      </c>
      <c r="G219">
        <v>0.5</v>
      </c>
      <c r="H219">
        <v>31</v>
      </c>
      <c r="I219">
        <v>15.5</v>
      </c>
    </row>
    <row r="220" spans="1:9">
      <c r="A220" s="102">
        <v>42954</v>
      </c>
      <c r="B220" s="104" t="s">
        <v>117</v>
      </c>
      <c r="C220" t="s">
        <v>85</v>
      </c>
      <c r="D220">
        <v>75</v>
      </c>
      <c r="E220">
        <v>0.67</v>
      </c>
      <c r="F220">
        <v>38</v>
      </c>
      <c r="G220">
        <v>0.5</v>
      </c>
      <c r="H220">
        <v>30</v>
      </c>
      <c r="I220">
        <v>15</v>
      </c>
    </row>
    <row r="221" spans="1:9">
      <c r="A221" s="102">
        <v>42955</v>
      </c>
      <c r="B221" s="104" t="s">
        <v>117</v>
      </c>
      <c r="C221" t="s">
        <v>86</v>
      </c>
      <c r="D221">
        <v>68.699999999999989</v>
      </c>
      <c r="E221">
        <v>0.65</v>
      </c>
      <c r="F221">
        <v>50</v>
      </c>
      <c r="G221">
        <v>0.5</v>
      </c>
      <c r="H221">
        <v>29</v>
      </c>
      <c r="I221">
        <v>14.5</v>
      </c>
    </row>
    <row r="222" spans="1:9">
      <c r="A222" s="102">
        <v>42956</v>
      </c>
      <c r="B222" s="104" t="s">
        <v>117</v>
      </c>
      <c r="C222" t="s">
        <v>87</v>
      </c>
      <c r="D222">
        <v>76.599999999999994</v>
      </c>
      <c r="E222">
        <v>0.63</v>
      </c>
      <c r="F222">
        <v>55</v>
      </c>
      <c r="G222">
        <v>0.5</v>
      </c>
      <c r="H222">
        <v>32</v>
      </c>
      <c r="I222">
        <v>16</v>
      </c>
    </row>
    <row r="223" spans="1:9">
      <c r="A223" s="102">
        <v>42957</v>
      </c>
      <c r="B223" s="104" t="s">
        <v>117</v>
      </c>
      <c r="C223" t="s">
        <v>88</v>
      </c>
      <c r="D223">
        <v>70.3</v>
      </c>
      <c r="E223">
        <v>0.65</v>
      </c>
      <c r="F223">
        <v>56</v>
      </c>
      <c r="G223">
        <v>0.5</v>
      </c>
      <c r="H223">
        <v>31</v>
      </c>
      <c r="I223">
        <v>15.5</v>
      </c>
    </row>
    <row r="224" spans="1:9">
      <c r="A224" s="102">
        <v>42958</v>
      </c>
      <c r="B224" s="104" t="s">
        <v>117</v>
      </c>
      <c r="C224" t="s">
        <v>89</v>
      </c>
      <c r="D224">
        <v>75</v>
      </c>
      <c r="E224">
        <v>0.67</v>
      </c>
      <c r="F224">
        <v>49</v>
      </c>
      <c r="G224">
        <v>0.5</v>
      </c>
      <c r="H224">
        <v>30</v>
      </c>
      <c r="I224">
        <v>15</v>
      </c>
    </row>
    <row r="225" spans="1:9">
      <c r="A225" s="102">
        <v>42959</v>
      </c>
      <c r="B225" s="104" t="s">
        <v>117</v>
      </c>
      <c r="C225" t="s">
        <v>90</v>
      </c>
      <c r="D225">
        <v>67.699999999999989</v>
      </c>
      <c r="E225">
        <v>0.65</v>
      </c>
      <c r="F225">
        <v>43</v>
      </c>
      <c r="G225">
        <v>0.5</v>
      </c>
      <c r="H225">
        <v>29</v>
      </c>
      <c r="I225">
        <v>14.5</v>
      </c>
    </row>
    <row r="226" spans="1:9">
      <c r="A226" s="102">
        <v>42960</v>
      </c>
      <c r="B226" s="104" t="s">
        <v>117</v>
      </c>
      <c r="C226" t="s">
        <v>84</v>
      </c>
      <c r="D226">
        <v>67.699999999999989</v>
      </c>
      <c r="E226">
        <v>0.65</v>
      </c>
      <c r="F226">
        <v>54</v>
      </c>
      <c r="G226">
        <v>0.5</v>
      </c>
      <c r="H226">
        <v>29</v>
      </c>
      <c r="I226">
        <v>14.5</v>
      </c>
    </row>
    <row r="227" spans="1:9">
      <c r="A227" s="102">
        <v>42961</v>
      </c>
      <c r="B227" s="104" t="s">
        <v>117</v>
      </c>
      <c r="C227" t="s">
        <v>85</v>
      </c>
      <c r="D227">
        <v>72.599999999999994</v>
      </c>
      <c r="E227">
        <v>0.59</v>
      </c>
      <c r="F227">
        <v>43</v>
      </c>
      <c r="G227">
        <v>0.5</v>
      </c>
      <c r="H227">
        <v>32</v>
      </c>
      <c r="I227">
        <v>16</v>
      </c>
    </row>
    <row r="228" spans="1:9">
      <c r="A228" s="102">
        <v>42962</v>
      </c>
      <c r="B228" s="104" t="s">
        <v>117</v>
      </c>
      <c r="C228" t="s">
        <v>86</v>
      </c>
      <c r="D228">
        <v>74.3</v>
      </c>
      <c r="E228">
        <v>0.63</v>
      </c>
      <c r="F228">
        <v>44</v>
      </c>
      <c r="G228">
        <v>0.5</v>
      </c>
      <c r="H228">
        <v>31</v>
      </c>
      <c r="I228">
        <v>15.5</v>
      </c>
    </row>
    <row r="229" spans="1:9">
      <c r="A229" s="102">
        <v>42963</v>
      </c>
      <c r="B229" s="104" t="s">
        <v>117</v>
      </c>
      <c r="C229" t="s">
        <v>87</v>
      </c>
      <c r="D229">
        <v>71</v>
      </c>
      <c r="E229">
        <v>0.63</v>
      </c>
      <c r="F229">
        <v>49</v>
      </c>
      <c r="G229">
        <v>0.5</v>
      </c>
      <c r="H229">
        <v>30</v>
      </c>
      <c r="I229">
        <v>15</v>
      </c>
    </row>
    <row r="230" spans="1:9">
      <c r="A230" s="102">
        <v>42964</v>
      </c>
      <c r="B230" s="104" t="s">
        <v>117</v>
      </c>
      <c r="C230" t="s">
        <v>88</v>
      </c>
      <c r="D230">
        <v>68</v>
      </c>
      <c r="E230">
        <v>0.67</v>
      </c>
      <c r="F230">
        <v>42</v>
      </c>
      <c r="G230">
        <v>0.5</v>
      </c>
      <c r="H230">
        <v>30</v>
      </c>
      <c r="I230">
        <v>15</v>
      </c>
    </row>
    <row r="231" spans="1:9">
      <c r="A231" s="102">
        <v>42965</v>
      </c>
      <c r="B231" s="104" t="s">
        <v>117</v>
      </c>
      <c r="C231" t="s">
        <v>89</v>
      </c>
      <c r="D231">
        <v>65.699999999999989</v>
      </c>
      <c r="E231">
        <v>0.69</v>
      </c>
      <c r="F231">
        <v>45</v>
      </c>
      <c r="G231">
        <v>0.5</v>
      </c>
      <c r="H231">
        <v>29</v>
      </c>
      <c r="I231">
        <v>14.5</v>
      </c>
    </row>
    <row r="232" spans="1:9">
      <c r="A232" s="102">
        <v>42966</v>
      </c>
      <c r="B232" s="104" t="s">
        <v>117</v>
      </c>
      <c r="C232" t="s">
        <v>90</v>
      </c>
      <c r="D232">
        <v>79.599999999999994</v>
      </c>
      <c r="E232">
        <v>0.61</v>
      </c>
      <c r="F232">
        <v>58</v>
      </c>
      <c r="G232">
        <v>0.5</v>
      </c>
      <c r="H232">
        <v>32</v>
      </c>
      <c r="I232">
        <v>16</v>
      </c>
    </row>
    <row r="233" spans="1:9">
      <c r="A233" s="102">
        <v>42967</v>
      </c>
      <c r="B233" s="104" t="s">
        <v>117</v>
      </c>
      <c r="C233" t="s">
        <v>84</v>
      </c>
      <c r="D233">
        <v>74.3</v>
      </c>
      <c r="E233">
        <v>0.65</v>
      </c>
      <c r="F233">
        <v>53</v>
      </c>
      <c r="G233">
        <v>0.5</v>
      </c>
      <c r="H233">
        <v>31</v>
      </c>
      <c r="I233">
        <v>15.5</v>
      </c>
    </row>
    <row r="234" spans="1:9">
      <c r="A234" s="102">
        <v>42968</v>
      </c>
      <c r="B234" s="104" t="s">
        <v>117</v>
      </c>
      <c r="C234" t="s">
        <v>85</v>
      </c>
      <c r="D234">
        <v>68</v>
      </c>
      <c r="E234">
        <v>0.65</v>
      </c>
      <c r="F234">
        <v>58</v>
      </c>
      <c r="G234">
        <v>0.5</v>
      </c>
      <c r="H234">
        <v>30</v>
      </c>
      <c r="I234">
        <v>15</v>
      </c>
    </row>
    <row r="235" spans="1:9">
      <c r="A235" s="102">
        <v>42969</v>
      </c>
      <c r="B235" s="104" t="s">
        <v>117</v>
      </c>
      <c r="C235" t="s">
        <v>86</v>
      </c>
      <c r="D235">
        <v>69</v>
      </c>
      <c r="E235">
        <v>0.63</v>
      </c>
      <c r="F235">
        <v>55</v>
      </c>
      <c r="G235">
        <v>0.5</v>
      </c>
      <c r="H235">
        <v>30</v>
      </c>
      <c r="I235">
        <v>15</v>
      </c>
    </row>
    <row r="236" spans="1:9">
      <c r="A236" s="102">
        <v>42970</v>
      </c>
      <c r="B236" s="104" t="s">
        <v>117</v>
      </c>
      <c r="C236" t="s">
        <v>87</v>
      </c>
      <c r="D236">
        <v>70.699999999999989</v>
      </c>
      <c r="E236">
        <v>0.67</v>
      </c>
      <c r="F236">
        <v>33</v>
      </c>
      <c r="G236">
        <v>0.5</v>
      </c>
      <c r="H236">
        <v>29</v>
      </c>
      <c r="I236">
        <v>14.5</v>
      </c>
    </row>
    <row r="237" spans="1:9">
      <c r="A237" s="102">
        <v>42971</v>
      </c>
      <c r="B237" s="104" t="s">
        <v>117</v>
      </c>
      <c r="C237" t="s">
        <v>88</v>
      </c>
      <c r="D237">
        <v>74.599999999999994</v>
      </c>
      <c r="E237">
        <v>0.59</v>
      </c>
      <c r="F237">
        <v>64</v>
      </c>
      <c r="G237">
        <v>0.5</v>
      </c>
      <c r="H237">
        <v>32</v>
      </c>
      <c r="I237">
        <v>16</v>
      </c>
    </row>
    <row r="238" spans="1:9">
      <c r="A238" s="102">
        <v>42972</v>
      </c>
      <c r="B238" s="104" t="s">
        <v>117</v>
      </c>
      <c r="C238" t="s">
        <v>89</v>
      </c>
      <c r="D238">
        <v>71</v>
      </c>
      <c r="E238">
        <v>0.63</v>
      </c>
      <c r="F238">
        <v>55</v>
      </c>
      <c r="G238">
        <v>0.5</v>
      </c>
      <c r="H238">
        <v>30</v>
      </c>
      <c r="I238">
        <v>15</v>
      </c>
    </row>
    <row r="239" spans="1:9">
      <c r="A239" s="102">
        <v>42973</v>
      </c>
      <c r="B239" s="104" t="s">
        <v>117</v>
      </c>
      <c r="C239" t="s">
        <v>90</v>
      </c>
      <c r="D239">
        <v>70</v>
      </c>
      <c r="E239">
        <v>0.63</v>
      </c>
      <c r="F239">
        <v>46</v>
      </c>
      <c r="G239">
        <v>0.5</v>
      </c>
      <c r="H239">
        <v>30</v>
      </c>
      <c r="I239">
        <v>15</v>
      </c>
    </row>
    <row r="240" spans="1:9">
      <c r="A240" s="102">
        <v>42974</v>
      </c>
      <c r="B240" s="104" t="s">
        <v>117</v>
      </c>
      <c r="C240" t="s">
        <v>84</v>
      </c>
      <c r="D240">
        <v>65.699999999999989</v>
      </c>
      <c r="E240">
        <v>0.65</v>
      </c>
      <c r="F240">
        <v>45</v>
      </c>
      <c r="G240">
        <v>0.5</v>
      </c>
      <c r="H240">
        <v>29</v>
      </c>
      <c r="I240">
        <v>14.5</v>
      </c>
    </row>
    <row r="241" spans="1:9">
      <c r="A241" s="102">
        <v>42975</v>
      </c>
      <c r="B241" s="104" t="s">
        <v>117</v>
      </c>
      <c r="C241" t="s">
        <v>85</v>
      </c>
      <c r="D241">
        <v>77.599999999999994</v>
      </c>
      <c r="E241">
        <v>0.63</v>
      </c>
      <c r="F241">
        <v>49</v>
      </c>
      <c r="G241">
        <v>0.5</v>
      </c>
      <c r="H241">
        <v>32</v>
      </c>
      <c r="I241">
        <v>16</v>
      </c>
    </row>
    <row r="242" spans="1:9">
      <c r="A242" s="102">
        <v>42976</v>
      </c>
      <c r="B242" s="104" t="s">
        <v>117</v>
      </c>
      <c r="C242" t="s">
        <v>86</v>
      </c>
      <c r="D242">
        <v>75</v>
      </c>
      <c r="E242">
        <v>0.65</v>
      </c>
      <c r="F242">
        <v>40</v>
      </c>
      <c r="G242">
        <v>0.5</v>
      </c>
      <c r="H242">
        <v>30</v>
      </c>
      <c r="I242">
        <v>15</v>
      </c>
    </row>
    <row r="243" spans="1:9">
      <c r="A243" s="102">
        <v>42977</v>
      </c>
      <c r="B243" s="104" t="s">
        <v>117</v>
      </c>
      <c r="C243" t="s">
        <v>87</v>
      </c>
      <c r="D243">
        <v>72</v>
      </c>
      <c r="E243">
        <v>0.63</v>
      </c>
      <c r="F243">
        <v>51</v>
      </c>
      <c r="G243">
        <v>0.5</v>
      </c>
      <c r="H243">
        <v>30</v>
      </c>
      <c r="I243">
        <v>15</v>
      </c>
    </row>
    <row r="244" spans="1:9">
      <c r="A244" s="102">
        <v>42978</v>
      </c>
      <c r="B244" s="104" t="s">
        <v>117</v>
      </c>
      <c r="C244" t="s">
        <v>88</v>
      </c>
      <c r="D244">
        <v>67.699999999999989</v>
      </c>
      <c r="E244">
        <v>0.69</v>
      </c>
      <c r="F244">
        <v>58</v>
      </c>
      <c r="G244">
        <v>0.5</v>
      </c>
      <c r="H244">
        <v>29</v>
      </c>
      <c r="I244">
        <v>14.5</v>
      </c>
    </row>
    <row r="245" spans="1:9">
      <c r="A245" s="102">
        <v>42979</v>
      </c>
      <c r="B245" s="104" t="s">
        <v>118</v>
      </c>
      <c r="C245" t="s">
        <v>89</v>
      </c>
      <c r="D245">
        <v>71.699999999999989</v>
      </c>
      <c r="E245">
        <v>0.69</v>
      </c>
      <c r="F245">
        <v>41</v>
      </c>
      <c r="G245">
        <v>0.3</v>
      </c>
      <c r="H245">
        <v>29</v>
      </c>
      <c r="I245">
        <v>8.6999999999999993</v>
      </c>
    </row>
    <row r="246" spans="1:9">
      <c r="A246" s="102">
        <v>42980</v>
      </c>
      <c r="B246" s="104" t="s">
        <v>118</v>
      </c>
      <c r="C246" t="s">
        <v>90</v>
      </c>
      <c r="D246">
        <v>67.399999999999991</v>
      </c>
      <c r="E246">
        <v>0.69</v>
      </c>
      <c r="F246">
        <v>53</v>
      </c>
      <c r="G246">
        <v>0.3</v>
      </c>
      <c r="H246">
        <v>28</v>
      </c>
      <c r="I246">
        <v>8.4</v>
      </c>
    </row>
    <row r="247" spans="1:9">
      <c r="A247" s="102">
        <v>42981</v>
      </c>
      <c r="B247" s="104" t="s">
        <v>118</v>
      </c>
      <c r="C247" t="s">
        <v>84</v>
      </c>
      <c r="D247">
        <v>61.099999999999994</v>
      </c>
      <c r="E247">
        <v>0.69</v>
      </c>
      <c r="F247">
        <v>50</v>
      </c>
      <c r="G247">
        <v>0.3</v>
      </c>
      <c r="H247">
        <v>27</v>
      </c>
      <c r="I247">
        <v>8.1</v>
      </c>
    </row>
    <row r="248" spans="1:9">
      <c r="A248" s="102">
        <v>42982</v>
      </c>
      <c r="B248" s="104" t="s">
        <v>118</v>
      </c>
      <c r="C248" t="s">
        <v>85</v>
      </c>
      <c r="D248">
        <v>59.8</v>
      </c>
      <c r="E248">
        <v>0.74</v>
      </c>
      <c r="F248">
        <v>54</v>
      </c>
      <c r="G248">
        <v>0.3</v>
      </c>
      <c r="H248">
        <v>26</v>
      </c>
      <c r="I248">
        <v>7.8</v>
      </c>
    </row>
    <row r="249" spans="1:9">
      <c r="A249" s="102">
        <v>42983</v>
      </c>
      <c r="B249" s="104" t="s">
        <v>118</v>
      </c>
      <c r="C249" t="s">
        <v>86</v>
      </c>
      <c r="D249">
        <v>61.8</v>
      </c>
      <c r="E249">
        <v>0.71</v>
      </c>
      <c r="F249">
        <v>39</v>
      </c>
      <c r="G249">
        <v>0.3</v>
      </c>
      <c r="H249">
        <v>26</v>
      </c>
      <c r="I249">
        <v>7.8</v>
      </c>
    </row>
    <row r="250" spans="1:9">
      <c r="A250" s="102">
        <v>42984</v>
      </c>
      <c r="B250" s="104" t="s">
        <v>118</v>
      </c>
      <c r="C250" t="s">
        <v>87</v>
      </c>
      <c r="D250">
        <v>71.699999999999989</v>
      </c>
      <c r="E250">
        <v>0.69</v>
      </c>
      <c r="F250">
        <v>60</v>
      </c>
      <c r="G250">
        <v>0.3</v>
      </c>
      <c r="H250">
        <v>29</v>
      </c>
      <c r="I250">
        <v>8.6999999999999993</v>
      </c>
    </row>
    <row r="251" spans="1:9">
      <c r="A251" s="102">
        <v>42985</v>
      </c>
      <c r="B251" s="104" t="s">
        <v>118</v>
      </c>
      <c r="C251" t="s">
        <v>88</v>
      </c>
      <c r="D251">
        <v>68.399999999999991</v>
      </c>
      <c r="E251">
        <v>0.67</v>
      </c>
      <c r="F251">
        <v>49</v>
      </c>
      <c r="G251">
        <v>0.3</v>
      </c>
      <c r="H251">
        <v>28</v>
      </c>
      <c r="I251">
        <v>8.4</v>
      </c>
    </row>
    <row r="252" spans="1:9">
      <c r="A252" s="102">
        <v>42986</v>
      </c>
      <c r="B252" s="104" t="s">
        <v>118</v>
      </c>
      <c r="C252" t="s">
        <v>89</v>
      </c>
      <c r="D252">
        <v>65.099999999999994</v>
      </c>
      <c r="E252">
        <v>0.71</v>
      </c>
      <c r="F252">
        <v>37</v>
      </c>
      <c r="G252">
        <v>0.3</v>
      </c>
      <c r="H252">
        <v>27</v>
      </c>
      <c r="I252">
        <v>8.1</v>
      </c>
    </row>
    <row r="253" spans="1:9">
      <c r="A253" s="102">
        <v>42987</v>
      </c>
      <c r="B253" s="104" t="s">
        <v>118</v>
      </c>
      <c r="C253" t="s">
        <v>90</v>
      </c>
      <c r="D253">
        <v>64.8</v>
      </c>
      <c r="E253">
        <v>0.77</v>
      </c>
      <c r="F253">
        <v>45</v>
      </c>
      <c r="G253">
        <v>0.3</v>
      </c>
      <c r="H253">
        <v>26</v>
      </c>
      <c r="I253">
        <v>7.8</v>
      </c>
    </row>
    <row r="254" spans="1:9">
      <c r="A254" s="102">
        <v>42988</v>
      </c>
      <c r="B254" s="104" t="s">
        <v>118</v>
      </c>
      <c r="C254" t="s">
        <v>84</v>
      </c>
      <c r="D254">
        <v>61.8</v>
      </c>
      <c r="E254">
        <v>0.74</v>
      </c>
      <c r="F254">
        <v>50</v>
      </c>
      <c r="G254">
        <v>0.3</v>
      </c>
      <c r="H254">
        <v>26</v>
      </c>
      <c r="I254">
        <v>7.8</v>
      </c>
    </row>
    <row r="255" spans="1:9">
      <c r="A255" s="102">
        <v>42989</v>
      </c>
      <c r="B255" s="104" t="s">
        <v>118</v>
      </c>
      <c r="C255" t="s">
        <v>85</v>
      </c>
      <c r="D255">
        <v>68.399999999999991</v>
      </c>
      <c r="E255">
        <v>0.69</v>
      </c>
      <c r="F255">
        <v>38</v>
      </c>
      <c r="G255">
        <v>0.3</v>
      </c>
      <c r="H255">
        <v>28</v>
      </c>
      <c r="I255">
        <v>8.4</v>
      </c>
    </row>
    <row r="256" spans="1:9">
      <c r="A256" s="102">
        <v>42990</v>
      </c>
      <c r="B256" s="104" t="s">
        <v>118</v>
      </c>
      <c r="C256" t="s">
        <v>86</v>
      </c>
      <c r="D256">
        <v>61.099999999999994</v>
      </c>
      <c r="E256">
        <v>0.71</v>
      </c>
      <c r="F256">
        <v>36</v>
      </c>
      <c r="G256">
        <v>0.3</v>
      </c>
      <c r="H256">
        <v>27</v>
      </c>
      <c r="I256">
        <v>8.1</v>
      </c>
    </row>
    <row r="257" spans="1:9">
      <c r="A257" s="102">
        <v>42991</v>
      </c>
      <c r="B257" s="104" t="s">
        <v>118</v>
      </c>
      <c r="C257" t="s">
        <v>87</v>
      </c>
      <c r="D257">
        <v>64.8</v>
      </c>
      <c r="E257">
        <v>0.71</v>
      </c>
      <c r="F257">
        <v>42</v>
      </c>
      <c r="G257">
        <v>0.3</v>
      </c>
      <c r="H257">
        <v>26</v>
      </c>
      <c r="I257">
        <v>7.8</v>
      </c>
    </row>
    <row r="258" spans="1:9">
      <c r="A258" s="102">
        <v>42992</v>
      </c>
      <c r="B258" s="104" t="s">
        <v>118</v>
      </c>
      <c r="C258" t="s">
        <v>88</v>
      </c>
      <c r="D258">
        <v>63.8</v>
      </c>
      <c r="E258">
        <v>0.71</v>
      </c>
      <c r="F258">
        <v>29</v>
      </c>
      <c r="G258">
        <v>0.3</v>
      </c>
      <c r="H258">
        <v>26</v>
      </c>
      <c r="I258">
        <v>7.8</v>
      </c>
    </row>
    <row r="259" spans="1:9">
      <c r="A259" s="102">
        <v>42993</v>
      </c>
      <c r="B259" s="104" t="s">
        <v>118</v>
      </c>
      <c r="C259" t="s">
        <v>89</v>
      </c>
      <c r="D259">
        <v>63.399999999999991</v>
      </c>
      <c r="E259">
        <v>0.67</v>
      </c>
      <c r="F259">
        <v>41</v>
      </c>
      <c r="G259">
        <v>0.3</v>
      </c>
      <c r="H259">
        <v>28</v>
      </c>
      <c r="I259">
        <v>8.4</v>
      </c>
    </row>
    <row r="260" spans="1:9">
      <c r="A260" s="102">
        <v>42994</v>
      </c>
      <c r="B260" s="104" t="s">
        <v>118</v>
      </c>
      <c r="C260" t="s">
        <v>90</v>
      </c>
      <c r="D260">
        <v>68.099999999999994</v>
      </c>
      <c r="E260">
        <v>0.69</v>
      </c>
      <c r="F260">
        <v>37</v>
      </c>
      <c r="G260">
        <v>0.3</v>
      </c>
      <c r="H260">
        <v>27</v>
      </c>
      <c r="I260">
        <v>8.1</v>
      </c>
    </row>
    <row r="261" spans="1:9">
      <c r="A261" s="102">
        <v>42995</v>
      </c>
      <c r="B261" s="104" t="s">
        <v>118</v>
      </c>
      <c r="C261" t="s">
        <v>84</v>
      </c>
      <c r="D261">
        <v>59.8</v>
      </c>
      <c r="E261">
        <v>0.71</v>
      </c>
      <c r="F261">
        <v>53</v>
      </c>
      <c r="G261">
        <v>0.3</v>
      </c>
      <c r="H261">
        <v>26</v>
      </c>
      <c r="I261">
        <v>7.8</v>
      </c>
    </row>
    <row r="262" spans="1:9">
      <c r="A262" s="102">
        <v>42996</v>
      </c>
      <c r="B262" s="104" t="s">
        <v>118</v>
      </c>
      <c r="C262" t="s">
        <v>85</v>
      </c>
      <c r="D262">
        <v>64.8</v>
      </c>
      <c r="E262">
        <v>0.71</v>
      </c>
      <c r="F262">
        <v>37</v>
      </c>
      <c r="G262">
        <v>0.3</v>
      </c>
      <c r="H262">
        <v>26</v>
      </c>
      <c r="I262">
        <v>7.8</v>
      </c>
    </row>
    <row r="263" spans="1:9">
      <c r="A263" s="102">
        <v>42997</v>
      </c>
      <c r="B263" s="104" t="s">
        <v>118</v>
      </c>
      <c r="C263" t="s">
        <v>86</v>
      </c>
      <c r="D263">
        <v>67.399999999999991</v>
      </c>
      <c r="E263">
        <v>0.67</v>
      </c>
      <c r="F263">
        <v>48</v>
      </c>
      <c r="G263">
        <v>0.3</v>
      </c>
      <c r="H263">
        <v>28</v>
      </c>
      <c r="I263">
        <v>8.4</v>
      </c>
    </row>
    <row r="264" spans="1:9">
      <c r="A264" s="102">
        <v>42998</v>
      </c>
      <c r="B264" s="104" t="s">
        <v>118</v>
      </c>
      <c r="C264" t="s">
        <v>87</v>
      </c>
      <c r="D264">
        <v>67.099999999999994</v>
      </c>
      <c r="E264">
        <v>0.69</v>
      </c>
      <c r="F264">
        <v>52</v>
      </c>
      <c r="G264">
        <v>0.3</v>
      </c>
      <c r="H264">
        <v>27</v>
      </c>
      <c r="I264">
        <v>8.1</v>
      </c>
    </row>
    <row r="265" spans="1:9">
      <c r="A265" s="102">
        <v>42999</v>
      </c>
      <c r="B265" s="104" t="s">
        <v>118</v>
      </c>
      <c r="C265" t="s">
        <v>88</v>
      </c>
      <c r="D265">
        <v>59.8</v>
      </c>
      <c r="E265">
        <v>0.71</v>
      </c>
      <c r="F265">
        <v>42</v>
      </c>
      <c r="G265">
        <v>0.3</v>
      </c>
      <c r="H265">
        <v>26</v>
      </c>
      <c r="I265">
        <v>7.8</v>
      </c>
    </row>
    <row r="266" spans="1:9">
      <c r="A266" s="102">
        <v>43000</v>
      </c>
      <c r="B266" s="104" t="s">
        <v>118</v>
      </c>
      <c r="C266" t="s">
        <v>89</v>
      </c>
      <c r="D266">
        <v>64.8</v>
      </c>
      <c r="E266">
        <v>0.74</v>
      </c>
      <c r="F266">
        <v>34</v>
      </c>
      <c r="G266">
        <v>0.3</v>
      </c>
      <c r="H266">
        <v>26</v>
      </c>
      <c r="I266">
        <v>7.8</v>
      </c>
    </row>
    <row r="267" spans="1:9">
      <c r="A267" s="102">
        <v>43001</v>
      </c>
      <c r="B267" s="104" t="s">
        <v>118</v>
      </c>
      <c r="C267" t="s">
        <v>90</v>
      </c>
      <c r="D267">
        <v>63.399999999999991</v>
      </c>
      <c r="E267">
        <v>0.71</v>
      </c>
      <c r="F267">
        <v>39</v>
      </c>
      <c r="G267">
        <v>0.3</v>
      </c>
      <c r="H267">
        <v>28</v>
      </c>
      <c r="I267">
        <v>8.4</v>
      </c>
    </row>
    <row r="268" spans="1:9">
      <c r="A268" s="102">
        <v>43002</v>
      </c>
      <c r="B268" s="104" t="s">
        <v>118</v>
      </c>
      <c r="C268" t="s">
        <v>84</v>
      </c>
      <c r="D268">
        <v>63.399999999999991</v>
      </c>
      <c r="E268">
        <v>0.71</v>
      </c>
      <c r="F268">
        <v>43</v>
      </c>
      <c r="G268">
        <v>0.3</v>
      </c>
      <c r="H268">
        <v>28</v>
      </c>
      <c r="I268">
        <v>8.4</v>
      </c>
    </row>
    <row r="269" spans="1:9">
      <c r="A269" s="102">
        <v>43003</v>
      </c>
      <c r="B269" s="104" t="s">
        <v>118</v>
      </c>
      <c r="C269" t="s">
        <v>85</v>
      </c>
      <c r="D269">
        <v>61.099999999999994</v>
      </c>
      <c r="E269">
        <v>0.71</v>
      </c>
      <c r="F269">
        <v>33</v>
      </c>
      <c r="G269">
        <v>0.3</v>
      </c>
      <c r="H269">
        <v>27</v>
      </c>
      <c r="I269">
        <v>8.1</v>
      </c>
    </row>
    <row r="270" spans="1:9">
      <c r="A270" s="102">
        <v>43004</v>
      </c>
      <c r="B270" s="104" t="s">
        <v>118</v>
      </c>
      <c r="C270" t="s">
        <v>86</v>
      </c>
      <c r="D270">
        <v>61.8</v>
      </c>
      <c r="E270">
        <v>0.77</v>
      </c>
      <c r="F270">
        <v>51</v>
      </c>
      <c r="G270">
        <v>0.3</v>
      </c>
      <c r="H270">
        <v>26</v>
      </c>
      <c r="I270">
        <v>7.8</v>
      </c>
    </row>
    <row r="271" spans="1:9">
      <c r="A271" s="102">
        <v>43005</v>
      </c>
      <c r="B271" s="104" t="s">
        <v>118</v>
      </c>
      <c r="C271" t="s">
        <v>87</v>
      </c>
      <c r="D271">
        <v>70.699999999999989</v>
      </c>
      <c r="E271">
        <v>0.67</v>
      </c>
      <c r="F271">
        <v>51</v>
      </c>
      <c r="G271">
        <v>0.3</v>
      </c>
      <c r="H271">
        <v>29</v>
      </c>
      <c r="I271">
        <v>8.6999999999999993</v>
      </c>
    </row>
    <row r="272" spans="1:9">
      <c r="A272" s="102">
        <v>43006</v>
      </c>
      <c r="B272" s="104" t="s">
        <v>118</v>
      </c>
      <c r="C272" t="s">
        <v>88</v>
      </c>
      <c r="D272">
        <v>67.399999999999991</v>
      </c>
      <c r="E272">
        <v>0.69</v>
      </c>
      <c r="F272">
        <v>38</v>
      </c>
      <c r="G272">
        <v>0.3</v>
      </c>
      <c r="H272">
        <v>28</v>
      </c>
      <c r="I272">
        <v>8.4</v>
      </c>
    </row>
    <row r="273" spans="1:9">
      <c r="A273" s="102">
        <v>43007</v>
      </c>
      <c r="B273" s="104" t="s">
        <v>118</v>
      </c>
      <c r="C273" t="s">
        <v>89</v>
      </c>
      <c r="D273">
        <v>66.099999999999994</v>
      </c>
      <c r="E273">
        <v>0.71</v>
      </c>
      <c r="F273">
        <v>48</v>
      </c>
      <c r="G273">
        <v>0.3</v>
      </c>
      <c r="H273">
        <v>27</v>
      </c>
      <c r="I273">
        <v>8.1</v>
      </c>
    </row>
    <row r="274" spans="1:9">
      <c r="A274" s="102">
        <v>43008</v>
      </c>
      <c r="B274" s="104" t="s">
        <v>118</v>
      </c>
      <c r="C274" t="s">
        <v>90</v>
      </c>
      <c r="D274">
        <v>64.8</v>
      </c>
      <c r="E274">
        <v>0.74</v>
      </c>
      <c r="F274">
        <v>29</v>
      </c>
      <c r="G274">
        <v>0.3</v>
      </c>
      <c r="H274">
        <v>26</v>
      </c>
      <c r="I274">
        <v>7.8</v>
      </c>
    </row>
    <row r="275" spans="1:9">
      <c r="A275" s="102">
        <v>43009</v>
      </c>
      <c r="B275" s="104" t="s">
        <v>119</v>
      </c>
      <c r="C275" t="s">
        <v>84</v>
      </c>
      <c r="D275">
        <v>56.499999999999993</v>
      </c>
      <c r="E275">
        <v>0.8</v>
      </c>
      <c r="F275">
        <v>43</v>
      </c>
      <c r="G275">
        <v>0.3</v>
      </c>
      <c r="H275">
        <v>25</v>
      </c>
      <c r="I275">
        <v>7.5</v>
      </c>
    </row>
    <row r="276" spans="1:9">
      <c r="A276" s="102">
        <v>43010</v>
      </c>
      <c r="B276" s="104" t="s">
        <v>119</v>
      </c>
      <c r="C276" t="s">
        <v>85</v>
      </c>
      <c r="D276">
        <v>58.499999999999993</v>
      </c>
      <c r="E276">
        <v>0.74</v>
      </c>
      <c r="F276">
        <v>32</v>
      </c>
      <c r="G276">
        <v>0.3</v>
      </c>
      <c r="H276">
        <v>25</v>
      </c>
      <c r="I276">
        <v>7.5</v>
      </c>
    </row>
    <row r="277" spans="1:9">
      <c r="A277" s="102">
        <v>43011</v>
      </c>
      <c r="B277" s="104" t="s">
        <v>119</v>
      </c>
      <c r="C277" t="s">
        <v>86</v>
      </c>
      <c r="D277">
        <v>59.199999999999996</v>
      </c>
      <c r="E277">
        <v>0.8</v>
      </c>
      <c r="F277">
        <v>34</v>
      </c>
      <c r="G277">
        <v>0.3</v>
      </c>
      <c r="H277">
        <v>24</v>
      </c>
      <c r="I277">
        <v>7.1999999999999993</v>
      </c>
    </row>
    <row r="278" spans="1:9">
      <c r="A278" s="102">
        <v>43012</v>
      </c>
      <c r="B278" s="104" t="s">
        <v>119</v>
      </c>
      <c r="C278" t="s">
        <v>87</v>
      </c>
      <c r="D278">
        <v>61.199999999999996</v>
      </c>
      <c r="E278">
        <v>0.77</v>
      </c>
      <c r="F278">
        <v>33</v>
      </c>
      <c r="G278">
        <v>0.3</v>
      </c>
      <c r="H278">
        <v>24</v>
      </c>
      <c r="I278">
        <v>7.1999999999999993</v>
      </c>
    </row>
    <row r="279" spans="1:9">
      <c r="A279" s="102">
        <v>43013</v>
      </c>
      <c r="B279" s="104" t="s">
        <v>119</v>
      </c>
      <c r="C279" t="s">
        <v>88</v>
      </c>
      <c r="D279">
        <v>60.499999999999993</v>
      </c>
      <c r="E279">
        <v>0.8</v>
      </c>
      <c r="F279">
        <v>33</v>
      </c>
      <c r="G279">
        <v>0.3</v>
      </c>
      <c r="H279">
        <v>25</v>
      </c>
      <c r="I279">
        <v>7.5</v>
      </c>
    </row>
    <row r="280" spans="1:9">
      <c r="A280" s="102">
        <v>43014</v>
      </c>
      <c r="B280" s="104" t="s">
        <v>119</v>
      </c>
      <c r="C280" t="s">
        <v>89</v>
      </c>
      <c r="D280">
        <v>62.499999999999993</v>
      </c>
      <c r="E280">
        <v>0.74</v>
      </c>
      <c r="F280">
        <v>42</v>
      </c>
      <c r="G280">
        <v>0.3</v>
      </c>
      <c r="H280">
        <v>25</v>
      </c>
      <c r="I280">
        <v>7.5</v>
      </c>
    </row>
    <row r="281" spans="1:9">
      <c r="A281" s="102">
        <v>43015</v>
      </c>
      <c r="B281" s="104" t="s">
        <v>119</v>
      </c>
      <c r="C281" t="s">
        <v>90</v>
      </c>
      <c r="D281">
        <v>63.499999999999993</v>
      </c>
      <c r="E281">
        <v>0.8</v>
      </c>
      <c r="F281">
        <v>31</v>
      </c>
      <c r="G281">
        <v>0.3</v>
      </c>
      <c r="H281">
        <v>25</v>
      </c>
      <c r="I281">
        <v>7.5</v>
      </c>
    </row>
    <row r="282" spans="1:9">
      <c r="A282" s="102">
        <v>43016</v>
      </c>
      <c r="B282" s="104" t="s">
        <v>119</v>
      </c>
      <c r="C282" t="s">
        <v>84</v>
      </c>
      <c r="D282">
        <v>60.199999999999996</v>
      </c>
      <c r="E282">
        <v>0.8</v>
      </c>
      <c r="F282">
        <v>47</v>
      </c>
      <c r="G282">
        <v>0.3</v>
      </c>
      <c r="H282">
        <v>24</v>
      </c>
      <c r="I282">
        <v>7.1999999999999993</v>
      </c>
    </row>
    <row r="283" spans="1:9">
      <c r="A283" s="102">
        <v>43017</v>
      </c>
      <c r="B283" s="104" t="s">
        <v>119</v>
      </c>
      <c r="C283" t="s">
        <v>85</v>
      </c>
      <c r="D283">
        <v>63.499999999999993</v>
      </c>
      <c r="E283">
        <v>0.74</v>
      </c>
      <c r="F283">
        <v>47</v>
      </c>
      <c r="G283">
        <v>0.3</v>
      </c>
      <c r="H283">
        <v>25</v>
      </c>
      <c r="I283">
        <v>7.5</v>
      </c>
    </row>
    <row r="284" spans="1:9">
      <c r="A284" s="102">
        <v>43018</v>
      </c>
      <c r="B284" s="104" t="s">
        <v>119</v>
      </c>
      <c r="C284" t="s">
        <v>86</v>
      </c>
      <c r="D284">
        <v>58.499999999999993</v>
      </c>
      <c r="E284">
        <v>0.74</v>
      </c>
      <c r="F284">
        <v>51</v>
      </c>
      <c r="G284">
        <v>0.3</v>
      </c>
      <c r="H284">
        <v>25</v>
      </c>
      <c r="I284">
        <v>7.5</v>
      </c>
    </row>
    <row r="285" spans="1:9">
      <c r="A285" s="102">
        <v>43019</v>
      </c>
      <c r="B285" s="104" t="s">
        <v>119</v>
      </c>
      <c r="C285" t="s">
        <v>87</v>
      </c>
      <c r="D285">
        <v>61.499999999999993</v>
      </c>
      <c r="E285">
        <v>0.77</v>
      </c>
      <c r="F285">
        <v>47</v>
      </c>
      <c r="G285">
        <v>0.3</v>
      </c>
      <c r="H285">
        <v>25</v>
      </c>
      <c r="I285">
        <v>7.5</v>
      </c>
    </row>
    <row r="286" spans="1:9">
      <c r="A286" s="102">
        <v>43020</v>
      </c>
      <c r="B286" s="104" t="s">
        <v>119</v>
      </c>
      <c r="C286" t="s">
        <v>88</v>
      </c>
      <c r="D286">
        <v>58.199999999999996</v>
      </c>
      <c r="E286">
        <v>0.77</v>
      </c>
      <c r="F286">
        <v>39</v>
      </c>
      <c r="G286">
        <v>0.3</v>
      </c>
      <c r="H286">
        <v>24</v>
      </c>
      <c r="I286">
        <v>7.1999999999999993</v>
      </c>
    </row>
    <row r="287" spans="1:9">
      <c r="A287" s="102">
        <v>43021</v>
      </c>
      <c r="B287" s="104" t="s">
        <v>119</v>
      </c>
      <c r="C287" t="s">
        <v>89</v>
      </c>
      <c r="D287">
        <v>61.499999999999993</v>
      </c>
      <c r="E287">
        <v>0.8</v>
      </c>
      <c r="F287">
        <v>28</v>
      </c>
      <c r="G287">
        <v>0.3</v>
      </c>
      <c r="H287">
        <v>25</v>
      </c>
      <c r="I287">
        <v>7.5</v>
      </c>
    </row>
    <row r="288" spans="1:9">
      <c r="A288" s="102">
        <v>43022</v>
      </c>
      <c r="B288" s="104" t="s">
        <v>119</v>
      </c>
      <c r="C288" t="s">
        <v>90</v>
      </c>
      <c r="D288">
        <v>59.499999999999993</v>
      </c>
      <c r="E288">
        <v>0.74</v>
      </c>
      <c r="F288">
        <v>28</v>
      </c>
      <c r="G288">
        <v>0.3</v>
      </c>
      <c r="H288">
        <v>25</v>
      </c>
      <c r="I288">
        <v>7.5</v>
      </c>
    </row>
    <row r="289" spans="1:9">
      <c r="A289" s="102">
        <v>43023</v>
      </c>
      <c r="B289" s="104" t="s">
        <v>119</v>
      </c>
      <c r="C289" t="s">
        <v>84</v>
      </c>
      <c r="D289">
        <v>61.499999999999993</v>
      </c>
      <c r="E289">
        <v>0.74</v>
      </c>
      <c r="F289">
        <v>36</v>
      </c>
      <c r="G289">
        <v>0.3</v>
      </c>
      <c r="H289">
        <v>25</v>
      </c>
      <c r="I289">
        <v>7.5</v>
      </c>
    </row>
    <row r="290" spans="1:9">
      <c r="A290" s="102">
        <v>43024</v>
      </c>
      <c r="B290" s="104" t="s">
        <v>119</v>
      </c>
      <c r="C290" t="s">
        <v>85</v>
      </c>
      <c r="D290">
        <v>58.199999999999996</v>
      </c>
      <c r="E290">
        <v>0.8</v>
      </c>
      <c r="F290">
        <v>28</v>
      </c>
      <c r="G290">
        <v>0.3</v>
      </c>
      <c r="H290">
        <v>24</v>
      </c>
      <c r="I290">
        <v>7.1999999999999993</v>
      </c>
    </row>
    <row r="291" spans="1:9">
      <c r="A291" s="102">
        <v>43025</v>
      </c>
      <c r="B291" s="104" t="s">
        <v>119</v>
      </c>
      <c r="C291" t="s">
        <v>86</v>
      </c>
      <c r="D291">
        <v>58.499999999999993</v>
      </c>
      <c r="E291">
        <v>0.77</v>
      </c>
      <c r="F291">
        <v>46</v>
      </c>
      <c r="G291">
        <v>0.3</v>
      </c>
      <c r="H291">
        <v>25</v>
      </c>
      <c r="I291">
        <v>7.5</v>
      </c>
    </row>
    <row r="292" spans="1:9">
      <c r="A292" s="102">
        <v>43026</v>
      </c>
      <c r="B292" s="104" t="s">
        <v>119</v>
      </c>
      <c r="C292" t="s">
        <v>87</v>
      </c>
      <c r="D292">
        <v>62.499999999999993</v>
      </c>
      <c r="E292">
        <v>0.77</v>
      </c>
      <c r="F292">
        <v>33</v>
      </c>
      <c r="G292">
        <v>0.3</v>
      </c>
      <c r="H292">
        <v>25</v>
      </c>
      <c r="I292">
        <v>7.5</v>
      </c>
    </row>
    <row r="293" spans="1:9">
      <c r="A293" s="102">
        <v>43027</v>
      </c>
      <c r="B293" s="104" t="s">
        <v>119</v>
      </c>
      <c r="C293" t="s">
        <v>88</v>
      </c>
      <c r="D293">
        <v>60.499999999999993</v>
      </c>
      <c r="E293">
        <v>0.8</v>
      </c>
      <c r="F293">
        <v>41</v>
      </c>
      <c r="G293">
        <v>0.3</v>
      </c>
      <c r="H293">
        <v>25</v>
      </c>
      <c r="I293">
        <v>7.5</v>
      </c>
    </row>
    <row r="294" spans="1:9">
      <c r="A294" s="102">
        <v>43028</v>
      </c>
      <c r="B294" s="104" t="s">
        <v>119</v>
      </c>
      <c r="C294" t="s">
        <v>89</v>
      </c>
      <c r="D294">
        <v>60.199999999999996</v>
      </c>
      <c r="E294">
        <v>0.8</v>
      </c>
      <c r="F294">
        <v>50</v>
      </c>
      <c r="G294">
        <v>0.3</v>
      </c>
      <c r="H294">
        <v>24</v>
      </c>
      <c r="I294">
        <v>7.1999999999999993</v>
      </c>
    </row>
    <row r="295" spans="1:9">
      <c r="A295" s="102">
        <v>43029</v>
      </c>
      <c r="B295" s="104" t="s">
        <v>119</v>
      </c>
      <c r="C295" t="s">
        <v>90</v>
      </c>
      <c r="D295">
        <v>56.199999999999996</v>
      </c>
      <c r="E295">
        <v>0.83</v>
      </c>
      <c r="F295">
        <v>28</v>
      </c>
      <c r="G295">
        <v>0.3</v>
      </c>
      <c r="H295">
        <v>24</v>
      </c>
      <c r="I295">
        <v>7.1999999999999993</v>
      </c>
    </row>
    <row r="296" spans="1:9">
      <c r="A296" s="102">
        <v>43030</v>
      </c>
      <c r="B296" s="104" t="s">
        <v>119</v>
      </c>
      <c r="C296" t="s">
        <v>84</v>
      </c>
      <c r="D296">
        <v>57.499999999999993</v>
      </c>
      <c r="E296">
        <v>0.77</v>
      </c>
      <c r="F296">
        <v>35</v>
      </c>
      <c r="G296">
        <v>0.3</v>
      </c>
      <c r="H296">
        <v>25</v>
      </c>
      <c r="I296">
        <v>7.5</v>
      </c>
    </row>
    <row r="297" spans="1:9">
      <c r="A297" s="102">
        <v>43031</v>
      </c>
      <c r="B297" s="104" t="s">
        <v>119</v>
      </c>
      <c r="C297" t="s">
        <v>85</v>
      </c>
      <c r="D297">
        <v>58.499999999999993</v>
      </c>
      <c r="E297">
        <v>0.8</v>
      </c>
      <c r="F297">
        <v>50</v>
      </c>
      <c r="G297">
        <v>0.3</v>
      </c>
      <c r="H297">
        <v>25</v>
      </c>
      <c r="I297">
        <v>7.5</v>
      </c>
    </row>
    <row r="298" spans="1:9">
      <c r="A298" s="102">
        <v>43032</v>
      </c>
      <c r="B298" s="104" t="s">
        <v>119</v>
      </c>
      <c r="C298" t="s">
        <v>86</v>
      </c>
      <c r="D298">
        <v>61.499999999999993</v>
      </c>
      <c r="E298">
        <v>0.74</v>
      </c>
      <c r="F298">
        <v>48</v>
      </c>
      <c r="G298">
        <v>0.3</v>
      </c>
      <c r="H298">
        <v>25</v>
      </c>
      <c r="I298">
        <v>7.5</v>
      </c>
    </row>
    <row r="299" spans="1:9">
      <c r="A299" s="102">
        <v>43033</v>
      </c>
      <c r="B299" s="104" t="s">
        <v>119</v>
      </c>
      <c r="C299" t="s">
        <v>87</v>
      </c>
      <c r="D299">
        <v>61.199999999999996</v>
      </c>
      <c r="E299">
        <v>0.8</v>
      </c>
      <c r="F299">
        <v>44</v>
      </c>
      <c r="G299">
        <v>0.3</v>
      </c>
      <c r="H299">
        <v>24</v>
      </c>
      <c r="I299">
        <v>7.1999999999999993</v>
      </c>
    </row>
    <row r="300" spans="1:9">
      <c r="A300" s="102">
        <v>43034</v>
      </c>
      <c r="B300" s="104" t="s">
        <v>119</v>
      </c>
      <c r="C300" t="s">
        <v>88</v>
      </c>
      <c r="D300">
        <v>54.199999999999996</v>
      </c>
      <c r="E300">
        <v>0.77</v>
      </c>
      <c r="F300">
        <v>47</v>
      </c>
      <c r="G300">
        <v>0.3</v>
      </c>
      <c r="H300">
        <v>24</v>
      </c>
      <c r="I300">
        <v>7.1999999999999993</v>
      </c>
    </row>
    <row r="301" spans="1:9">
      <c r="A301" s="102">
        <v>43035</v>
      </c>
      <c r="B301" s="104" t="s">
        <v>119</v>
      </c>
      <c r="C301" t="s">
        <v>89</v>
      </c>
      <c r="D301">
        <v>62.8</v>
      </c>
      <c r="E301">
        <v>0.71</v>
      </c>
      <c r="F301">
        <v>52</v>
      </c>
      <c r="G301">
        <v>0.3</v>
      </c>
      <c r="H301">
        <v>26</v>
      </c>
      <c r="I301">
        <v>7.8</v>
      </c>
    </row>
    <row r="302" spans="1:9">
      <c r="A302" s="102">
        <v>43036</v>
      </c>
      <c r="B302" s="104" t="s">
        <v>119</v>
      </c>
      <c r="C302" t="s">
        <v>90</v>
      </c>
      <c r="D302">
        <v>57.499999999999993</v>
      </c>
      <c r="E302">
        <v>0.77</v>
      </c>
      <c r="F302">
        <v>28</v>
      </c>
      <c r="G302">
        <v>0.3</v>
      </c>
      <c r="H302">
        <v>25</v>
      </c>
      <c r="I302">
        <v>7.5</v>
      </c>
    </row>
    <row r="303" spans="1:9">
      <c r="A303" s="102">
        <v>43037</v>
      </c>
      <c r="B303" s="104" t="s">
        <v>119</v>
      </c>
      <c r="C303" t="s">
        <v>84</v>
      </c>
      <c r="D303">
        <v>61.499999999999993</v>
      </c>
      <c r="E303">
        <v>0.8</v>
      </c>
      <c r="F303">
        <v>34</v>
      </c>
      <c r="G303">
        <v>0.3</v>
      </c>
      <c r="H303">
        <v>25</v>
      </c>
      <c r="I303">
        <v>7.5</v>
      </c>
    </row>
    <row r="304" spans="1:9">
      <c r="A304" s="102">
        <v>43038</v>
      </c>
      <c r="B304" s="104" t="s">
        <v>119</v>
      </c>
      <c r="C304" t="s">
        <v>85</v>
      </c>
      <c r="D304">
        <v>58.199999999999996</v>
      </c>
      <c r="E304">
        <v>0.77</v>
      </c>
      <c r="F304">
        <v>35</v>
      </c>
      <c r="G304">
        <v>0.3</v>
      </c>
      <c r="H304">
        <v>24</v>
      </c>
      <c r="I304">
        <v>7.1999999999999993</v>
      </c>
    </row>
    <row r="305" spans="1:9">
      <c r="A305" s="102">
        <v>43039</v>
      </c>
      <c r="B305" s="104" t="s">
        <v>119</v>
      </c>
      <c r="C305" t="s">
        <v>86</v>
      </c>
      <c r="D305">
        <v>54.199999999999996</v>
      </c>
      <c r="E305">
        <v>0.77</v>
      </c>
      <c r="F305">
        <v>38</v>
      </c>
      <c r="G305">
        <v>0.3</v>
      </c>
      <c r="H305">
        <v>24</v>
      </c>
      <c r="I305">
        <v>7.1999999999999993</v>
      </c>
    </row>
    <row r="306" spans="1:9">
      <c r="A306" s="102">
        <v>43040</v>
      </c>
      <c r="B306" s="104" t="s">
        <v>120</v>
      </c>
      <c r="C306" t="s">
        <v>87</v>
      </c>
      <c r="D306">
        <v>51.9</v>
      </c>
      <c r="E306">
        <v>0.83</v>
      </c>
      <c r="F306">
        <v>43</v>
      </c>
      <c r="G306">
        <v>0.3</v>
      </c>
      <c r="H306">
        <v>23</v>
      </c>
      <c r="I306">
        <v>6.8999999999999995</v>
      </c>
    </row>
    <row r="307" spans="1:9">
      <c r="A307" s="102">
        <v>43041</v>
      </c>
      <c r="B307" s="104" t="s">
        <v>120</v>
      </c>
      <c r="C307" t="s">
        <v>88</v>
      </c>
      <c r="D307">
        <v>53.599999999999994</v>
      </c>
      <c r="E307">
        <v>0.91</v>
      </c>
      <c r="F307">
        <v>46</v>
      </c>
      <c r="G307">
        <v>0.3</v>
      </c>
      <c r="H307">
        <v>22</v>
      </c>
      <c r="I307">
        <v>6.6</v>
      </c>
    </row>
    <row r="308" spans="1:9">
      <c r="A308" s="102">
        <v>43042</v>
      </c>
      <c r="B308" s="104" t="s">
        <v>120</v>
      </c>
      <c r="C308" t="s">
        <v>89</v>
      </c>
      <c r="D308">
        <v>51.3</v>
      </c>
      <c r="E308">
        <v>0.87</v>
      </c>
      <c r="F308">
        <v>38</v>
      </c>
      <c r="G308">
        <v>0.3</v>
      </c>
      <c r="H308">
        <v>21</v>
      </c>
      <c r="I308">
        <v>6.3</v>
      </c>
    </row>
    <row r="309" spans="1:9">
      <c r="A309" s="102">
        <v>43043</v>
      </c>
      <c r="B309" s="104" t="s">
        <v>120</v>
      </c>
      <c r="C309" t="s">
        <v>90</v>
      </c>
      <c r="D309">
        <v>48.699999999999996</v>
      </c>
      <c r="E309">
        <v>0.95</v>
      </c>
      <c r="F309">
        <v>39</v>
      </c>
      <c r="G309">
        <v>0.3</v>
      </c>
      <c r="H309">
        <v>19</v>
      </c>
      <c r="I309">
        <v>5.7</v>
      </c>
    </row>
    <row r="310" spans="1:9">
      <c r="A310" s="102">
        <v>43044</v>
      </c>
      <c r="B310" s="104" t="s">
        <v>120</v>
      </c>
      <c r="C310" t="s">
        <v>84</v>
      </c>
      <c r="D310">
        <v>55.9</v>
      </c>
      <c r="E310">
        <v>0.87</v>
      </c>
      <c r="F310">
        <v>45</v>
      </c>
      <c r="G310">
        <v>0.3</v>
      </c>
      <c r="H310">
        <v>23</v>
      </c>
      <c r="I310">
        <v>6.8999999999999995</v>
      </c>
    </row>
    <row r="311" spans="1:9">
      <c r="A311" s="102">
        <v>43045</v>
      </c>
      <c r="B311" s="104" t="s">
        <v>120</v>
      </c>
      <c r="C311" t="s">
        <v>85</v>
      </c>
      <c r="D311">
        <v>51.599999999999994</v>
      </c>
      <c r="E311">
        <v>0.91</v>
      </c>
      <c r="F311">
        <v>28</v>
      </c>
      <c r="G311">
        <v>0.3</v>
      </c>
      <c r="H311">
        <v>22</v>
      </c>
      <c r="I311">
        <v>6.6</v>
      </c>
    </row>
    <row r="312" spans="1:9">
      <c r="A312" s="102">
        <v>43046</v>
      </c>
      <c r="B312" s="104" t="s">
        <v>120</v>
      </c>
      <c r="C312" t="s">
        <v>86</v>
      </c>
      <c r="D312">
        <v>52.3</v>
      </c>
      <c r="E312">
        <v>0.91</v>
      </c>
      <c r="F312">
        <v>34</v>
      </c>
      <c r="G312">
        <v>0.3</v>
      </c>
      <c r="H312">
        <v>21</v>
      </c>
      <c r="I312">
        <v>6.3</v>
      </c>
    </row>
    <row r="313" spans="1:9">
      <c r="A313" s="102">
        <v>43047</v>
      </c>
      <c r="B313" s="104" t="s">
        <v>120</v>
      </c>
      <c r="C313" t="s">
        <v>87</v>
      </c>
      <c r="D313">
        <v>44.699999999999996</v>
      </c>
      <c r="E313">
        <v>0.95</v>
      </c>
      <c r="F313">
        <v>37</v>
      </c>
      <c r="G313">
        <v>0.3</v>
      </c>
      <c r="H313">
        <v>19</v>
      </c>
      <c r="I313">
        <v>5.7</v>
      </c>
    </row>
    <row r="314" spans="1:9">
      <c r="A314" s="102">
        <v>43048</v>
      </c>
      <c r="B314" s="104" t="s">
        <v>120</v>
      </c>
      <c r="C314" t="s">
        <v>88</v>
      </c>
      <c r="D314">
        <v>53.9</v>
      </c>
      <c r="E314">
        <v>0.83</v>
      </c>
      <c r="F314">
        <v>33</v>
      </c>
      <c r="G314">
        <v>0.3</v>
      </c>
      <c r="H314">
        <v>23</v>
      </c>
      <c r="I314">
        <v>6.8999999999999995</v>
      </c>
    </row>
    <row r="315" spans="1:9">
      <c r="A315" s="102">
        <v>43049</v>
      </c>
      <c r="B315" s="104" t="s">
        <v>120</v>
      </c>
      <c r="C315" t="s">
        <v>89</v>
      </c>
      <c r="D315">
        <v>54.599999999999994</v>
      </c>
      <c r="E315">
        <v>0.87</v>
      </c>
      <c r="F315">
        <v>28</v>
      </c>
      <c r="G315">
        <v>0.3</v>
      </c>
      <c r="H315">
        <v>22</v>
      </c>
      <c r="I315">
        <v>6.6</v>
      </c>
    </row>
    <row r="316" spans="1:9">
      <c r="A316" s="102">
        <v>43050</v>
      </c>
      <c r="B316" s="104" t="s">
        <v>120</v>
      </c>
      <c r="C316" t="s">
        <v>90</v>
      </c>
      <c r="D316">
        <v>47.3</v>
      </c>
      <c r="E316">
        <v>0.91</v>
      </c>
      <c r="F316">
        <v>33</v>
      </c>
      <c r="G316">
        <v>0.3</v>
      </c>
      <c r="H316">
        <v>21</v>
      </c>
      <c r="I316">
        <v>6.3</v>
      </c>
    </row>
    <row r="317" spans="1:9">
      <c r="A317" s="102">
        <v>43051</v>
      </c>
      <c r="B317" s="104" t="s">
        <v>120</v>
      </c>
      <c r="C317" t="s">
        <v>84</v>
      </c>
      <c r="D317">
        <v>49.699999999999996</v>
      </c>
      <c r="E317">
        <v>1.05</v>
      </c>
      <c r="F317">
        <v>38</v>
      </c>
      <c r="G317">
        <v>0.3</v>
      </c>
      <c r="H317">
        <v>19</v>
      </c>
      <c r="I317">
        <v>5.7</v>
      </c>
    </row>
    <row r="318" spans="1:9">
      <c r="A318" s="102">
        <v>43052</v>
      </c>
      <c r="B318" s="104" t="s">
        <v>120</v>
      </c>
      <c r="C318" t="s">
        <v>85</v>
      </c>
      <c r="D318">
        <v>44.699999999999996</v>
      </c>
      <c r="E318">
        <v>1.05</v>
      </c>
      <c r="F318">
        <v>26</v>
      </c>
      <c r="G318">
        <v>0.3</v>
      </c>
      <c r="H318">
        <v>19</v>
      </c>
      <c r="I318">
        <v>5.7</v>
      </c>
    </row>
    <row r="319" spans="1:9">
      <c r="A319" s="102">
        <v>43053</v>
      </c>
      <c r="B319" s="104" t="s">
        <v>120</v>
      </c>
      <c r="C319" t="s">
        <v>86</v>
      </c>
      <c r="D319">
        <v>55.9</v>
      </c>
      <c r="E319">
        <v>0.8</v>
      </c>
      <c r="F319">
        <v>28</v>
      </c>
      <c r="G319">
        <v>0.3</v>
      </c>
      <c r="H319">
        <v>23</v>
      </c>
      <c r="I319">
        <v>6.8999999999999995</v>
      </c>
    </row>
    <row r="320" spans="1:9">
      <c r="A320" s="102">
        <v>43054</v>
      </c>
      <c r="B320" s="104" t="s">
        <v>120</v>
      </c>
      <c r="C320" t="s">
        <v>87</v>
      </c>
      <c r="D320">
        <v>55.9</v>
      </c>
      <c r="E320">
        <v>0.83</v>
      </c>
      <c r="F320">
        <v>47</v>
      </c>
      <c r="G320">
        <v>0.3</v>
      </c>
      <c r="H320">
        <v>23</v>
      </c>
      <c r="I320">
        <v>6.8999999999999995</v>
      </c>
    </row>
    <row r="321" spans="1:9">
      <c r="A321" s="102">
        <v>43055</v>
      </c>
      <c r="B321" s="104" t="s">
        <v>120</v>
      </c>
      <c r="C321" t="s">
        <v>88</v>
      </c>
      <c r="D321">
        <v>47.3</v>
      </c>
      <c r="E321">
        <v>0.87</v>
      </c>
      <c r="F321">
        <v>28</v>
      </c>
      <c r="G321">
        <v>0.3</v>
      </c>
      <c r="H321">
        <v>21</v>
      </c>
      <c r="I321">
        <v>6.3</v>
      </c>
    </row>
    <row r="322" spans="1:9">
      <c r="A322" s="102">
        <v>43056</v>
      </c>
      <c r="B322" s="104" t="s">
        <v>120</v>
      </c>
      <c r="C322" t="s">
        <v>89</v>
      </c>
      <c r="D322">
        <v>46</v>
      </c>
      <c r="E322">
        <v>1</v>
      </c>
      <c r="F322">
        <v>31</v>
      </c>
      <c r="G322">
        <v>0.3</v>
      </c>
      <c r="H322">
        <v>20</v>
      </c>
      <c r="I322">
        <v>6</v>
      </c>
    </row>
    <row r="323" spans="1:9">
      <c r="A323" s="102">
        <v>43057</v>
      </c>
      <c r="B323" s="104" t="s">
        <v>120</v>
      </c>
      <c r="C323" t="s">
        <v>90</v>
      </c>
      <c r="D323">
        <v>48.699999999999996</v>
      </c>
      <c r="E323">
        <v>1.05</v>
      </c>
      <c r="F323">
        <v>37</v>
      </c>
      <c r="G323">
        <v>0.3</v>
      </c>
      <c r="H323">
        <v>19</v>
      </c>
      <c r="I323">
        <v>5.7</v>
      </c>
    </row>
    <row r="324" spans="1:9">
      <c r="A324" s="102">
        <v>43058</v>
      </c>
      <c r="B324" s="104" t="s">
        <v>120</v>
      </c>
      <c r="C324" t="s">
        <v>84</v>
      </c>
      <c r="D324">
        <v>55.9</v>
      </c>
      <c r="E324">
        <v>0.87</v>
      </c>
      <c r="F324">
        <v>34</v>
      </c>
      <c r="G324">
        <v>0.3</v>
      </c>
      <c r="H324">
        <v>23</v>
      </c>
      <c r="I324">
        <v>6.8999999999999995</v>
      </c>
    </row>
    <row r="325" spans="1:9">
      <c r="A325" s="102">
        <v>43059</v>
      </c>
      <c r="B325" s="104" t="s">
        <v>120</v>
      </c>
      <c r="C325" t="s">
        <v>85</v>
      </c>
      <c r="D325">
        <v>55.599999999999994</v>
      </c>
      <c r="E325">
        <v>0.87</v>
      </c>
      <c r="F325">
        <v>41</v>
      </c>
      <c r="G325">
        <v>0.3</v>
      </c>
      <c r="H325">
        <v>22</v>
      </c>
      <c r="I325">
        <v>6.6</v>
      </c>
    </row>
    <row r="326" spans="1:9">
      <c r="A326" s="102">
        <v>43060</v>
      </c>
      <c r="B326" s="104" t="s">
        <v>120</v>
      </c>
      <c r="C326" t="s">
        <v>86</v>
      </c>
      <c r="D326">
        <v>47</v>
      </c>
      <c r="E326">
        <v>0.95</v>
      </c>
      <c r="F326">
        <v>28</v>
      </c>
      <c r="G326">
        <v>0.3</v>
      </c>
      <c r="H326">
        <v>20</v>
      </c>
      <c r="I326">
        <v>6</v>
      </c>
    </row>
    <row r="327" spans="1:9">
      <c r="A327" s="102">
        <v>43061</v>
      </c>
      <c r="B327" s="104" t="s">
        <v>120</v>
      </c>
      <c r="C327" t="s">
        <v>87</v>
      </c>
      <c r="D327">
        <v>48.699999999999996</v>
      </c>
      <c r="E327">
        <v>1</v>
      </c>
      <c r="F327">
        <v>40</v>
      </c>
      <c r="G327">
        <v>0.3</v>
      </c>
      <c r="H327">
        <v>19</v>
      </c>
      <c r="I327">
        <v>5.7</v>
      </c>
    </row>
    <row r="328" spans="1:9">
      <c r="A328" s="102">
        <v>43062</v>
      </c>
      <c r="B328" s="104" t="s">
        <v>120</v>
      </c>
      <c r="C328" t="s">
        <v>88</v>
      </c>
      <c r="D328">
        <v>51.9</v>
      </c>
      <c r="E328">
        <v>0.87</v>
      </c>
      <c r="F328">
        <v>47</v>
      </c>
      <c r="G328">
        <v>0.3</v>
      </c>
      <c r="H328">
        <v>23</v>
      </c>
      <c r="I328">
        <v>6.8999999999999995</v>
      </c>
    </row>
    <row r="329" spans="1:9">
      <c r="A329" s="102">
        <v>43063</v>
      </c>
      <c r="B329" s="104" t="s">
        <v>120</v>
      </c>
      <c r="C329" t="s">
        <v>89</v>
      </c>
      <c r="D329">
        <v>53.599999999999994</v>
      </c>
      <c r="E329">
        <v>0.83</v>
      </c>
      <c r="F329">
        <v>46</v>
      </c>
      <c r="G329">
        <v>0.3</v>
      </c>
      <c r="H329">
        <v>22</v>
      </c>
      <c r="I329">
        <v>6.6</v>
      </c>
    </row>
    <row r="330" spans="1:9">
      <c r="A330" s="102">
        <v>43064</v>
      </c>
      <c r="B330" s="104" t="s">
        <v>120</v>
      </c>
      <c r="C330" t="s">
        <v>90</v>
      </c>
      <c r="D330">
        <v>49</v>
      </c>
      <c r="E330">
        <v>0.91</v>
      </c>
      <c r="F330">
        <v>32</v>
      </c>
      <c r="G330">
        <v>0.3</v>
      </c>
      <c r="H330">
        <v>20</v>
      </c>
      <c r="I330">
        <v>6</v>
      </c>
    </row>
    <row r="331" spans="1:9">
      <c r="A331" s="102">
        <v>43065</v>
      </c>
      <c r="B331" s="104" t="s">
        <v>120</v>
      </c>
      <c r="C331" t="s">
        <v>84</v>
      </c>
      <c r="D331">
        <v>49.699999999999996</v>
      </c>
      <c r="E331">
        <v>1.05</v>
      </c>
      <c r="F331">
        <v>30</v>
      </c>
      <c r="G331">
        <v>0.3</v>
      </c>
      <c r="H331">
        <v>19</v>
      </c>
      <c r="I331">
        <v>5.7</v>
      </c>
    </row>
    <row r="332" spans="1:9">
      <c r="A332" s="102">
        <v>43066</v>
      </c>
      <c r="B332" s="104" t="s">
        <v>120</v>
      </c>
      <c r="C332" t="s">
        <v>85</v>
      </c>
      <c r="D332">
        <v>53.9</v>
      </c>
      <c r="E332">
        <v>0.87</v>
      </c>
      <c r="F332">
        <v>30</v>
      </c>
      <c r="G332">
        <v>0.3</v>
      </c>
      <c r="H332">
        <v>23</v>
      </c>
      <c r="I332">
        <v>6.8999999999999995</v>
      </c>
    </row>
    <row r="333" spans="1:9">
      <c r="A333" s="102">
        <v>43067</v>
      </c>
      <c r="B333" s="104" t="s">
        <v>120</v>
      </c>
      <c r="C333" t="s">
        <v>86</v>
      </c>
      <c r="D333">
        <v>54.599999999999994</v>
      </c>
      <c r="E333">
        <v>0.91</v>
      </c>
      <c r="F333">
        <v>37</v>
      </c>
      <c r="G333">
        <v>0.3</v>
      </c>
      <c r="H333">
        <v>22</v>
      </c>
      <c r="I333">
        <v>6.6</v>
      </c>
    </row>
    <row r="334" spans="1:9">
      <c r="A334" s="102">
        <v>43068</v>
      </c>
      <c r="B334" s="104" t="s">
        <v>120</v>
      </c>
      <c r="C334" t="s">
        <v>87</v>
      </c>
      <c r="D334">
        <v>50</v>
      </c>
      <c r="E334">
        <v>0.95</v>
      </c>
      <c r="F334">
        <v>27</v>
      </c>
      <c r="G334">
        <v>0.3</v>
      </c>
      <c r="H334">
        <v>20</v>
      </c>
      <c r="I334">
        <v>6</v>
      </c>
    </row>
    <row r="335" spans="1:9">
      <c r="A335" s="102">
        <v>43069</v>
      </c>
      <c r="B335" s="104" t="s">
        <v>120</v>
      </c>
      <c r="C335" t="s">
        <v>88</v>
      </c>
      <c r="D335">
        <v>44.699999999999996</v>
      </c>
      <c r="E335">
        <v>1.05</v>
      </c>
      <c r="F335">
        <v>28</v>
      </c>
      <c r="G335">
        <v>0.3</v>
      </c>
      <c r="H335">
        <v>19</v>
      </c>
      <c r="I335">
        <v>5.7</v>
      </c>
    </row>
    <row r="336" spans="1:9">
      <c r="A336" s="102">
        <v>43070</v>
      </c>
      <c r="B336" s="104" t="s">
        <v>121</v>
      </c>
      <c r="C336" t="s">
        <v>89</v>
      </c>
      <c r="D336">
        <v>48.699999999999996</v>
      </c>
      <c r="E336">
        <v>1</v>
      </c>
      <c r="F336">
        <v>34</v>
      </c>
      <c r="G336">
        <v>0.3</v>
      </c>
      <c r="H336">
        <v>19</v>
      </c>
      <c r="I336">
        <v>5.7</v>
      </c>
    </row>
    <row r="337" spans="1:9">
      <c r="A337" s="102">
        <v>43071</v>
      </c>
      <c r="B337" s="104" t="s">
        <v>121</v>
      </c>
      <c r="C337" t="s">
        <v>90</v>
      </c>
      <c r="D337">
        <v>44.099999999999994</v>
      </c>
      <c r="E337">
        <v>1.1100000000000001</v>
      </c>
      <c r="F337">
        <v>35</v>
      </c>
      <c r="G337">
        <v>0.3</v>
      </c>
      <c r="H337">
        <v>17</v>
      </c>
      <c r="I337">
        <v>5.0999999999999996</v>
      </c>
    </row>
    <row r="338" spans="1:9">
      <c r="A338" s="102">
        <v>43072</v>
      </c>
      <c r="B338" s="104" t="s">
        <v>121</v>
      </c>
      <c r="C338" t="s">
        <v>84</v>
      </c>
      <c r="D338">
        <v>33.5</v>
      </c>
      <c r="E338">
        <v>1.18</v>
      </c>
      <c r="F338">
        <v>19</v>
      </c>
      <c r="G338">
        <v>0.3</v>
      </c>
      <c r="H338">
        <v>15</v>
      </c>
      <c r="I338">
        <v>4.5</v>
      </c>
    </row>
    <row r="339" spans="1:9">
      <c r="A339" s="102">
        <v>43073</v>
      </c>
      <c r="B339" s="104" t="s">
        <v>121</v>
      </c>
      <c r="C339" t="s">
        <v>85</v>
      </c>
      <c r="D339">
        <v>34.9</v>
      </c>
      <c r="E339">
        <v>1.54</v>
      </c>
      <c r="F339">
        <v>16</v>
      </c>
      <c r="G339">
        <v>0.3</v>
      </c>
      <c r="H339">
        <v>13</v>
      </c>
      <c r="I339">
        <v>3.9</v>
      </c>
    </row>
    <row r="340" spans="1:9">
      <c r="A340" s="102">
        <v>43074</v>
      </c>
      <c r="B340" s="104" t="s">
        <v>121</v>
      </c>
      <c r="C340" t="s">
        <v>86</v>
      </c>
      <c r="D340">
        <v>22</v>
      </c>
      <c r="E340">
        <v>1.82</v>
      </c>
      <c r="F340">
        <v>11</v>
      </c>
      <c r="G340">
        <v>0.3</v>
      </c>
      <c r="H340">
        <v>10</v>
      </c>
      <c r="I340">
        <v>3</v>
      </c>
    </row>
    <row r="341" spans="1:9">
      <c r="A341" s="102">
        <v>43075</v>
      </c>
      <c r="B341" s="104" t="s">
        <v>121</v>
      </c>
      <c r="C341" t="s">
        <v>87</v>
      </c>
      <c r="D341">
        <v>44.699999999999996</v>
      </c>
      <c r="E341">
        <v>0.95</v>
      </c>
      <c r="F341">
        <v>28</v>
      </c>
      <c r="G341">
        <v>0.3</v>
      </c>
      <c r="H341">
        <v>19</v>
      </c>
      <c r="I341">
        <v>5.7</v>
      </c>
    </row>
    <row r="342" spans="1:9">
      <c r="A342" s="102">
        <v>43076</v>
      </c>
      <c r="B342" s="104" t="s">
        <v>121</v>
      </c>
      <c r="C342" t="s">
        <v>88</v>
      </c>
      <c r="D342">
        <v>42.099999999999994</v>
      </c>
      <c r="E342">
        <v>1.05</v>
      </c>
      <c r="F342">
        <v>26</v>
      </c>
      <c r="G342">
        <v>0.3</v>
      </c>
      <c r="H342">
        <v>17</v>
      </c>
      <c r="I342">
        <v>5.0999999999999996</v>
      </c>
    </row>
    <row r="343" spans="1:9">
      <c r="A343" s="102">
        <v>43077</v>
      </c>
      <c r="B343" s="104" t="s">
        <v>121</v>
      </c>
      <c r="C343" t="s">
        <v>89</v>
      </c>
      <c r="D343">
        <v>40.5</v>
      </c>
      <c r="E343">
        <v>1.25</v>
      </c>
      <c r="F343">
        <v>30</v>
      </c>
      <c r="G343">
        <v>0.3</v>
      </c>
      <c r="H343">
        <v>15</v>
      </c>
      <c r="I343">
        <v>4.5</v>
      </c>
    </row>
    <row r="344" spans="1:9">
      <c r="A344" s="102">
        <v>43078</v>
      </c>
      <c r="B344" s="104" t="s">
        <v>121</v>
      </c>
      <c r="C344" t="s">
        <v>90</v>
      </c>
      <c r="D344">
        <v>31.199999999999996</v>
      </c>
      <c r="E344">
        <v>1.43</v>
      </c>
      <c r="F344">
        <v>19</v>
      </c>
      <c r="G344">
        <v>0.3</v>
      </c>
      <c r="H344">
        <v>14</v>
      </c>
      <c r="I344">
        <v>4.2</v>
      </c>
    </row>
    <row r="345" spans="1:9">
      <c r="A345" s="102">
        <v>43079</v>
      </c>
      <c r="B345" s="104" t="s">
        <v>121</v>
      </c>
      <c r="C345" t="s">
        <v>84</v>
      </c>
      <c r="D345">
        <v>31.299999999999997</v>
      </c>
      <c r="E345">
        <v>1.82</v>
      </c>
      <c r="F345">
        <v>15</v>
      </c>
      <c r="G345">
        <v>0.3</v>
      </c>
      <c r="H345">
        <v>11</v>
      </c>
      <c r="I345">
        <v>3.3</v>
      </c>
    </row>
    <row r="346" spans="1:9">
      <c r="A346" s="102">
        <v>43080</v>
      </c>
      <c r="B346" s="104" t="s">
        <v>121</v>
      </c>
      <c r="C346" t="s">
        <v>85</v>
      </c>
      <c r="D346">
        <v>45.099999999999994</v>
      </c>
      <c r="E346">
        <v>1.1100000000000001</v>
      </c>
      <c r="F346">
        <v>33</v>
      </c>
      <c r="G346">
        <v>0.3</v>
      </c>
      <c r="H346">
        <v>17</v>
      </c>
      <c r="I346">
        <v>5.0999999999999996</v>
      </c>
    </row>
    <row r="347" spans="1:9">
      <c r="A347" s="102">
        <v>43081</v>
      </c>
      <c r="B347" s="104" t="s">
        <v>121</v>
      </c>
      <c r="C347" t="s">
        <v>86</v>
      </c>
      <c r="D347">
        <v>33.5</v>
      </c>
      <c r="E347">
        <v>1.33</v>
      </c>
      <c r="F347">
        <v>22</v>
      </c>
      <c r="G347">
        <v>0.3</v>
      </c>
      <c r="H347">
        <v>15</v>
      </c>
      <c r="I347">
        <v>4.5</v>
      </c>
    </row>
    <row r="348" spans="1:9">
      <c r="A348" s="102">
        <v>43082</v>
      </c>
      <c r="B348" s="104" t="s">
        <v>121</v>
      </c>
      <c r="C348" t="s">
        <v>87</v>
      </c>
      <c r="D348">
        <v>32.199999999999996</v>
      </c>
      <c r="E348">
        <v>1.43</v>
      </c>
      <c r="F348">
        <v>26</v>
      </c>
      <c r="G348">
        <v>0.3</v>
      </c>
      <c r="H348">
        <v>14</v>
      </c>
      <c r="I348">
        <v>4.2</v>
      </c>
    </row>
    <row r="349" spans="1:9">
      <c r="A349" s="102">
        <v>43083</v>
      </c>
      <c r="B349" s="104" t="s">
        <v>121</v>
      </c>
      <c r="C349" t="s">
        <v>88</v>
      </c>
      <c r="D349">
        <v>31.9</v>
      </c>
      <c r="E349">
        <v>1.54</v>
      </c>
      <c r="F349">
        <v>24</v>
      </c>
      <c r="G349">
        <v>0.3</v>
      </c>
      <c r="H349">
        <v>13</v>
      </c>
      <c r="I349">
        <v>3.9</v>
      </c>
    </row>
    <row r="350" spans="1:9">
      <c r="A350" s="102">
        <v>43084</v>
      </c>
      <c r="B350" s="104" t="s">
        <v>121</v>
      </c>
      <c r="C350" t="s">
        <v>89</v>
      </c>
      <c r="D350">
        <v>42.099999999999994</v>
      </c>
      <c r="E350">
        <v>1.05</v>
      </c>
      <c r="F350">
        <v>30</v>
      </c>
      <c r="G350">
        <v>0.3</v>
      </c>
      <c r="H350">
        <v>17</v>
      </c>
      <c r="I350">
        <v>5.0999999999999996</v>
      </c>
    </row>
    <row r="351" spans="1:9">
      <c r="A351" s="102">
        <v>43085</v>
      </c>
      <c r="B351" s="104" t="s">
        <v>121</v>
      </c>
      <c r="C351" t="s">
        <v>90</v>
      </c>
      <c r="D351">
        <v>35.5</v>
      </c>
      <c r="E351">
        <v>1.25</v>
      </c>
      <c r="F351">
        <v>30</v>
      </c>
      <c r="G351">
        <v>0.3</v>
      </c>
      <c r="H351">
        <v>15</v>
      </c>
      <c r="I351">
        <v>4.5</v>
      </c>
    </row>
    <row r="352" spans="1:9">
      <c r="A352" s="102">
        <v>43086</v>
      </c>
      <c r="B352" s="104" t="s">
        <v>121</v>
      </c>
      <c r="C352" t="s">
        <v>84</v>
      </c>
      <c r="D352">
        <v>32.199999999999996</v>
      </c>
      <c r="E352">
        <v>1.33</v>
      </c>
      <c r="F352">
        <v>16</v>
      </c>
      <c r="G352">
        <v>0.3</v>
      </c>
      <c r="H352">
        <v>14</v>
      </c>
      <c r="I352">
        <v>4.2</v>
      </c>
    </row>
    <row r="353" spans="1:9">
      <c r="A353" s="102">
        <v>43087</v>
      </c>
      <c r="B353" s="104" t="s">
        <v>121</v>
      </c>
      <c r="C353" t="s">
        <v>85</v>
      </c>
      <c r="D353">
        <v>30.9</v>
      </c>
      <c r="E353">
        <v>1.43</v>
      </c>
      <c r="F353">
        <v>27</v>
      </c>
      <c r="G353">
        <v>0.3</v>
      </c>
      <c r="H353">
        <v>13</v>
      </c>
      <c r="I353">
        <v>3.9</v>
      </c>
    </row>
    <row r="354" spans="1:9">
      <c r="A354" s="102">
        <v>43088</v>
      </c>
      <c r="B354" s="104" t="s">
        <v>121</v>
      </c>
      <c r="C354" t="s">
        <v>86</v>
      </c>
      <c r="D354">
        <v>41.4</v>
      </c>
      <c r="E354">
        <v>1</v>
      </c>
      <c r="F354">
        <v>33</v>
      </c>
      <c r="G354">
        <v>0.3</v>
      </c>
      <c r="H354">
        <v>18</v>
      </c>
      <c r="I354">
        <v>5.3999999999999995</v>
      </c>
    </row>
    <row r="355" spans="1:9">
      <c r="A355" s="102">
        <v>43089</v>
      </c>
      <c r="B355" s="104" t="s">
        <v>121</v>
      </c>
      <c r="C355" t="s">
        <v>87</v>
      </c>
      <c r="D355">
        <v>36.799999999999997</v>
      </c>
      <c r="E355">
        <v>1.25</v>
      </c>
      <c r="F355">
        <v>20</v>
      </c>
      <c r="G355">
        <v>0.3</v>
      </c>
      <c r="H355">
        <v>16</v>
      </c>
      <c r="I355">
        <v>4.8</v>
      </c>
    </row>
    <row r="356" spans="1:9">
      <c r="A356" s="102">
        <v>43090</v>
      </c>
      <c r="B356" s="104" t="s">
        <v>121</v>
      </c>
      <c r="C356" t="s">
        <v>88</v>
      </c>
      <c r="D356">
        <v>40.5</v>
      </c>
      <c r="E356">
        <v>1.33</v>
      </c>
      <c r="F356">
        <v>23</v>
      </c>
      <c r="G356">
        <v>0.3</v>
      </c>
      <c r="H356">
        <v>15</v>
      </c>
      <c r="I356">
        <v>4.5</v>
      </c>
    </row>
    <row r="357" spans="1:9">
      <c r="A357" s="102">
        <v>43091</v>
      </c>
      <c r="B357" s="104" t="s">
        <v>121</v>
      </c>
      <c r="C357" t="s">
        <v>89</v>
      </c>
      <c r="D357">
        <v>30.9</v>
      </c>
      <c r="E357">
        <v>1.54</v>
      </c>
      <c r="F357">
        <v>17</v>
      </c>
      <c r="G357">
        <v>0.3</v>
      </c>
      <c r="H357">
        <v>13</v>
      </c>
      <c r="I357">
        <v>3.9</v>
      </c>
    </row>
    <row r="358" spans="1:9">
      <c r="A358" s="102">
        <v>43092</v>
      </c>
      <c r="B358" s="104" t="s">
        <v>121</v>
      </c>
      <c r="C358" t="s">
        <v>90</v>
      </c>
      <c r="D358">
        <v>42.4</v>
      </c>
      <c r="E358">
        <v>1.1100000000000001</v>
      </c>
      <c r="F358">
        <v>20</v>
      </c>
      <c r="G358">
        <v>0.3</v>
      </c>
      <c r="H358">
        <v>18</v>
      </c>
      <c r="I358">
        <v>5.3999999999999995</v>
      </c>
    </row>
    <row r="359" spans="1:9">
      <c r="A359" s="102">
        <v>43093</v>
      </c>
      <c r="B359" s="104" t="s">
        <v>121</v>
      </c>
      <c r="C359" t="s">
        <v>84</v>
      </c>
      <c r="D359">
        <v>35.799999999999997</v>
      </c>
      <c r="E359">
        <v>1.25</v>
      </c>
      <c r="F359">
        <v>26</v>
      </c>
      <c r="G359">
        <v>0.3</v>
      </c>
      <c r="H359">
        <v>16</v>
      </c>
      <c r="I359">
        <v>4.8</v>
      </c>
    </row>
    <row r="360" spans="1:9">
      <c r="A360" s="102">
        <v>43094</v>
      </c>
      <c r="B360" s="104" t="s">
        <v>121</v>
      </c>
      <c r="C360" t="s">
        <v>85</v>
      </c>
      <c r="D360">
        <v>35.5</v>
      </c>
      <c r="E360">
        <v>1.25</v>
      </c>
      <c r="F360">
        <v>19</v>
      </c>
      <c r="G360">
        <v>0.3</v>
      </c>
      <c r="H360">
        <v>15</v>
      </c>
      <c r="I360">
        <v>4.5</v>
      </c>
    </row>
    <row r="361" spans="1:9">
      <c r="A361" s="102">
        <v>43095</v>
      </c>
      <c r="B361" s="104" t="s">
        <v>121</v>
      </c>
      <c r="C361" t="s">
        <v>86</v>
      </c>
      <c r="D361">
        <v>28.9</v>
      </c>
      <c r="E361">
        <v>1.43</v>
      </c>
      <c r="F361">
        <v>23</v>
      </c>
      <c r="G361">
        <v>0.3</v>
      </c>
      <c r="H361">
        <v>13</v>
      </c>
      <c r="I361">
        <v>3.9</v>
      </c>
    </row>
    <row r="362" spans="1:9">
      <c r="A362" s="102">
        <v>43096</v>
      </c>
      <c r="B362" s="104" t="s">
        <v>121</v>
      </c>
      <c r="C362" t="s">
        <v>87</v>
      </c>
      <c r="D362">
        <v>42.699999999999996</v>
      </c>
      <c r="E362">
        <v>1</v>
      </c>
      <c r="F362">
        <v>33</v>
      </c>
      <c r="G362">
        <v>0.3</v>
      </c>
      <c r="H362">
        <v>19</v>
      </c>
      <c r="I362">
        <v>5.7</v>
      </c>
    </row>
    <row r="363" spans="1:9">
      <c r="A363" s="102">
        <v>43097</v>
      </c>
      <c r="B363" s="104" t="s">
        <v>121</v>
      </c>
      <c r="C363" t="s">
        <v>88</v>
      </c>
      <c r="D363">
        <v>37.799999999999997</v>
      </c>
      <c r="E363">
        <v>1.25</v>
      </c>
      <c r="F363">
        <v>32</v>
      </c>
      <c r="G363">
        <v>0.3</v>
      </c>
      <c r="H363">
        <v>16</v>
      </c>
      <c r="I363">
        <v>4.8</v>
      </c>
    </row>
    <row r="364" spans="1:9">
      <c r="A364" s="102">
        <v>43098</v>
      </c>
      <c r="B364" s="104" t="s">
        <v>121</v>
      </c>
      <c r="C364" t="s">
        <v>89</v>
      </c>
      <c r="D364">
        <v>39.5</v>
      </c>
      <c r="E364">
        <v>1.25</v>
      </c>
      <c r="F364">
        <v>17</v>
      </c>
      <c r="G364">
        <v>0.3</v>
      </c>
      <c r="H364">
        <v>15</v>
      </c>
      <c r="I364">
        <v>4.5</v>
      </c>
    </row>
    <row r="365" spans="1:9">
      <c r="A365" s="102">
        <v>43099</v>
      </c>
      <c r="B365" s="104" t="s">
        <v>121</v>
      </c>
      <c r="C365" t="s">
        <v>90</v>
      </c>
      <c r="D365">
        <v>30.9</v>
      </c>
      <c r="E365">
        <v>1.43</v>
      </c>
      <c r="F365">
        <v>22</v>
      </c>
      <c r="G365">
        <v>0.3</v>
      </c>
      <c r="H365">
        <v>13</v>
      </c>
      <c r="I365">
        <v>3.9</v>
      </c>
    </row>
    <row r="366" spans="1:9">
      <c r="A366" s="102">
        <v>43100</v>
      </c>
      <c r="B366" s="104" t="s">
        <v>121</v>
      </c>
      <c r="C366" t="s">
        <v>84</v>
      </c>
      <c r="D366">
        <v>15.099999999999998</v>
      </c>
      <c r="E366">
        <v>2.5</v>
      </c>
      <c r="F366">
        <v>9</v>
      </c>
      <c r="G366">
        <v>0.3</v>
      </c>
      <c r="H366">
        <v>7</v>
      </c>
      <c r="I366">
        <v>2.1</v>
      </c>
    </row>
  </sheetData>
  <mergeCells count="2">
    <mergeCell ref="K19:M19"/>
    <mergeCell ref="O19:S19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15"/>
  <sheetViews>
    <sheetView defaultGridColor="0" colorId="9" workbookViewId="0">
      <selection activeCell="N25" sqref="N25"/>
    </sheetView>
  </sheetViews>
  <sheetFormatPr defaultRowHeight="15"/>
  <sheetData>
    <row r="1" spans="1:4">
      <c r="A1" s="112"/>
      <c r="B1" s="175" t="s">
        <v>78</v>
      </c>
      <c r="C1" s="176" t="s">
        <v>136</v>
      </c>
      <c r="D1" s="113" t="s">
        <v>137</v>
      </c>
    </row>
    <row r="2" spans="1:4">
      <c r="A2" s="1" t="s">
        <v>134</v>
      </c>
      <c r="B2" s="177" t="s">
        <v>84</v>
      </c>
      <c r="C2" s="178">
        <v>3</v>
      </c>
      <c r="D2" s="179"/>
    </row>
    <row r="3" spans="1:4">
      <c r="A3" s="1"/>
      <c r="B3" s="177" t="s">
        <v>85</v>
      </c>
      <c r="C3" s="178">
        <v>3.9</v>
      </c>
      <c r="D3" s="179"/>
    </row>
    <row r="4" spans="1:4">
      <c r="A4" s="1"/>
      <c r="B4" s="177" t="s">
        <v>86</v>
      </c>
      <c r="C4" s="178">
        <v>4.5</v>
      </c>
      <c r="D4" s="179"/>
    </row>
    <row r="5" spans="1:4">
      <c r="A5" s="1"/>
      <c r="B5" s="177" t="s">
        <v>87</v>
      </c>
      <c r="C5" s="178">
        <v>5.0999999999999996</v>
      </c>
      <c r="D5" s="179"/>
    </row>
    <row r="6" spans="1:4">
      <c r="A6" s="1"/>
      <c r="B6" s="177" t="s">
        <v>88</v>
      </c>
      <c r="C6" s="178">
        <v>5.3999999999999995</v>
      </c>
      <c r="D6" s="179"/>
    </row>
    <row r="7" spans="1:4">
      <c r="A7" s="1"/>
      <c r="B7" s="177" t="s">
        <v>89</v>
      </c>
      <c r="C7" s="178">
        <v>3.3</v>
      </c>
      <c r="D7" s="179"/>
    </row>
    <row r="8" spans="1:4">
      <c r="A8" s="1"/>
      <c r="B8" s="177" t="s">
        <v>90</v>
      </c>
      <c r="C8" s="178">
        <v>3.9</v>
      </c>
      <c r="D8" s="179"/>
    </row>
    <row r="9" spans="1:4">
      <c r="A9" s="1" t="s">
        <v>135</v>
      </c>
      <c r="B9" s="177" t="s">
        <v>84</v>
      </c>
      <c r="C9" s="180"/>
      <c r="D9" s="178">
        <v>4.5</v>
      </c>
    </row>
    <row r="10" spans="1:4">
      <c r="A10" s="1"/>
      <c r="B10" s="177" t="s">
        <v>85</v>
      </c>
      <c r="C10" s="180"/>
      <c r="D10" s="178">
        <v>5.0999999999999996</v>
      </c>
    </row>
    <row r="11" spans="1:4">
      <c r="A11" s="1"/>
      <c r="B11" s="177" t="s">
        <v>86</v>
      </c>
      <c r="C11" s="180"/>
      <c r="D11" s="178">
        <v>5.3999999999999995</v>
      </c>
    </row>
    <row r="12" spans="1:4">
      <c r="A12" s="1"/>
      <c r="B12" s="177" t="s">
        <v>87</v>
      </c>
      <c r="C12" s="180"/>
      <c r="D12" s="178">
        <v>3.5999999999999996</v>
      </c>
    </row>
    <row r="13" spans="1:4">
      <c r="A13" s="1"/>
      <c r="B13" s="177" t="s">
        <v>88</v>
      </c>
      <c r="C13" s="180"/>
      <c r="D13" s="178">
        <v>4.2</v>
      </c>
    </row>
    <row r="14" spans="1:4">
      <c r="A14" s="1"/>
      <c r="B14" s="177" t="s">
        <v>89</v>
      </c>
      <c r="C14" s="180"/>
      <c r="D14" s="178">
        <v>4.5</v>
      </c>
    </row>
    <row r="15" spans="1:4">
      <c r="A15" s="1"/>
      <c r="B15" s="177" t="s">
        <v>90</v>
      </c>
      <c r="C15" s="180"/>
      <c r="D15" s="178">
        <v>5.0999999999999996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defaultGridColor="0" colorId="9" workbookViewId="0">
      <selection activeCell="C25" sqref="C25"/>
    </sheetView>
  </sheetViews>
  <sheetFormatPr defaultRowHeight="15"/>
  <cols>
    <col min="3" max="3" width="10" bestFit="1" customWidth="1"/>
    <col min="4" max="4" width="12.85546875" bestFit="1" customWidth="1"/>
  </cols>
  <sheetData>
    <row r="2" spans="2:4">
      <c r="B2" s="119"/>
      <c r="C2" s="120" t="s">
        <v>149</v>
      </c>
      <c r="D2" s="120" t="s">
        <v>150</v>
      </c>
    </row>
    <row r="3" spans="2:4">
      <c r="B3" s="121" t="s">
        <v>140</v>
      </c>
      <c r="C3" s="122">
        <v>355.15</v>
      </c>
      <c r="D3" s="122"/>
    </row>
    <row r="4" spans="2:4">
      <c r="B4" s="121" t="s">
        <v>141</v>
      </c>
      <c r="C4" s="122">
        <v>284</v>
      </c>
      <c r="D4" s="122"/>
    </row>
    <row r="5" spans="2:4">
      <c r="B5" s="121" t="s">
        <v>142</v>
      </c>
      <c r="C5" s="122">
        <v>326.77999999999997</v>
      </c>
      <c r="D5" s="122"/>
    </row>
    <row r="6" spans="2:4">
      <c r="B6" s="121" t="s">
        <v>143</v>
      </c>
      <c r="C6" s="122">
        <v>326.33</v>
      </c>
      <c r="D6" s="122"/>
    </row>
    <row r="7" spans="2:4">
      <c r="B7" s="121" t="s">
        <v>142</v>
      </c>
      <c r="C7" s="122">
        <v>408.25</v>
      </c>
      <c r="D7" s="122"/>
    </row>
    <row r="8" spans="2:4">
      <c r="B8" s="121" t="s">
        <v>140</v>
      </c>
      <c r="C8" s="122">
        <v>514.44000000000005</v>
      </c>
      <c r="D8" s="122"/>
    </row>
    <row r="9" spans="2:4">
      <c r="B9" s="121" t="s">
        <v>140</v>
      </c>
      <c r="C9" s="122">
        <v>541</v>
      </c>
      <c r="D9" s="122"/>
    </row>
    <row r="10" spans="2:4">
      <c r="B10" s="121" t="s">
        <v>143</v>
      </c>
      <c r="C10" s="122">
        <v>571</v>
      </c>
      <c r="D10" s="122"/>
    </row>
    <row r="11" spans="2:4">
      <c r="B11" s="121" t="s">
        <v>144</v>
      </c>
      <c r="C11" s="122">
        <v>815.02</v>
      </c>
      <c r="D11" s="122"/>
    </row>
    <row r="12" spans="2:4">
      <c r="B12" s="121" t="s">
        <v>145</v>
      </c>
      <c r="C12" s="122">
        <v>1552.8</v>
      </c>
      <c r="D12" s="122"/>
    </row>
    <row r="13" spans="2:4">
      <c r="B13" s="121" t="s">
        <v>146</v>
      </c>
      <c r="C13" s="122">
        <v>1384.76</v>
      </c>
      <c r="D13" s="122"/>
    </row>
    <row r="14" spans="2:4">
      <c r="B14" s="121" t="s">
        <v>147</v>
      </c>
      <c r="C14" s="122">
        <v>1341.0233333333335</v>
      </c>
      <c r="D14" s="122"/>
    </row>
    <row r="15" spans="2:4">
      <c r="B15" s="121" t="s">
        <v>140</v>
      </c>
      <c r="C15" s="123">
        <f>D15</f>
        <v>1297.2866666666669</v>
      </c>
      <c r="D15" s="122">
        <v>1297.2866666666669</v>
      </c>
    </row>
    <row r="16" spans="2:4">
      <c r="B16" s="121" t="s">
        <v>141</v>
      </c>
      <c r="C16" s="122"/>
      <c r="D16" s="122">
        <v>1212.1155555555558</v>
      </c>
    </row>
    <row r="17" spans="2:4">
      <c r="B17" s="121" t="s">
        <v>142</v>
      </c>
      <c r="C17" s="122"/>
      <c r="D17" s="122">
        <v>1341.0233333333335</v>
      </c>
    </row>
    <row r="18" spans="2:4">
      <c r="B18" s="121" t="s">
        <v>143</v>
      </c>
      <c r="C18" s="122"/>
      <c r="D18" s="122">
        <v>1468.78</v>
      </c>
    </row>
    <row r="19" spans="2:4">
      <c r="B19" s="121" t="s">
        <v>142</v>
      </c>
      <c r="C19" s="122"/>
      <c r="D19" s="122">
        <v>1404.9016666666666</v>
      </c>
    </row>
    <row r="20" spans="2:4">
      <c r="B20" s="121" t="s">
        <v>140</v>
      </c>
      <c r="C20" s="122"/>
      <c r="D20" s="122">
        <v>1404.9016666666666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D17"/>
  <sheetViews>
    <sheetView defaultGridColor="0" colorId="9" workbookViewId="0">
      <selection activeCell="N25" sqref="N25"/>
    </sheetView>
  </sheetViews>
  <sheetFormatPr defaultRowHeight="15"/>
  <cols>
    <col min="3" max="3" width="12.140625" bestFit="1" customWidth="1"/>
    <col min="4" max="4" width="12.28515625" bestFit="1" customWidth="1"/>
  </cols>
  <sheetData>
    <row r="3" spans="2:4">
      <c r="B3" s="114"/>
      <c r="C3" s="162" t="s">
        <v>138</v>
      </c>
      <c r="D3" s="162" t="s">
        <v>139</v>
      </c>
    </row>
    <row r="4" spans="2:4">
      <c r="B4" s="161" t="s">
        <v>123</v>
      </c>
      <c r="C4" s="163">
        <v>145</v>
      </c>
      <c r="D4" s="164">
        <v>0.2</v>
      </c>
    </row>
    <row r="5" spans="2:4">
      <c r="B5" s="161" t="s">
        <v>124</v>
      </c>
      <c r="C5" s="163">
        <v>109</v>
      </c>
      <c r="D5" s="164">
        <v>0.21</v>
      </c>
    </row>
    <row r="6" spans="2:4">
      <c r="B6" s="161" t="s">
        <v>126</v>
      </c>
      <c r="C6" s="163">
        <v>105</v>
      </c>
      <c r="D6" s="164">
        <v>0.23</v>
      </c>
    </row>
    <row r="7" spans="2:4">
      <c r="B7" s="161" t="s">
        <v>125</v>
      </c>
      <c r="C7" s="163">
        <v>100</v>
      </c>
      <c r="D7" s="164">
        <v>0.23</v>
      </c>
    </row>
    <row r="8" spans="2:4">
      <c r="B8" s="161" t="s">
        <v>114</v>
      </c>
      <c r="C8" s="163">
        <v>145</v>
      </c>
      <c r="D8" s="164">
        <v>0.24</v>
      </c>
    </row>
    <row r="9" spans="2:4">
      <c r="B9" s="161" t="s">
        <v>127</v>
      </c>
      <c r="C9" s="163">
        <v>109</v>
      </c>
      <c r="D9" s="164">
        <v>0.25</v>
      </c>
    </row>
    <row r="10" spans="2:4">
      <c r="B10" s="161" t="s">
        <v>128</v>
      </c>
      <c r="C10" s="163">
        <v>130</v>
      </c>
      <c r="D10" s="164">
        <v>0.24</v>
      </c>
    </row>
    <row r="11" spans="2:4">
      <c r="B11" s="161" t="s">
        <v>129</v>
      </c>
      <c r="C11" s="163">
        <v>140</v>
      </c>
      <c r="D11" s="164">
        <v>0.25</v>
      </c>
    </row>
    <row r="12" spans="2:4">
      <c r="B12" s="161" t="s">
        <v>130</v>
      </c>
      <c r="C12" s="163">
        <v>150</v>
      </c>
      <c r="D12" s="164">
        <v>0.24</v>
      </c>
    </row>
    <row r="13" spans="2:4">
      <c r="B13" s="161" t="s">
        <v>131</v>
      </c>
      <c r="C13" s="163">
        <v>193</v>
      </c>
      <c r="D13" s="164">
        <v>0.26</v>
      </c>
    </row>
    <row r="14" spans="2:4">
      <c r="B14" s="161" t="s">
        <v>132</v>
      </c>
      <c r="C14" s="163">
        <v>185</v>
      </c>
      <c r="D14" s="164">
        <v>0.28000000000000003</v>
      </c>
    </row>
    <row r="15" spans="2:4">
      <c r="B15" s="161" t="s">
        <v>133</v>
      </c>
      <c r="C15" s="163">
        <v>171</v>
      </c>
      <c r="D15" s="164">
        <v>0.28999999999999998</v>
      </c>
    </row>
    <row r="16" spans="2:4">
      <c r="B16" s="107"/>
    </row>
    <row r="17" spans="2:2">
      <c r="B17" s="107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defaultGridColor="0" colorId="9" workbookViewId="0">
      <selection activeCell="T7" sqref="T7"/>
    </sheetView>
  </sheetViews>
  <sheetFormatPr defaultRowHeight="15"/>
  <cols>
    <col min="8" max="8" width="13" customWidth="1"/>
    <col min="9" max="9" width="5.5703125" bestFit="1" customWidth="1"/>
  </cols>
  <sheetData>
    <row r="2" spans="2:9">
      <c r="B2" s="151"/>
      <c r="C2" s="165">
        <v>2008</v>
      </c>
      <c r="D2" s="165">
        <v>2009</v>
      </c>
      <c r="E2" s="165">
        <v>2010</v>
      </c>
      <c r="I2" s="157" t="s">
        <v>76</v>
      </c>
    </row>
    <row r="3" spans="2:9" ht="30" customHeight="1">
      <c r="B3" s="166" t="s">
        <v>140</v>
      </c>
      <c r="C3" s="167">
        <v>96</v>
      </c>
      <c r="D3" s="167">
        <v>145</v>
      </c>
      <c r="E3" s="168">
        <v>190</v>
      </c>
      <c r="H3" s="153" t="s">
        <v>153</v>
      </c>
      <c r="I3" s="156">
        <f>AVERAGE(C3:C14)</f>
        <v>91.416666666666671</v>
      </c>
    </row>
    <row r="4" spans="2:9" ht="30" customHeight="1">
      <c r="B4" s="166" t="s">
        <v>141</v>
      </c>
      <c r="C4" s="167">
        <v>60</v>
      </c>
      <c r="D4" s="167">
        <v>109</v>
      </c>
      <c r="E4" s="168">
        <v>193</v>
      </c>
      <c r="H4" s="153" t="s">
        <v>154</v>
      </c>
      <c r="I4" s="154">
        <f>AVERAGE(D3:D14)</f>
        <v>130.25</v>
      </c>
    </row>
    <row r="5" spans="2:9" ht="30" customHeight="1">
      <c r="B5" s="166" t="s">
        <v>142</v>
      </c>
      <c r="C5" s="167">
        <v>67</v>
      </c>
      <c r="D5" s="167">
        <v>105</v>
      </c>
      <c r="E5" s="168">
        <v>185</v>
      </c>
      <c r="H5" s="153" t="s">
        <v>155</v>
      </c>
      <c r="I5" s="154">
        <f>AVERAGE(E3:E14)</f>
        <v>178.16666666666666</v>
      </c>
    </row>
    <row r="6" spans="2:9" ht="30" customHeight="1">
      <c r="B6" s="166" t="s">
        <v>143</v>
      </c>
      <c r="C6" s="167">
        <v>63</v>
      </c>
      <c r="D6" s="167">
        <v>100</v>
      </c>
      <c r="E6" s="168">
        <v>179</v>
      </c>
      <c r="H6" s="153" t="s">
        <v>158</v>
      </c>
      <c r="I6" s="154">
        <f>AVERAGE(E9:E14)</f>
        <v>166.33333333333334</v>
      </c>
    </row>
    <row r="7" spans="2:9" ht="30" customHeight="1">
      <c r="B7" s="166" t="s">
        <v>142</v>
      </c>
      <c r="C7" s="167">
        <v>101</v>
      </c>
      <c r="D7" s="167">
        <v>145</v>
      </c>
      <c r="E7" s="168">
        <v>198</v>
      </c>
      <c r="H7" s="153" t="s">
        <v>159</v>
      </c>
      <c r="I7" s="154">
        <f>AVERAGE(E11:E14)</f>
        <v>164.75</v>
      </c>
    </row>
    <row r="8" spans="2:9" ht="30" customHeight="1">
      <c r="B8" s="166" t="s">
        <v>140</v>
      </c>
      <c r="C8" s="167">
        <v>78</v>
      </c>
      <c r="D8" s="167">
        <v>149</v>
      </c>
      <c r="E8" s="168">
        <v>195</v>
      </c>
      <c r="H8" s="153" t="s">
        <v>156</v>
      </c>
      <c r="I8" s="154">
        <f>AVERAGE(E13:E14)</f>
        <v>169</v>
      </c>
    </row>
    <row r="9" spans="2:9" ht="30" customHeight="1">
      <c r="B9" s="166" t="s">
        <v>140</v>
      </c>
      <c r="C9" s="167">
        <v>88</v>
      </c>
      <c r="D9" s="167">
        <v>130</v>
      </c>
      <c r="E9" s="168">
        <v>174</v>
      </c>
      <c r="H9" s="153" t="s">
        <v>160</v>
      </c>
      <c r="I9" s="154">
        <f>E13</f>
        <v>168</v>
      </c>
    </row>
    <row r="10" spans="2:9" ht="30" customHeight="1">
      <c r="B10" s="166" t="s">
        <v>143</v>
      </c>
      <c r="C10" s="167">
        <v>95</v>
      </c>
      <c r="D10" s="167">
        <v>140</v>
      </c>
      <c r="E10" s="168">
        <v>165</v>
      </c>
      <c r="H10" s="153" t="s">
        <v>157</v>
      </c>
      <c r="I10" s="155">
        <f>E14</f>
        <v>170</v>
      </c>
    </row>
    <row r="11" spans="2:9" ht="30" customHeight="1">
      <c r="B11" s="166" t="s">
        <v>144</v>
      </c>
      <c r="C11" s="167">
        <v>115</v>
      </c>
      <c r="D11" s="167">
        <v>150</v>
      </c>
      <c r="E11" s="168">
        <v>154</v>
      </c>
      <c r="H11" s="152"/>
    </row>
    <row r="12" spans="2:9" ht="30" customHeight="1">
      <c r="B12" s="166" t="s">
        <v>145</v>
      </c>
      <c r="C12" s="167">
        <v>120</v>
      </c>
      <c r="D12" s="167">
        <v>145</v>
      </c>
      <c r="E12" s="168">
        <v>167</v>
      </c>
    </row>
    <row r="13" spans="2:9" ht="30" customHeight="1">
      <c r="B13" s="166" t="s">
        <v>146</v>
      </c>
      <c r="C13" s="167">
        <v>110</v>
      </c>
      <c r="D13" s="167">
        <v>130</v>
      </c>
      <c r="E13" s="168">
        <v>168</v>
      </c>
    </row>
    <row r="14" spans="2:9" ht="30" customHeight="1">
      <c r="B14" s="166" t="s">
        <v>147</v>
      </c>
      <c r="C14" s="167">
        <v>104</v>
      </c>
      <c r="D14" s="167">
        <v>115</v>
      </c>
      <c r="E14" s="168">
        <v>170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27"/>
  <sheetViews>
    <sheetView defaultGridColor="0" colorId="9" workbookViewId="0">
      <selection activeCell="G5" sqref="G5"/>
    </sheetView>
  </sheetViews>
  <sheetFormatPr defaultRowHeight="15"/>
  <sheetData>
    <row r="1" spans="1:17" ht="20.25">
      <c r="C1" s="69"/>
      <c r="D1" s="158" t="s">
        <v>162</v>
      </c>
      <c r="E1" s="158"/>
      <c r="F1" s="158"/>
      <c r="G1" s="69"/>
    </row>
    <row r="3" spans="1:17">
      <c r="C3" t="s">
        <v>76</v>
      </c>
      <c r="D3" t="s">
        <v>161</v>
      </c>
    </row>
    <row r="4" spans="1:17">
      <c r="A4">
        <v>2009</v>
      </c>
      <c r="B4" s="182" t="s">
        <v>140</v>
      </c>
      <c r="C4" s="181">
        <v>167</v>
      </c>
      <c r="D4" s="155"/>
    </row>
    <row r="5" spans="1:17">
      <c r="B5" s="182" t="s">
        <v>141</v>
      </c>
      <c r="C5" s="181">
        <v>109</v>
      </c>
      <c r="D5" s="154">
        <f>AVERAGE($C$4:C5)</f>
        <v>138</v>
      </c>
    </row>
    <row r="6" spans="1:17">
      <c r="B6" s="182" t="s">
        <v>142</v>
      </c>
      <c r="C6" s="181">
        <v>105</v>
      </c>
      <c r="D6" s="154">
        <f>AVERAGE($C$4:C6)</f>
        <v>127</v>
      </c>
    </row>
    <row r="7" spans="1:17" ht="21">
      <c r="B7" s="182" t="s">
        <v>143</v>
      </c>
      <c r="C7" s="181">
        <v>100</v>
      </c>
      <c r="D7" s="154">
        <f>AVERAGE($C$4:C7)</f>
        <v>120.25</v>
      </c>
      <c r="F7" s="159" t="s">
        <v>163</v>
      </c>
      <c r="G7" s="159"/>
      <c r="H7" s="160"/>
    </row>
    <row r="8" spans="1:17" ht="15.75">
      <c r="B8" s="182" t="s">
        <v>142</v>
      </c>
      <c r="C8" s="181">
        <v>145</v>
      </c>
      <c r="D8" s="154">
        <f>AVERAGE($C$4:C8)</f>
        <v>125.2</v>
      </c>
      <c r="O8" s="203" t="s">
        <v>164</v>
      </c>
      <c r="P8" s="203"/>
      <c r="Q8" s="203"/>
    </row>
    <row r="9" spans="1:17">
      <c r="B9" s="182" t="s">
        <v>140</v>
      </c>
      <c r="C9" s="181">
        <v>109</v>
      </c>
      <c r="D9" s="154">
        <f>AVERAGE($C$4:C9)</f>
        <v>122.5</v>
      </c>
    </row>
    <row r="10" spans="1:17">
      <c r="B10" s="182" t="s">
        <v>140</v>
      </c>
      <c r="C10" s="181">
        <v>105</v>
      </c>
      <c r="D10" s="154">
        <f>AVERAGE($C$4:C10)</f>
        <v>120</v>
      </c>
    </row>
    <row r="11" spans="1:17">
      <c r="B11" s="182" t="s">
        <v>143</v>
      </c>
      <c r="C11" s="181">
        <v>100</v>
      </c>
      <c r="D11" s="154">
        <f>AVERAGE($C$4:C11)</f>
        <v>117.5</v>
      </c>
    </row>
    <row r="12" spans="1:17">
      <c r="B12" s="182" t="s">
        <v>144</v>
      </c>
      <c r="C12" s="181">
        <v>150</v>
      </c>
      <c r="D12" s="154">
        <f>AVERAGE($C$4:C12)</f>
        <v>121.11111111111111</v>
      </c>
    </row>
    <row r="13" spans="1:17">
      <c r="B13" s="182" t="s">
        <v>145</v>
      </c>
      <c r="C13" s="181">
        <v>109</v>
      </c>
      <c r="D13" s="154">
        <f>AVERAGE($C$4:C13)</f>
        <v>119.9</v>
      </c>
    </row>
    <row r="14" spans="1:17">
      <c r="B14" s="182" t="s">
        <v>146</v>
      </c>
      <c r="C14" s="181">
        <v>105</v>
      </c>
      <c r="D14" s="154">
        <f>AVERAGE($C$4:C14)</f>
        <v>118.54545454545455</v>
      </c>
    </row>
    <row r="15" spans="1:17">
      <c r="B15" s="182" t="s">
        <v>147</v>
      </c>
      <c r="C15" s="181">
        <v>105</v>
      </c>
      <c r="D15" s="154">
        <f>AVERAGE($C$4:C15)</f>
        <v>117.41666666666667</v>
      </c>
    </row>
    <row r="16" spans="1:17">
      <c r="A16">
        <v>2010</v>
      </c>
      <c r="B16" s="182" t="s">
        <v>140</v>
      </c>
      <c r="C16" s="181">
        <v>80</v>
      </c>
      <c r="D16" s="154">
        <f>AVERAGE($C$4:C16)</f>
        <v>114.53846153846153</v>
      </c>
    </row>
    <row r="17" spans="2:4">
      <c r="B17" s="182" t="s">
        <v>141</v>
      </c>
      <c r="C17" s="181">
        <v>120</v>
      </c>
      <c r="D17" s="154">
        <f>AVERAGE($C$4:C17)</f>
        <v>114.92857142857143</v>
      </c>
    </row>
    <row r="18" spans="2:4">
      <c r="B18" s="182" t="s">
        <v>142</v>
      </c>
      <c r="C18" s="181">
        <v>130</v>
      </c>
      <c r="D18" s="154">
        <f>AVERAGE($C$4:C18)</f>
        <v>115.93333333333334</v>
      </c>
    </row>
    <row r="19" spans="2:4">
      <c r="B19" s="182" t="s">
        <v>143</v>
      </c>
      <c r="C19" s="181">
        <v>129</v>
      </c>
      <c r="D19" s="154">
        <f>AVERAGE($C$4:C19)</f>
        <v>116.75</v>
      </c>
    </row>
    <row r="20" spans="2:4">
      <c r="B20" s="182" t="s">
        <v>142</v>
      </c>
      <c r="C20" s="181">
        <v>105</v>
      </c>
      <c r="D20" s="154">
        <f>AVERAGE($C$4:C20)</f>
        <v>116.05882352941177</v>
      </c>
    </row>
    <row r="21" spans="2:4">
      <c r="B21" s="182" t="s">
        <v>140</v>
      </c>
      <c r="C21" s="181">
        <v>100</v>
      </c>
      <c r="D21" s="154">
        <f>AVERAGE($C$4:C21)</f>
        <v>115.16666666666667</v>
      </c>
    </row>
    <row r="22" spans="2:4">
      <c r="B22" s="182" t="s">
        <v>140</v>
      </c>
      <c r="C22" s="181">
        <v>174</v>
      </c>
      <c r="D22" s="154">
        <f>AVERAGE($C$4:C22)</f>
        <v>118.26315789473684</v>
      </c>
    </row>
    <row r="23" spans="2:4">
      <c r="B23" s="182" t="s">
        <v>143</v>
      </c>
      <c r="C23" s="181">
        <v>105</v>
      </c>
      <c r="D23" s="154">
        <f>AVERAGE($C$4:C23)</f>
        <v>117.6</v>
      </c>
    </row>
    <row r="24" spans="2:4">
      <c r="B24" s="182" t="s">
        <v>144</v>
      </c>
      <c r="C24" s="181">
        <v>100</v>
      </c>
      <c r="D24" s="154">
        <f>AVERAGE($C$4:C24)</f>
        <v>116.76190476190476</v>
      </c>
    </row>
    <row r="25" spans="2:4">
      <c r="B25" s="182" t="s">
        <v>145</v>
      </c>
      <c r="C25" s="181">
        <v>120</v>
      </c>
      <c r="D25" s="154">
        <f>AVERAGE($C$4:C25)</f>
        <v>116.90909090909091</v>
      </c>
    </row>
    <row r="26" spans="2:4">
      <c r="B26" s="182" t="s">
        <v>146</v>
      </c>
      <c r="C26" s="181">
        <v>125</v>
      </c>
      <c r="D26" s="154">
        <f>AVERAGE($C$4:C26)</f>
        <v>117.26086956521739</v>
      </c>
    </row>
    <row r="27" spans="2:4">
      <c r="B27" s="182" t="s">
        <v>147</v>
      </c>
      <c r="C27" s="181">
        <v>124</v>
      </c>
      <c r="D27" s="154">
        <f>AVERAGE($C$4:C27)</f>
        <v>117.54166666666667</v>
      </c>
    </row>
  </sheetData>
  <mergeCells count="1">
    <mergeCell ref="O8:Q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7"/>
  <sheetViews>
    <sheetView defaultGridColor="0" colorId="9" workbookViewId="0">
      <selection activeCell="A2" sqref="A2"/>
    </sheetView>
  </sheetViews>
  <sheetFormatPr defaultRowHeight="15"/>
  <cols>
    <col min="1" max="1" width="26.7109375" bestFit="1" customWidth="1"/>
    <col min="2" max="2" width="10.140625" bestFit="1" customWidth="1"/>
    <col min="5" max="6" width="19.140625" bestFit="1" customWidth="1"/>
    <col min="8" max="8" width="18" bestFit="1" customWidth="1"/>
    <col min="9" max="9" width="16" bestFit="1" customWidth="1"/>
  </cols>
  <sheetData>
    <row r="2" spans="1:10">
      <c r="A2" s="197" t="s">
        <v>424</v>
      </c>
      <c r="B2" s="186"/>
    </row>
    <row r="3" spans="1:10">
      <c r="A3" s="196" t="s">
        <v>423</v>
      </c>
      <c r="B3" s="195" t="s">
        <v>420</v>
      </c>
      <c r="D3" s="194" t="s">
        <v>422</v>
      </c>
      <c r="E3" s="190" t="s">
        <v>421</v>
      </c>
      <c r="G3" s="193" t="s">
        <v>420</v>
      </c>
      <c r="H3" s="192" t="s">
        <v>419</v>
      </c>
      <c r="I3" s="191" t="s">
        <v>418</v>
      </c>
      <c r="J3" s="190"/>
    </row>
    <row r="4" spans="1:10">
      <c r="A4" s="184" t="s">
        <v>417</v>
      </c>
      <c r="B4" s="183">
        <v>5</v>
      </c>
      <c r="D4" s="186">
        <v>0</v>
      </c>
      <c r="E4">
        <f t="array" ref="E4:E17">FREQUENCY(B4:B247,D4:D17)</f>
        <v>0</v>
      </c>
      <c r="G4" s="189" t="str">
        <f t="shared" ref="G4:G16" si="0">D4&amp;"-"&amp;D5</f>
        <v>0-5</v>
      </c>
      <c r="H4" s="188">
        <f t="shared" ref="H4:H16" si="1">E5</f>
        <v>8</v>
      </c>
      <c r="I4" s="187">
        <f>SUM(H$4:H4)/SUM($H$4:$H$16)</f>
        <v>3.2786885245901641E-2</v>
      </c>
    </row>
    <row r="5" spans="1:10">
      <c r="A5" s="184" t="s">
        <v>416</v>
      </c>
      <c r="B5" s="183">
        <v>5</v>
      </c>
      <c r="D5" s="186">
        <v>5</v>
      </c>
      <c r="E5">
        <v>8</v>
      </c>
      <c r="G5" s="189" t="str">
        <f t="shared" si="0"/>
        <v>5-15</v>
      </c>
      <c r="H5" s="188">
        <f t="shared" si="1"/>
        <v>53</v>
      </c>
      <c r="I5" s="187">
        <f>SUM(H$4:H5)/SUM($H$4:$H$16)</f>
        <v>0.25</v>
      </c>
    </row>
    <row r="6" spans="1:10">
      <c r="A6" s="184" t="s">
        <v>415</v>
      </c>
      <c r="B6" s="183">
        <v>5</v>
      </c>
      <c r="D6" s="186">
        <v>15</v>
      </c>
      <c r="E6">
        <v>53</v>
      </c>
      <c r="G6" s="189" t="str">
        <f t="shared" si="0"/>
        <v>15-25</v>
      </c>
      <c r="H6" s="188">
        <f t="shared" si="1"/>
        <v>52</v>
      </c>
      <c r="I6" s="187">
        <f>SUM(H$4:H6)/SUM($H$4:$H$16)</f>
        <v>0.46311475409836067</v>
      </c>
    </row>
    <row r="7" spans="1:10">
      <c r="A7" s="184" t="s">
        <v>414</v>
      </c>
      <c r="B7" s="183">
        <v>5</v>
      </c>
      <c r="D7" s="186">
        <v>25</v>
      </c>
      <c r="E7">
        <v>52</v>
      </c>
      <c r="G7" s="189" t="str">
        <f t="shared" si="0"/>
        <v>25-35</v>
      </c>
      <c r="H7" s="188">
        <f t="shared" si="1"/>
        <v>39</v>
      </c>
      <c r="I7" s="187">
        <f>SUM(H$4:H7)/SUM($H$4:$H$16)</f>
        <v>0.62295081967213117</v>
      </c>
    </row>
    <row r="8" spans="1:10">
      <c r="A8" s="184" t="s">
        <v>413</v>
      </c>
      <c r="B8" s="183">
        <v>5</v>
      </c>
      <c r="D8" s="186">
        <v>35</v>
      </c>
      <c r="E8">
        <v>39</v>
      </c>
      <c r="G8" s="189" t="str">
        <f t="shared" si="0"/>
        <v>35-45</v>
      </c>
      <c r="H8" s="188">
        <f t="shared" si="1"/>
        <v>30</v>
      </c>
      <c r="I8" s="187">
        <f>SUM(H$4:H8)/SUM($H$4:$H$16)</f>
        <v>0.74590163934426235</v>
      </c>
    </row>
    <row r="9" spans="1:10">
      <c r="A9" s="184" t="s">
        <v>412</v>
      </c>
      <c r="B9" s="183">
        <v>5</v>
      </c>
      <c r="D9" s="186">
        <v>45</v>
      </c>
      <c r="E9">
        <v>30</v>
      </c>
      <c r="G9" s="189" t="str">
        <f t="shared" si="0"/>
        <v>45-55</v>
      </c>
      <c r="H9" s="188">
        <f t="shared" si="1"/>
        <v>33</v>
      </c>
      <c r="I9" s="187">
        <f>SUM(H$4:H9)/SUM($H$4:$H$16)</f>
        <v>0.88114754098360659</v>
      </c>
    </row>
    <row r="10" spans="1:10">
      <c r="A10" s="184" t="s">
        <v>411</v>
      </c>
      <c r="B10" s="183">
        <v>5</v>
      </c>
      <c r="D10" s="186">
        <v>55</v>
      </c>
      <c r="E10">
        <v>33</v>
      </c>
      <c r="G10" s="189" t="str">
        <f t="shared" si="0"/>
        <v>55-65</v>
      </c>
      <c r="H10" s="188">
        <f t="shared" si="1"/>
        <v>11</v>
      </c>
      <c r="I10" s="187">
        <f>SUM(H$4:H10)/SUM($H$4:$H$16)</f>
        <v>0.92622950819672134</v>
      </c>
    </row>
    <row r="11" spans="1:10">
      <c r="A11" s="184" t="s">
        <v>410</v>
      </c>
      <c r="B11" s="183">
        <v>5</v>
      </c>
      <c r="D11" s="186">
        <v>65</v>
      </c>
      <c r="E11">
        <v>11</v>
      </c>
      <c r="G11" s="189" t="str">
        <f t="shared" si="0"/>
        <v>65-75</v>
      </c>
      <c r="H11" s="188">
        <f t="shared" si="1"/>
        <v>11</v>
      </c>
      <c r="I11" s="187">
        <f>SUM(H$4:H11)/SUM($H$4:$H$16)</f>
        <v>0.97131147540983609</v>
      </c>
    </row>
    <row r="12" spans="1:10">
      <c r="A12" s="184" t="s">
        <v>409</v>
      </c>
      <c r="B12" s="183">
        <v>6</v>
      </c>
      <c r="D12" s="186">
        <v>75</v>
      </c>
      <c r="E12">
        <v>11</v>
      </c>
      <c r="G12" s="189" t="str">
        <f t="shared" si="0"/>
        <v>75-85</v>
      </c>
      <c r="H12" s="188">
        <f t="shared" si="1"/>
        <v>3</v>
      </c>
      <c r="I12" s="187">
        <f>SUM(H$4:H12)/SUM($H$4:$H$16)</f>
        <v>0.98360655737704916</v>
      </c>
    </row>
    <row r="13" spans="1:10">
      <c r="A13" s="184" t="s">
        <v>408</v>
      </c>
      <c r="B13" s="183">
        <v>6</v>
      </c>
      <c r="D13" s="186">
        <v>85</v>
      </c>
      <c r="E13">
        <v>3</v>
      </c>
      <c r="G13" s="189" t="str">
        <f t="shared" si="0"/>
        <v>85-95</v>
      </c>
      <c r="H13" s="188">
        <f t="shared" si="1"/>
        <v>0</v>
      </c>
      <c r="I13" s="187">
        <f>SUM(H$4:H13)/SUM($H$4:$H$16)</f>
        <v>0.98360655737704916</v>
      </c>
    </row>
    <row r="14" spans="1:10">
      <c r="A14" s="184" t="s">
        <v>407</v>
      </c>
      <c r="B14" s="183">
        <v>6</v>
      </c>
      <c r="D14" s="186">
        <v>95</v>
      </c>
      <c r="E14">
        <v>0</v>
      </c>
      <c r="G14" s="189" t="str">
        <f t="shared" si="0"/>
        <v>95-105</v>
      </c>
      <c r="H14" s="188">
        <f t="shared" si="1"/>
        <v>2</v>
      </c>
      <c r="I14" s="187">
        <f>SUM(H$4:H14)/SUM($H$4:$H$16)</f>
        <v>0.99180327868852458</v>
      </c>
    </row>
    <row r="15" spans="1:10">
      <c r="A15" s="184" t="s">
        <v>406</v>
      </c>
      <c r="B15" s="183">
        <v>6</v>
      </c>
      <c r="D15" s="186">
        <v>105</v>
      </c>
      <c r="E15">
        <v>2</v>
      </c>
      <c r="G15" s="189" t="str">
        <f t="shared" si="0"/>
        <v>105-115</v>
      </c>
      <c r="H15" s="188">
        <f t="shared" si="1"/>
        <v>1</v>
      </c>
      <c r="I15" s="187">
        <f>SUM(H$4:H15)/SUM($H$4:$H$16)</f>
        <v>0.99590163934426235</v>
      </c>
    </row>
    <row r="16" spans="1:10">
      <c r="A16" s="184" t="s">
        <v>405</v>
      </c>
      <c r="B16" s="183">
        <v>6</v>
      </c>
      <c r="D16" s="186">
        <v>115</v>
      </c>
      <c r="E16">
        <v>1</v>
      </c>
      <c r="G16" s="189" t="str">
        <f t="shared" si="0"/>
        <v>115-125</v>
      </c>
      <c r="H16" s="188">
        <f t="shared" si="1"/>
        <v>1</v>
      </c>
      <c r="I16" s="187">
        <f>SUM(H$4:H16)/SUM($H$4:$H$16)</f>
        <v>1</v>
      </c>
    </row>
    <row r="17" spans="1:8">
      <c r="A17" s="184" t="s">
        <v>404</v>
      </c>
      <c r="B17" s="183">
        <v>6</v>
      </c>
      <c r="D17" s="186">
        <v>125</v>
      </c>
      <c r="E17">
        <v>1</v>
      </c>
      <c r="H17" s="185"/>
    </row>
    <row r="18" spans="1:8">
      <c r="A18" s="184" t="s">
        <v>403</v>
      </c>
      <c r="B18" s="183">
        <v>6</v>
      </c>
    </row>
    <row r="19" spans="1:8">
      <c r="A19" s="184" t="s">
        <v>402</v>
      </c>
      <c r="B19" s="183">
        <v>6</v>
      </c>
    </row>
    <row r="20" spans="1:8">
      <c r="A20" s="184" t="s">
        <v>401</v>
      </c>
      <c r="B20" s="183">
        <v>6</v>
      </c>
    </row>
    <row r="21" spans="1:8">
      <c r="A21" s="184" t="s">
        <v>400</v>
      </c>
      <c r="B21" s="183">
        <v>6</v>
      </c>
    </row>
    <row r="22" spans="1:8">
      <c r="A22" s="184" t="s">
        <v>399</v>
      </c>
      <c r="B22" s="183">
        <v>7</v>
      </c>
    </row>
    <row r="23" spans="1:8">
      <c r="A23" s="184" t="s">
        <v>398</v>
      </c>
      <c r="B23" s="183">
        <v>7</v>
      </c>
    </row>
    <row r="24" spans="1:8">
      <c r="A24" s="184" t="s">
        <v>397</v>
      </c>
      <c r="B24" s="183">
        <v>7</v>
      </c>
    </row>
    <row r="25" spans="1:8">
      <c r="A25" s="184" t="s">
        <v>396</v>
      </c>
      <c r="B25" s="183">
        <v>8</v>
      </c>
    </row>
    <row r="26" spans="1:8">
      <c r="A26" s="184" t="s">
        <v>395</v>
      </c>
      <c r="B26" s="183">
        <v>9</v>
      </c>
    </row>
    <row r="27" spans="1:8">
      <c r="A27" s="184" t="s">
        <v>394</v>
      </c>
      <c r="B27" s="183">
        <v>9</v>
      </c>
    </row>
    <row r="28" spans="1:8">
      <c r="A28" s="184" t="s">
        <v>393</v>
      </c>
      <c r="B28" s="183">
        <v>9</v>
      </c>
    </row>
    <row r="29" spans="1:8">
      <c r="A29" s="184" t="s">
        <v>392</v>
      </c>
      <c r="B29" s="183">
        <v>10</v>
      </c>
    </row>
    <row r="30" spans="1:8">
      <c r="A30" s="184" t="s">
        <v>391</v>
      </c>
      <c r="B30" s="183">
        <v>10</v>
      </c>
    </row>
    <row r="31" spans="1:8">
      <c r="A31" s="184" t="s">
        <v>390</v>
      </c>
      <c r="B31" s="183">
        <v>10</v>
      </c>
    </row>
    <row r="32" spans="1:8">
      <c r="A32" s="184" t="s">
        <v>389</v>
      </c>
      <c r="B32" s="183">
        <v>10</v>
      </c>
    </row>
    <row r="33" spans="1:2">
      <c r="A33" s="184" t="s">
        <v>388</v>
      </c>
      <c r="B33" s="183">
        <v>10</v>
      </c>
    </row>
    <row r="34" spans="1:2">
      <c r="A34" s="184" t="s">
        <v>387</v>
      </c>
      <c r="B34" s="183">
        <v>11</v>
      </c>
    </row>
    <row r="35" spans="1:2">
      <c r="A35" s="184" t="s">
        <v>386</v>
      </c>
      <c r="B35" s="183">
        <v>11</v>
      </c>
    </row>
    <row r="36" spans="1:2">
      <c r="A36" s="184" t="s">
        <v>385</v>
      </c>
      <c r="B36" s="183">
        <v>11</v>
      </c>
    </row>
    <row r="37" spans="1:2">
      <c r="A37" s="184" t="s">
        <v>384</v>
      </c>
      <c r="B37" s="183">
        <v>11</v>
      </c>
    </row>
    <row r="38" spans="1:2">
      <c r="A38" s="184" t="s">
        <v>383</v>
      </c>
      <c r="B38" s="183">
        <v>11</v>
      </c>
    </row>
    <row r="39" spans="1:2">
      <c r="A39" s="184" t="s">
        <v>382</v>
      </c>
      <c r="B39" s="183">
        <v>11</v>
      </c>
    </row>
    <row r="40" spans="1:2">
      <c r="A40" s="184" t="s">
        <v>381</v>
      </c>
      <c r="B40" s="183">
        <v>11</v>
      </c>
    </row>
    <row r="41" spans="1:2">
      <c r="A41" s="184" t="s">
        <v>380</v>
      </c>
      <c r="B41" s="183">
        <v>12</v>
      </c>
    </row>
    <row r="42" spans="1:2">
      <c r="A42" s="184" t="s">
        <v>379</v>
      </c>
      <c r="B42" s="183">
        <v>12</v>
      </c>
    </row>
    <row r="43" spans="1:2">
      <c r="A43" s="184" t="s">
        <v>378</v>
      </c>
      <c r="B43" s="183">
        <v>12</v>
      </c>
    </row>
    <row r="44" spans="1:2">
      <c r="A44" s="184" t="s">
        <v>377</v>
      </c>
      <c r="B44" s="183">
        <v>12</v>
      </c>
    </row>
    <row r="45" spans="1:2">
      <c r="A45" s="184" t="s">
        <v>376</v>
      </c>
      <c r="B45" s="183">
        <v>12</v>
      </c>
    </row>
    <row r="46" spans="1:2">
      <c r="A46" s="184" t="s">
        <v>375</v>
      </c>
      <c r="B46" s="183">
        <v>12</v>
      </c>
    </row>
    <row r="47" spans="1:2">
      <c r="A47" s="184" t="s">
        <v>374</v>
      </c>
      <c r="B47" s="183">
        <v>12</v>
      </c>
    </row>
    <row r="48" spans="1:2">
      <c r="A48" s="184" t="s">
        <v>373</v>
      </c>
      <c r="B48" s="183">
        <v>12</v>
      </c>
    </row>
    <row r="49" spans="1:2">
      <c r="A49" s="184" t="s">
        <v>372</v>
      </c>
      <c r="B49" s="183">
        <v>12</v>
      </c>
    </row>
    <row r="50" spans="1:2">
      <c r="A50" s="184" t="s">
        <v>371</v>
      </c>
      <c r="B50" s="183">
        <v>13</v>
      </c>
    </row>
    <row r="51" spans="1:2">
      <c r="A51" s="184" t="s">
        <v>370</v>
      </c>
      <c r="B51" s="183">
        <v>13</v>
      </c>
    </row>
    <row r="52" spans="1:2">
      <c r="A52" s="184" t="s">
        <v>369</v>
      </c>
      <c r="B52" s="183">
        <v>13</v>
      </c>
    </row>
    <row r="53" spans="1:2">
      <c r="A53" s="184" t="s">
        <v>368</v>
      </c>
      <c r="B53" s="183">
        <v>13</v>
      </c>
    </row>
    <row r="54" spans="1:2">
      <c r="A54" s="184" t="s">
        <v>367</v>
      </c>
      <c r="B54" s="183">
        <v>13</v>
      </c>
    </row>
    <row r="55" spans="1:2">
      <c r="A55" s="184" t="s">
        <v>366</v>
      </c>
      <c r="B55" s="183">
        <v>13</v>
      </c>
    </row>
    <row r="56" spans="1:2">
      <c r="A56" s="184" t="s">
        <v>365</v>
      </c>
      <c r="B56" s="183">
        <v>13</v>
      </c>
    </row>
    <row r="57" spans="1:2">
      <c r="A57" s="184" t="s">
        <v>364</v>
      </c>
      <c r="B57" s="183">
        <v>14</v>
      </c>
    </row>
    <row r="58" spans="1:2">
      <c r="A58" s="184" t="s">
        <v>363</v>
      </c>
      <c r="B58" s="183">
        <v>14</v>
      </c>
    </row>
    <row r="59" spans="1:2">
      <c r="A59" s="184" t="s">
        <v>362</v>
      </c>
      <c r="B59" s="183">
        <v>14</v>
      </c>
    </row>
    <row r="60" spans="1:2">
      <c r="A60" s="184" t="s">
        <v>361</v>
      </c>
      <c r="B60" s="183">
        <v>15</v>
      </c>
    </row>
    <row r="61" spans="1:2">
      <c r="A61" s="184" t="s">
        <v>360</v>
      </c>
      <c r="B61" s="183">
        <v>15</v>
      </c>
    </row>
    <row r="62" spans="1:2">
      <c r="A62" s="184" t="s">
        <v>359</v>
      </c>
      <c r="B62" s="183">
        <v>15</v>
      </c>
    </row>
    <row r="63" spans="1:2">
      <c r="A63" s="184" t="s">
        <v>358</v>
      </c>
      <c r="B63" s="183">
        <v>15</v>
      </c>
    </row>
    <row r="64" spans="1:2">
      <c r="A64" s="184" t="s">
        <v>357</v>
      </c>
      <c r="B64" s="183">
        <v>15</v>
      </c>
    </row>
    <row r="65" spans="1:2">
      <c r="A65" s="184" t="s">
        <v>356</v>
      </c>
      <c r="B65" s="183">
        <v>16</v>
      </c>
    </row>
    <row r="66" spans="1:2">
      <c r="A66" s="184" t="s">
        <v>355</v>
      </c>
      <c r="B66" s="183">
        <v>16</v>
      </c>
    </row>
    <row r="67" spans="1:2">
      <c r="A67" s="184" t="s">
        <v>354</v>
      </c>
      <c r="B67" s="183">
        <v>16</v>
      </c>
    </row>
    <row r="68" spans="1:2">
      <c r="A68" s="184" t="s">
        <v>353</v>
      </c>
      <c r="B68" s="183">
        <v>16</v>
      </c>
    </row>
    <row r="69" spans="1:2">
      <c r="A69" s="184" t="s">
        <v>352</v>
      </c>
      <c r="B69" s="183">
        <v>16</v>
      </c>
    </row>
    <row r="70" spans="1:2">
      <c r="A70" s="184" t="s">
        <v>351</v>
      </c>
      <c r="B70" s="183">
        <v>16</v>
      </c>
    </row>
    <row r="71" spans="1:2">
      <c r="A71" s="184" t="s">
        <v>350</v>
      </c>
      <c r="B71" s="183">
        <v>16</v>
      </c>
    </row>
    <row r="72" spans="1:2">
      <c r="A72" s="184" t="s">
        <v>349</v>
      </c>
      <c r="B72" s="183">
        <v>16</v>
      </c>
    </row>
    <row r="73" spans="1:2">
      <c r="A73" s="184" t="s">
        <v>348</v>
      </c>
      <c r="B73" s="183">
        <v>16</v>
      </c>
    </row>
    <row r="74" spans="1:2">
      <c r="A74" s="184" t="s">
        <v>347</v>
      </c>
      <c r="B74" s="183">
        <v>16</v>
      </c>
    </row>
    <row r="75" spans="1:2">
      <c r="A75" s="184" t="s">
        <v>346</v>
      </c>
      <c r="B75" s="183">
        <v>18</v>
      </c>
    </row>
    <row r="76" spans="1:2">
      <c r="A76" s="184" t="s">
        <v>345</v>
      </c>
      <c r="B76" s="183">
        <v>18</v>
      </c>
    </row>
    <row r="77" spans="1:2">
      <c r="A77" s="184" t="s">
        <v>344</v>
      </c>
      <c r="B77" s="183">
        <v>19</v>
      </c>
    </row>
    <row r="78" spans="1:2">
      <c r="A78" s="184" t="s">
        <v>343</v>
      </c>
      <c r="B78" s="183">
        <v>19</v>
      </c>
    </row>
    <row r="79" spans="1:2">
      <c r="A79" s="184" t="s">
        <v>342</v>
      </c>
      <c r="B79" s="183">
        <v>19</v>
      </c>
    </row>
    <row r="80" spans="1:2">
      <c r="A80" s="184" t="s">
        <v>341</v>
      </c>
      <c r="B80" s="183">
        <v>19</v>
      </c>
    </row>
    <row r="81" spans="1:2">
      <c r="A81" s="184" t="s">
        <v>340</v>
      </c>
      <c r="B81" s="183">
        <v>19</v>
      </c>
    </row>
    <row r="82" spans="1:2">
      <c r="A82" s="184" t="s">
        <v>339</v>
      </c>
      <c r="B82" s="183">
        <v>19</v>
      </c>
    </row>
    <row r="83" spans="1:2">
      <c r="A83" s="184" t="s">
        <v>338</v>
      </c>
      <c r="B83" s="183">
        <v>19</v>
      </c>
    </row>
    <row r="84" spans="1:2">
      <c r="A84" s="184" t="s">
        <v>337</v>
      </c>
      <c r="B84" s="183">
        <v>19</v>
      </c>
    </row>
    <row r="85" spans="1:2">
      <c r="A85" s="184" t="s">
        <v>336</v>
      </c>
      <c r="B85" s="183">
        <v>20</v>
      </c>
    </row>
    <row r="86" spans="1:2">
      <c r="A86" s="184" t="s">
        <v>335</v>
      </c>
      <c r="B86" s="183">
        <v>20</v>
      </c>
    </row>
    <row r="87" spans="1:2">
      <c r="A87" s="184" t="s">
        <v>334</v>
      </c>
      <c r="B87" s="183">
        <v>20</v>
      </c>
    </row>
    <row r="88" spans="1:2">
      <c r="A88" s="184" t="s">
        <v>333</v>
      </c>
      <c r="B88" s="183">
        <v>20</v>
      </c>
    </row>
    <row r="89" spans="1:2">
      <c r="A89" s="184" t="s">
        <v>332</v>
      </c>
      <c r="B89" s="183">
        <v>20</v>
      </c>
    </row>
    <row r="90" spans="1:2">
      <c r="A90" s="184" t="s">
        <v>331</v>
      </c>
      <c r="B90" s="183">
        <v>21</v>
      </c>
    </row>
    <row r="91" spans="1:2">
      <c r="A91" s="184" t="s">
        <v>330</v>
      </c>
      <c r="B91" s="183">
        <v>21</v>
      </c>
    </row>
    <row r="92" spans="1:2">
      <c r="A92" s="184" t="s">
        <v>329</v>
      </c>
      <c r="B92" s="183">
        <v>21</v>
      </c>
    </row>
    <row r="93" spans="1:2">
      <c r="A93" s="184" t="s">
        <v>328</v>
      </c>
      <c r="B93" s="183">
        <v>21</v>
      </c>
    </row>
    <row r="94" spans="1:2">
      <c r="A94" s="184" t="s">
        <v>327</v>
      </c>
      <c r="B94" s="183">
        <v>21</v>
      </c>
    </row>
    <row r="95" spans="1:2">
      <c r="A95" s="184" t="s">
        <v>326</v>
      </c>
      <c r="B95" s="183">
        <v>21</v>
      </c>
    </row>
    <row r="96" spans="1:2">
      <c r="A96" s="184" t="s">
        <v>325</v>
      </c>
      <c r="B96" s="183">
        <v>21</v>
      </c>
    </row>
    <row r="97" spans="1:2">
      <c r="A97" s="184" t="s">
        <v>324</v>
      </c>
      <c r="B97" s="183">
        <v>21</v>
      </c>
    </row>
    <row r="98" spans="1:2">
      <c r="A98" s="184" t="s">
        <v>323</v>
      </c>
      <c r="B98" s="183">
        <v>22</v>
      </c>
    </row>
    <row r="99" spans="1:2">
      <c r="A99" s="184" t="s">
        <v>322</v>
      </c>
      <c r="B99" s="183">
        <v>22</v>
      </c>
    </row>
    <row r="100" spans="1:2">
      <c r="A100" s="184" t="s">
        <v>321</v>
      </c>
      <c r="B100" s="183">
        <v>23</v>
      </c>
    </row>
    <row r="101" spans="1:2">
      <c r="A101" s="184" t="s">
        <v>320</v>
      </c>
      <c r="B101" s="183">
        <v>23</v>
      </c>
    </row>
    <row r="102" spans="1:2">
      <c r="A102" s="184" t="s">
        <v>319</v>
      </c>
      <c r="B102" s="183">
        <v>23</v>
      </c>
    </row>
    <row r="103" spans="1:2">
      <c r="A103" s="184" t="s">
        <v>318</v>
      </c>
      <c r="B103" s="183">
        <v>23</v>
      </c>
    </row>
    <row r="104" spans="1:2">
      <c r="A104" s="184" t="s">
        <v>317</v>
      </c>
      <c r="B104" s="183">
        <v>23</v>
      </c>
    </row>
    <row r="105" spans="1:2">
      <c r="A105" s="184" t="s">
        <v>316</v>
      </c>
      <c r="B105" s="183">
        <v>23</v>
      </c>
    </row>
    <row r="106" spans="1:2">
      <c r="A106" s="184" t="s">
        <v>315</v>
      </c>
      <c r="B106" s="183">
        <v>23</v>
      </c>
    </row>
    <row r="107" spans="1:2">
      <c r="A107" s="184" t="s">
        <v>314</v>
      </c>
      <c r="B107" s="183">
        <v>24</v>
      </c>
    </row>
    <row r="108" spans="1:2">
      <c r="A108" s="184" t="s">
        <v>313</v>
      </c>
      <c r="B108" s="183">
        <v>24</v>
      </c>
    </row>
    <row r="109" spans="1:2">
      <c r="A109" s="184" t="s">
        <v>312</v>
      </c>
      <c r="B109" s="183">
        <v>24</v>
      </c>
    </row>
    <row r="110" spans="1:2">
      <c r="A110" s="184" t="s">
        <v>311</v>
      </c>
      <c r="B110" s="183">
        <v>25</v>
      </c>
    </row>
    <row r="111" spans="1:2">
      <c r="A111" s="184" t="s">
        <v>310</v>
      </c>
      <c r="B111" s="183">
        <v>25</v>
      </c>
    </row>
    <row r="112" spans="1:2">
      <c r="A112" s="184" t="s">
        <v>309</v>
      </c>
      <c r="B112" s="183">
        <v>25</v>
      </c>
    </row>
    <row r="113" spans="1:2">
      <c r="A113" s="184" t="s">
        <v>308</v>
      </c>
      <c r="B113" s="183">
        <v>25</v>
      </c>
    </row>
    <row r="114" spans="1:2">
      <c r="A114" s="184" t="s">
        <v>307</v>
      </c>
      <c r="B114" s="183">
        <v>25</v>
      </c>
    </row>
    <row r="115" spans="1:2">
      <c r="A115" s="184" t="s">
        <v>306</v>
      </c>
      <c r="B115" s="183">
        <v>25</v>
      </c>
    </row>
    <row r="116" spans="1:2">
      <c r="A116" s="184" t="s">
        <v>305</v>
      </c>
      <c r="B116" s="183">
        <v>25</v>
      </c>
    </row>
    <row r="117" spans="1:2">
      <c r="A117" s="184" t="s">
        <v>304</v>
      </c>
      <c r="B117" s="183">
        <v>26</v>
      </c>
    </row>
    <row r="118" spans="1:2">
      <c r="A118" s="184" t="s">
        <v>303</v>
      </c>
      <c r="B118" s="183">
        <v>26</v>
      </c>
    </row>
    <row r="119" spans="1:2">
      <c r="A119" s="184" t="s">
        <v>302</v>
      </c>
      <c r="B119" s="183">
        <v>26</v>
      </c>
    </row>
    <row r="120" spans="1:2">
      <c r="A120" s="184" t="s">
        <v>301</v>
      </c>
      <c r="B120" s="183">
        <v>26</v>
      </c>
    </row>
    <row r="121" spans="1:2">
      <c r="A121" s="184" t="s">
        <v>300</v>
      </c>
      <c r="B121" s="183">
        <v>27</v>
      </c>
    </row>
    <row r="122" spans="1:2">
      <c r="A122" s="184" t="s">
        <v>299</v>
      </c>
      <c r="B122" s="183">
        <v>27</v>
      </c>
    </row>
    <row r="123" spans="1:2">
      <c r="A123" s="184" t="s">
        <v>298</v>
      </c>
      <c r="B123" s="183">
        <v>27</v>
      </c>
    </row>
    <row r="124" spans="1:2">
      <c r="A124" s="184" t="s">
        <v>297</v>
      </c>
      <c r="B124" s="183">
        <v>27</v>
      </c>
    </row>
    <row r="125" spans="1:2">
      <c r="A125" s="184" t="s">
        <v>296</v>
      </c>
      <c r="B125" s="183">
        <v>27</v>
      </c>
    </row>
    <row r="126" spans="1:2">
      <c r="A126" s="184" t="s">
        <v>295</v>
      </c>
      <c r="B126" s="183">
        <v>27</v>
      </c>
    </row>
    <row r="127" spans="1:2">
      <c r="A127" s="184" t="s">
        <v>294</v>
      </c>
      <c r="B127" s="183">
        <v>28</v>
      </c>
    </row>
    <row r="128" spans="1:2">
      <c r="A128" s="184" t="s">
        <v>293</v>
      </c>
      <c r="B128" s="183">
        <v>28</v>
      </c>
    </row>
    <row r="129" spans="1:2">
      <c r="A129" s="184" t="s">
        <v>292</v>
      </c>
      <c r="B129" s="183">
        <v>28</v>
      </c>
    </row>
    <row r="130" spans="1:2">
      <c r="A130" s="184" t="s">
        <v>291</v>
      </c>
      <c r="B130" s="183">
        <v>28</v>
      </c>
    </row>
    <row r="131" spans="1:2">
      <c r="A131" s="184" t="s">
        <v>290</v>
      </c>
      <c r="B131" s="183">
        <v>29</v>
      </c>
    </row>
    <row r="132" spans="1:2">
      <c r="A132" s="184" t="s">
        <v>289</v>
      </c>
      <c r="B132" s="183">
        <v>29</v>
      </c>
    </row>
    <row r="133" spans="1:2">
      <c r="A133" s="184" t="s">
        <v>288</v>
      </c>
      <c r="B133" s="183">
        <v>29</v>
      </c>
    </row>
    <row r="134" spans="1:2">
      <c r="A134" s="184" t="s">
        <v>287</v>
      </c>
      <c r="B134" s="183">
        <v>29</v>
      </c>
    </row>
    <row r="135" spans="1:2">
      <c r="A135" s="184" t="s">
        <v>286</v>
      </c>
      <c r="B135" s="183">
        <v>29</v>
      </c>
    </row>
    <row r="136" spans="1:2">
      <c r="A136" s="184" t="s">
        <v>285</v>
      </c>
      <c r="B136" s="183">
        <v>30</v>
      </c>
    </row>
    <row r="137" spans="1:2">
      <c r="A137" s="184" t="s">
        <v>284</v>
      </c>
      <c r="B137" s="183">
        <v>30</v>
      </c>
    </row>
    <row r="138" spans="1:2">
      <c r="A138" s="184" t="s">
        <v>283</v>
      </c>
      <c r="B138" s="183">
        <v>30</v>
      </c>
    </row>
    <row r="139" spans="1:2">
      <c r="A139" s="184" t="s">
        <v>282</v>
      </c>
      <c r="B139" s="183">
        <v>30</v>
      </c>
    </row>
    <row r="140" spans="1:2">
      <c r="A140" s="184" t="s">
        <v>281</v>
      </c>
      <c r="B140" s="183">
        <v>30</v>
      </c>
    </row>
    <row r="141" spans="1:2">
      <c r="A141" s="184" t="s">
        <v>280</v>
      </c>
      <c r="B141" s="183">
        <v>32</v>
      </c>
    </row>
    <row r="142" spans="1:2">
      <c r="A142" s="184" t="s">
        <v>279</v>
      </c>
      <c r="B142" s="183">
        <v>32</v>
      </c>
    </row>
    <row r="143" spans="1:2">
      <c r="A143" s="184" t="s">
        <v>278</v>
      </c>
      <c r="B143" s="183">
        <v>32</v>
      </c>
    </row>
    <row r="144" spans="1:2">
      <c r="A144" s="184" t="s">
        <v>277</v>
      </c>
      <c r="B144" s="183">
        <v>32</v>
      </c>
    </row>
    <row r="145" spans="1:2">
      <c r="A145" s="184" t="s">
        <v>276</v>
      </c>
      <c r="B145" s="183">
        <v>33</v>
      </c>
    </row>
    <row r="146" spans="1:2">
      <c r="A146" s="184" t="s">
        <v>275</v>
      </c>
      <c r="B146" s="183">
        <v>33</v>
      </c>
    </row>
    <row r="147" spans="1:2">
      <c r="A147" s="184" t="s">
        <v>274</v>
      </c>
      <c r="B147" s="183">
        <v>33</v>
      </c>
    </row>
    <row r="148" spans="1:2">
      <c r="A148" s="184" t="s">
        <v>273</v>
      </c>
      <c r="B148" s="183">
        <v>33</v>
      </c>
    </row>
    <row r="149" spans="1:2">
      <c r="A149" s="184" t="s">
        <v>272</v>
      </c>
      <c r="B149" s="183">
        <v>33</v>
      </c>
    </row>
    <row r="150" spans="1:2">
      <c r="A150" s="184" t="s">
        <v>271</v>
      </c>
      <c r="B150" s="183">
        <v>34</v>
      </c>
    </row>
    <row r="151" spans="1:2">
      <c r="A151" s="184" t="s">
        <v>270</v>
      </c>
      <c r="B151" s="183">
        <v>34</v>
      </c>
    </row>
    <row r="152" spans="1:2">
      <c r="A152" s="184" t="s">
        <v>269</v>
      </c>
      <c r="B152" s="183">
        <v>34</v>
      </c>
    </row>
    <row r="153" spans="1:2">
      <c r="A153" s="184" t="s">
        <v>268</v>
      </c>
      <c r="B153" s="183">
        <v>34</v>
      </c>
    </row>
    <row r="154" spans="1:2">
      <c r="A154" s="184" t="s">
        <v>267</v>
      </c>
      <c r="B154" s="183">
        <v>35</v>
      </c>
    </row>
    <row r="155" spans="1:2">
      <c r="A155" s="184" t="s">
        <v>266</v>
      </c>
      <c r="B155" s="183">
        <v>35</v>
      </c>
    </row>
    <row r="156" spans="1:2">
      <c r="A156" s="184" t="s">
        <v>265</v>
      </c>
      <c r="B156" s="183">
        <v>36</v>
      </c>
    </row>
    <row r="157" spans="1:2">
      <c r="A157" s="184" t="s">
        <v>264</v>
      </c>
      <c r="B157" s="183">
        <v>36</v>
      </c>
    </row>
    <row r="158" spans="1:2">
      <c r="A158" s="184" t="s">
        <v>263</v>
      </c>
      <c r="B158" s="183">
        <v>37</v>
      </c>
    </row>
    <row r="159" spans="1:2">
      <c r="A159" s="184" t="s">
        <v>262</v>
      </c>
      <c r="B159" s="183">
        <v>38</v>
      </c>
    </row>
    <row r="160" spans="1:2">
      <c r="A160" s="184" t="s">
        <v>261</v>
      </c>
      <c r="B160" s="183">
        <v>38</v>
      </c>
    </row>
    <row r="161" spans="1:2">
      <c r="A161" s="184" t="s">
        <v>260</v>
      </c>
      <c r="B161" s="183">
        <v>38</v>
      </c>
    </row>
    <row r="162" spans="1:2">
      <c r="A162" s="184" t="s">
        <v>259</v>
      </c>
      <c r="B162" s="183">
        <v>38</v>
      </c>
    </row>
    <row r="163" spans="1:2">
      <c r="A163" s="184" t="s">
        <v>258</v>
      </c>
      <c r="B163" s="183">
        <v>39</v>
      </c>
    </row>
    <row r="164" spans="1:2">
      <c r="A164" s="184" t="s">
        <v>257</v>
      </c>
      <c r="B164" s="183">
        <v>39</v>
      </c>
    </row>
    <row r="165" spans="1:2">
      <c r="A165" s="184" t="s">
        <v>256</v>
      </c>
      <c r="B165" s="183">
        <v>40</v>
      </c>
    </row>
    <row r="166" spans="1:2">
      <c r="A166" s="184" t="s">
        <v>255</v>
      </c>
      <c r="B166" s="183">
        <v>40</v>
      </c>
    </row>
    <row r="167" spans="1:2">
      <c r="A167" s="184" t="s">
        <v>254</v>
      </c>
      <c r="B167" s="183">
        <v>40</v>
      </c>
    </row>
    <row r="168" spans="1:2">
      <c r="A168" s="184" t="s">
        <v>253</v>
      </c>
      <c r="B168" s="183">
        <v>41</v>
      </c>
    </row>
    <row r="169" spans="1:2">
      <c r="A169" s="184" t="s">
        <v>252</v>
      </c>
      <c r="B169" s="183">
        <v>41</v>
      </c>
    </row>
    <row r="170" spans="1:2">
      <c r="A170" s="184" t="s">
        <v>251</v>
      </c>
      <c r="B170" s="183">
        <v>42</v>
      </c>
    </row>
    <row r="171" spans="1:2">
      <c r="A171" s="184" t="s">
        <v>250</v>
      </c>
      <c r="B171" s="183">
        <v>42</v>
      </c>
    </row>
    <row r="172" spans="1:2">
      <c r="A172" s="184" t="s">
        <v>249</v>
      </c>
      <c r="B172" s="183">
        <v>42</v>
      </c>
    </row>
    <row r="173" spans="1:2">
      <c r="A173" s="184" t="s">
        <v>248</v>
      </c>
      <c r="B173" s="183">
        <v>42</v>
      </c>
    </row>
    <row r="174" spans="1:2">
      <c r="A174" s="184" t="s">
        <v>247</v>
      </c>
      <c r="B174" s="183">
        <v>43</v>
      </c>
    </row>
    <row r="175" spans="1:2">
      <c r="A175" s="184" t="s">
        <v>246</v>
      </c>
      <c r="B175" s="183">
        <v>43</v>
      </c>
    </row>
    <row r="176" spans="1:2">
      <c r="A176" s="184" t="s">
        <v>245</v>
      </c>
      <c r="B176" s="183">
        <v>43</v>
      </c>
    </row>
    <row r="177" spans="1:2">
      <c r="A177" s="184" t="s">
        <v>244</v>
      </c>
      <c r="B177" s="183">
        <v>44</v>
      </c>
    </row>
    <row r="178" spans="1:2">
      <c r="A178" s="184" t="s">
        <v>243</v>
      </c>
      <c r="B178" s="183">
        <v>44</v>
      </c>
    </row>
    <row r="179" spans="1:2">
      <c r="A179" s="184" t="s">
        <v>242</v>
      </c>
      <c r="B179" s="183">
        <v>44</v>
      </c>
    </row>
    <row r="180" spans="1:2">
      <c r="A180" s="184" t="s">
        <v>241</v>
      </c>
      <c r="B180" s="183">
        <v>44</v>
      </c>
    </row>
    <row r="181" spans="1:2">
      <c r="A181" s="184" t="s">
        <v>240</v>
      </c>
      <c r="B181" s="183">
        <v>44</v>
      </c>
    </row>
    <row r="182" spans="1:2">
      <c r="A182" s="184" t="s">
        <v>239</v>
      </c>
      <c r="B182" s="183">
        <v>45</v>
      </c>
    </row>
    <row r="183" spans="1:2">
      <c r="A183" s="184" t="s">
        <v>238</v>
      </c>
      <c r="B183" s="183">
        <v>45</v>
      </c>
    </row>
    <row r="184" spans="1:2">
      <c r="A184" s="184" t="s">
        <v>237</v>
      </c>
      <c r="B184" s="183">
        <v>45</v>
      </c>
    </row>
    <row r="185" spans="1:2">
      <c r="A185" s="184" t="s">
        <v>236</v>
      </c>
      <c r="B185" s="183">
        <v>45</v>
      </c>
    </row>
    <row r="186" spans="1:2">
      <c r="A186" s="184" t="s">
        <v>235</v>
      </c>
      <c r="B186" s="183">
        <v>46</v>
      </c>
    </row>
    <row r="187" spans="1:2">
      <c r="A187" s="184" t="s">
        <v>234</v>
      </c>
      <c r="B187" s="183">
        <v>46</v>
      </c>
    </row>
    <row r="188" spans="1:2">
      <c r="A188" s="184" t="s">
        <v>233</v>
      </c>
      <c r="B188" s="183">
        <v>47</v>
      </c>
    </row>
    <row r="189" spans="1:2">
      <c r="A189" s="184" t="s">
        <v>232</v>
      </c>
      <c r="B189" s="183">
        <v>47</v>
      </c>
    </row>
    <row r="190" spans="1:2">
      <c r="A190" s="184" t="s">
        <v>231</v>
      </c>
      <c r="B190" s="183">
        <v>47</v>
      </c>
    </row>
    <row r="191" spans="1:2">
      <c r="A191" s="184" t="s">
        <v>230</v>
      </c>
      <c r="B191" s="183">
        <v>47</v>
      </c>
    </row>
    <row r="192" spans="1:2">
      <c r="A192" s="184" t="s">
        <v>229</v>
      </c>
      <c r="B192" s="183">
        <v>48</v>
      </c>
    </row>
    <row r="193" spans="1:2">
      <c r="A193" s="184" t="s">
        <v>228</v>
      </c>
      <c r="B193" s="183">
        <v>48</v>
      </c>
    </row>
    <row r="194" spans="1:2">
      <c r="A194" s="184" t="s">
        <v>227</v>
      </c>
      <c r="B194" s="183">
        <v>48</v>
      </c>
    </row>
    <row r="195" spans="1:2">
      <c r="A195" s="184" t="s">
        <v>226</v>
      </c>
      <c r="B195" s="183">
        <v>49</v>
      </c>
    </row>
    <row r="196" spans="1:2">
      <c r="A196" s="184" t="s">
        <v>225</v>
      </c>
      <c r="B196" s="183">
        <v>49</v>
      </c>
    </row>
    <row r="197" spans="1:2">
      <c r="A197" s="184" t="s">
        <v>224</v>
      </c>
      <c r="B197" s="183">
        <v>49</v>
      </c>
    </row>
    <row r="198" spans="1:2">
      <c r="A198" s="184" t="s">
        <v>223</v>
      </c>
      <c r="B198" s="183">
        <v>49</v>
      </c>
    </row>
    <row r="199" spans="1:2">
      <c r="A199" s="184" t="s">
        <v>222</v>
      </c>
      <c r="B199" s="183">
        <v>49</v>
      </c>
    </row>
    <row r="200" spans="1:2">
      <c r="A200" s="184" t="s">
        <v>221</v>
      </c>
      <c r="B200" s="183">
        <v>49</v>
      </c>
    </row>
    <row r="201" spans="1:2">
      <c r="A201" s="184" t="s">
        <v>220</v>
      </c>
      <c r="B201" s="183">
        <v>50</v>
      </c>
    </row>
    <row r="202" spans="1:2">
      <c r="A202" s="184" t="s">
        <v>219</v>
      </c>
      <c r="B202" s="183">
        <v>50</v>
      </c>
    </row>
    <row r="203" spans="1:2">
      <c r="A203" s="184" t="s">
        <v>218</v>
      </c>
      <c r="B203" s="183">
        <v>50</v>
      </c>
    </row>
    <row r="204" spans="1:2">
      <c r="A204" s="184" t="s">
        <v>217</v>
      </c>
      <c r="B204" s="183">
        <v>50</v>
      </c>
    </row>
    <row r="205" spans="1:2">
      <c r="A205" s="184" t="s">
        <v>216</v>
      </c>
      <c r="B205" s="183">
        <v>50</v>
      </c>
    </row>
    <row r="206" spans="1:2">
      <c r="A206" s="184" t="s">
        <v>215</v>
      </c>
      <c r="B206" s="183">
        <v>51</v>
      </c>
    </row>
    <row r="207" spans="1:2">
      <c r="A207" s="184" t="s">
        <v>214</v>
      </c>
      <c r="B207" s="183">
        <v>51</v>
      </c>
    </row>
    <row r="208" spans="1:2">
      <c r="A208" s="184" t="s">
        <v>213</v>
      </c>
      <c r="B208" s="183">
        <v>52</v>
      </c>
    </row>
    <row r="209" spans="1:2">
      <c r="A209" s="184" t="s">
        <v>212</v>
      </c>
      <c r="B209" s="183">
        <v>53</v>
      </c>
    </row>
    <row r="210" spans="1:2">
      <c r="A210" s="184" t="s">
        <v>211</v>
      </c>
      <c r="B210" s="183">
        <v>53</v>
      </c>
    </row>
    <row r="211" spans="1:2">
      <c r="A211" s="184" t="s">
        <v>210</v>
      </c>
      <c r="B211" s="183">
        <v>53</v>
      </c>
    </row>
    <row r="212" spans="1:2">
      <c r="A212" s="184" t="s">
        <v>209</v>
      </c>
      <c r="B212" s="183">
        <v>54</v>
      </c>
    </row>
    <row r="213" spans="1:2">
      <c r="A213" s="184" t="s">
        <v>208</v>
      </c>
      <c r="B213" s="183">
        <v>54</v>
      </c>
    </row>
    <row r="214" spans="1:2">
      <c r="A214" s="184" t="s">
        <v>207</v>
      </c>
      <c r="B214" s="183">
        <v>54</v>
      </c>
    </row>
    <row r="215" spans="1:2">
      <c r="A215" s="184" t="s">
        <v>206</v>
      </c>
      <c r="B215" s="183">
        <v>54</v>
      </c>
    </row>
    <row r="216" spans="1:2">
      <c r="A216" s="184" t="s">
        <v>205</v>
      </c>
      <c r="B216" s="183">
        <v>54</v>
      </c>
    </row>
    <row r="217" spans="1:2">
      <c r="A217" s="184" t="s">
        <v>204</v>
      </c>
      <c r="B217" s="183">
        <v>55</v>
      </c>
    </row>
    <row r="218" spans="1:2">
      <c r="A218" s="184" t="s">
        <v>203</v>
      </c>
      <c r="B218" s="183">
        <v>55</v>
      </c>
    </row>
    <row r="219" spans="1:2">
      <c r="A219" s="184" t="s">
        <v>202</v>
      </c>
      <c r="B219" s="183">
        <v>56</v>
      </c>
    </row>
    <row r="220" spans="1:2">
      <c r="A220" s="184" t="s">
        <v>201</v>
      </c>
      <c r="B220" s="183">
        <v>56</v>
      </c>
    </row>
    <row r="221" spans="1:2">
      <c r="A221" s="184" t="s">
        <v>200</v>
      </c>
      <c r="B221" s="183">
        <v>57</v>
      </c>
    </row>
    <row r="222" spans="1:2">
      <c r="A222" s="184" t="s">
        <v>199</v>
      </c>
      <c r="B222" s="183">
        <v>57</v>
      </c>
    </row>
    <row r="223" spans="1:2">
      <c r="A223" s="184" t="s">
        <v>198</v>
      </c>
      <c r="B223" s="183">
        <v>58</v>
      </c>
    </row>
    <row r="224" spans="1:2">
      <c r="A224" s="184" t="s">
        <v>197</v>
      </c>
      <c r="B224" s="183">
        <v>58</v>
      </c>
    </row>
    <row r="225" spans="1:2">
      <c r="A225" s="184" t="s">
        <v>196</v>
      </c>
      <c r="B225" s="183">
        <v>60</v>
      </c>
    </row>
    <row r="226" spans="1:2">
      <c r="A226" s="184" t="s">
        <v>195</v>
      </c>
      <c r="B226" s="183">
        <v>62</v>
      </c>
    </row>
    <row r="227" spans="1:2">
      <c r="A227" s="184" t="s">
        <v>194</v>
      </c>
      <c r="B227" s="183">
        <v>63</v>
      </c>
    </row>
    <row r="228" spans="1:2">
      <c r="A228" s="184" t="s">
        <v>193</v>
      </c>
      <c r="B228" s="183">
        <v>63</v>
      </c>
    </row>
    <row r="229" spans="1:2">
      <c r="A229" s="184" t="s">
        <v>192</v>
      </c>
      <c r="B229" s="183">
        <v>64</v>
      </c>
    </row>
    <row r="230" spans="1:2">
      <c r="A230" s="184" t="s">
        <v>191</v>
      </c>
      <c r="B230" s="183">
        <v>67</v>
      </c>
    </row>
    <row r="231" spans="1:2">
      <c r="A231" s="184" t="s">
        <v>190</v>
      </c>
      <c r="B231" s="183">
        <v>68</v>
      </c>
    </row>
    <row r="232" spans="1:2">
      <c r="A232" s="184" t="s">
        <v>189</v>
      </c>
      <c r="B232" s="183">
        <v>70</v>
      </c>
    </row>
    <row r="233" spans="1:2">
      <c r="A233" s="184" t="s">
        <v>188</v>
      </c>
      <c r="B233" s="183">
        <v>70</v>
      </c>
    </row>
    <row r="234" spans="1:2">
      <c r="A234" s="184" t="s">
        <v>187</v>
      </c>
      <c r="B234" s="183">
        <v>71</v>
      </c>
    </row>
    <row r="235" spans="1:2">
      <c r="A235" s="184" t="s">
        <v>186</v>
      </c>
      <c r="B235" s="183">
        <v>71</v>
      </c>
    </row>
    <row r="236" spans="1:2">
      <c r="A236" s="184" t="s">
        <v>185</v>
      </c>
      <c r="B236" s="183">
        <v>72</v>
      </c>
    </row>
    <row r="237" spans="1:2">
      <c r="A237" s="184" t="s">
        <v>184</v>
      </c>
      <c r="B237" s="183">
        <v>73</v>
      </c>
    </row>
    <row r="238" spans="1:2">
      <c r="A238" s="184" t="s">
        <v>183</v>
      </c>
      <c r="B238" s="183">
        <v>74</v>
      </c>
    </row>
    <row r="239" spans="1:2">
      <c r="A239" s="184" t="s">
        <v>182</v>
      </c>
      <c r="B239" s="183">
        <v>74</v>
      </c>
    </row>
    <row r="240" spans="1:2">
      <c r="A240" s="184" t="s">
        <v>181</v>
      </c>
      <c r="B240" s="183">
        <v>75</v>
      </c>
    </row>
    <row r="241" spans="1:2">
      <c r="A241" s="184" t="s">
        <v>180</v>
      </c>
      <c r="B241" s="183">
        <v>76</v>
      </c>
    </row>
    <row r="242" spans="1:2">
      <c r="A242" s="184" t="s">
        <v>179</v>
      </c>
      <c r="B242" s="183">
        <v>77</v>
      </c>
    </row>
    <row r="243" spans="1:2">
      <c r="A243" s="184" t="s">
        <v>178</v>
      </c>
      <c r="B243" s="183">
        <v>83</v>
      </c>
    </row>
    <row r="244" spans="1:2">
      <c r="A244" s="184" t="s">
        <v>177</v>
      </c>
      <c r="B244" s="183">
        <v>98</v>
      </c>
    </row>
    <row r="245" spans="1:2">
      <c r="A245" s="184" t="s">
        <v>176</v>
      </c>
      <c r="B245" s="183">
        <v>105</v>
      </c>
    </row>
    <row r="246" spans="1:2">
      <c r="A246" s="184" t="s">
        <v>175</v>
      </c>
      <c r="B246" s="183">
        <v>110</v>
      </c>
    </row>
    <row r="247" spans="1:2">
      <c r="A247" s="184" t="s">
        <v>174</v>
      </c>
      <c r="B247" s="183">
        <v>125</v>
      </c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defaultGridColor="0" colorId="9" workbookViewId="0">
      <selection activeCell="D14" sqref="D14"/>
    </sheetView>
  </sheetViews>
  <sheetFormatPr defaultRowHeight="15"/>
  <cols>
    <col min="2" max="2" width="25.42578125" bestFit="1" customWidth="1"/>
    <col min="3" max="3" width="17.85546875" bestFit="1" customWidth="1"/>
    <col min="4" max="4" width="15.140625" bestFit="1" customWidth="1"/>
    <col min="5" max="5" width="37.140625" bestFit="1" customWidth="1"/>
  </cols>
  <sheetData>
    <row r="4" spans="2:5" ht="21">
      <c r="B4" s="172" t="s">
        <v>165</v>
      </c>
      <c r="C4" s="173" t="s">
        <v>166</v>
      </c>
      <c r="D4" s="173" t="s">
        <v>167</v>
      </c>
      <c r="E4" s="174" t="s">
        <v>168</v>
      </c>
    </row>
    <row r="5" spans="2:5" ht="19.5">
      <c r="B5" s="169" t="s">
        <v>169</v>
      </c>
      <c r="C5" s="170">
        <v>80</v>
      </c>
      <c r="D5" s="170">
        <v>75.043154017351497</v>
      </c>
      <c r="E5" s="171">
        <f>(D5-C5)/D5</f>
        <v>-6.6053273580457178E-2</v>
      </c>
    </row>
    <row r="6" spans="2:5" ht="19.5">
      <c r="B6" s="169" t="s">
        <v>170</v>
      </c>
      <c r="C6" s="170">
        <v>47.1</v>
      </c>
      <c r="D6" s="170">
        <v>70.476019646944494</v>
      </c>
      <c r="E6" s="171">
        <f t="shared" ref="E6:E11" si="0">(D6-C6)/D6</f>
        <v>0.33168756924764786</v>
      </c>
    </row>
    <row r="7" spans="2:5" ht="19.5">
      <c r="B7" s="169" t="s">
        <v>171</v>
      </c>
      <c r="C7" s="170">
        <v>100</v>
      </c>
      <c r="D7" s="170">
        <v>130.982177377461</v>
      </c>
      <c r="E7" s="171">
        <f t="shared" si="0"/>
        <v>0.23653735185801175</v>
      </c>
    </row>
    <row r="8" spans="2:5" ht="19.5">
      <c r="B8" s="169" t="s">
        <v>170</v>
      </c>
      <c r="C8" s="170">
        <v>345</v>
      </c>
      <c r="D8" s="170">
        <v>154.68529299562999</v>
      </c>
      <c r="E8" s="171">
        <f t="shared" si="0"/>
        <v>-1.2303348516122123</v>
      </c>
    </row>
    <row r="9" spans="2:5" ht="19.5">
      <c r="B9" s="169" t="s">
        <v>172</v>
      </c>
      <c r="C9" s="170">
        <v>42.76</v>
      </c>
      <c r="D9" s="170">
        <v>75.043154017351497</v>
      </c>
      <c r="E9" s="171">
        <f t="shared" si="0"/>
        <v>0.43019452527124569</v>
      </c>
    </row>
    <row r="10" spans="2:5" ht="19.5">
      <c r="B10" s="169" t="s">
        <v>171</v>
      </c>
      <c r="C10" s="170">
        <v>4.7634279935629404</v>
      </c>
      <c r="D10" s="170">
        <v>117.146816914805</v>
      </c>
      <c r="E10" s="171">
        <f t="shared" si="0"/>
        <v>0.95933796479483391</v>
      </c>
    </row>
    <row r="11" spans="2:5" ht="19.5">
      <c r="B11" s="169" t="s">
        <v>173</v>
      </c>
      <c r="C11" s="170">
        <v>170.83</v>
      </c>
      <c r="D11" s="170">
        <v>212.842352315711</v>
      </c>
      <c r="E11" s="171">
        <f t="shared" si="0"/>
        <v>0.19738718285444282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defaultGridColor="0" colorId="9" workbookViewId="0">
      <selection activeCell="L4" sqref="L4"/>
    </sheetView>
  </sheetViews>
  <sheetFormatPr defaultRowHeight="15"/>
  <cols>
    <col min="6" max="6" width="7.140625" bestFit="1" customWidth="1"/>
  </cols>
  <sheetData>
    <row r="1" spans="1:13" ht="37.5" customHeight="1">
      <c r="G1" s="199" t="s">
        <v>425</v>
      </c>
      <c r="H1" s="199"/>
      <c r="I1" s="199"/>
      <c r="J1" s="199"/>
      <c r="K1" s="199"/>
    </row>
    <row r="2" spans="1:13" ht="30">
      <c r="B2" t="s">
        <v>76</v>
      </c>
      <c r="E2" s="152" t="str">
        <f>"Not In TOP "&amp;$I$2</f>
        <v>Not In TOP 5</v>
      </c>
      <c r="F2" s="152" t="str">
        <f>"In Top "&amp;$I$2</f>
        <v>In Top 5</v>
      </c>
      <c r="H2" s="198"/>
      <c r="I2" s="198">
        <v>5</v>
      </c>
      <c r="L2" s="152" t="str">
        <f>"Not In Bottom "&amp;$I$2</f>
        <v>Not In Bottom 5</v>
      </c>
      <c r="M2" s="152" t="str">
        <f>"In Bottom "&amp;$I$2</f>
        <v>In Bottom 5</v>
      </c>
    </row>
    <row r="3" spans="1:13">
      <c r="A3" s="182" t="s">
        <v>140</v>
      </c>
      <c r="B3" s="181">
        <v>167</v>
      </c>
      <c r="D3" s="182" t="s">
        <v>140</v>
      </c>
      <c r="E3" t="str">
        <f t="shared" ref="E3:E14" si="0">IF(B3&lt;LARGE($B$3:$B$14,$I$2),B3,"NA")</f>
        <v>NA</v>
      </c>
      <c r="F3">
        <f t="shared" ref="F3:F14" si="1">IF(B3&gt;=LARGE($B$3:$B$14,$I$2),B3,"NA")</f>
        <v>167</v>
      </c>
      <c r="K3" s="182" t="s">
        <v>140</v>
      </c>
      <c r="L3">
        <f>IF(B3&gt;SMALL($B$3:$B$14,$I$2),B3,"NA")</f>
        <v>167</v>
      </c>
      <c r="M3" t="str">
        <f t="shared" ref="M3:M14" si="2">IF(B3&lt;=SMALL($B$3:$B$14,$I$2),B3,"NA")</f>
        <v>NA</v>
      </c>
    </row>
    <row r="4" spans="1:13">
      <c r="A4" s="182" t="s">
        <v>141</v>
      </c>
      <c r="B4" s="181">
        <v>89</v>
      </c>
      <c r="D4" s="182" t="s">
        <v>141</v>
      </c>
      <c r="E4">
        <f t="shared" si="0"/>
        <v>89</v>
      </c>
      <c r="F4" t="str">
        <f t="shared" si="1"/>
        <v>NA</v>
      </c>
      <c r="K4" s="182" t="s">
        <v>141</v>
      </c>
      <c r="L4" t="str">
        <f t="shared" ref="L4:L14" si="3">IF(B4&gt;SMALL($B$3:$B$14,$I$2),B4,"NA")</f>
        <v>NA</v>
      </c>
      <c r="M4">
        <f t="shared" si="2"/>
        <v>89</v>
      </c>
    </row>
    <row r="5" spans="1:13">
      <c r="A5" s="182" t="s">
        <v>142</v>
      </c>
      <c r="B5" s="181">
        <v>104</v>
      </c>
      <c r="D5" s="182" t="s">
        <v>142</v>
      </c>
      <c r="E5">
        <f t="shared" si="0"/>
        <v>104</v>
      </c>
      <c r="F5" t="str">
        <f t="shared" si="1"/>
        <v>NA</v>
      </c>
      <c r="K5" s="182" t="s">
        <v>142</v>
      </c>
      <c r="L5" t="str">
        <f t="shared" si="3"/>
        <v>NA</v>
      </c>
      <c r="M5">
        <f t="shared" si="2"/>
        <v>104</v>
      </c>
    </row>
    <row r="6" spans="1:13">
      <c r="A6" s="182" t="s">
        <v>143</v>
      </c>
      <c r="B6" s="181">
        <v>100</v>
      </c>
      <c r="D6" s="182" t="s">
        <v>143</v>
      </c>
      <c r="E6">
        <f t="shared" si="0"/>
        <v>100</v>
      </c>
      <c r="F6" t="str">
        <f t="shared" si="1"/>
        <v>NA</v>
      </c>
      <c r="K6" s="182" t="s">
        <v>143</v>
      </c>
      <c r="L6" t="str">
        <f t="shared" si="3"/>
        <v>NA</v>
      </c>
      <c r="M6">
        <f t="shared" si="2"/>
        <v>100</v>
      </c>
    </row>
    <row r="7" spans="1:13">
      <c r="A7" s="182" t="s">
        <v>142</v>
      </c>
      <c r="B7" s="181">
        <v>145</v>
      </c>
      <c r="D7" s="182" t="s">
        <v>142</v>
      </c>
      <c r="E7" t="str">
        <f t="shared" si="0"/>
        <v>NA</v>
      </c>
      <c r="F7">
        <f t="shared" si="1"/>
        <v>145</v>
      </c>
      <c r="K7" s="182" t="s">
        <v>142</v>
      </c>
      <c r="L7">
        <f t="shared" si="3"/>
        <v>145</v>
      </c>
      <c r="M7" t="str">
        <f t="shared" si="2"/>
        <v>NA</v>
      </c>
    </row>
    <row r="8" spans="1:13">
      <c r="A8" s="182" t="s">
        <v>140</v>
      </c>
      <c r="B8" s="181">
        <v>110</v>
      </c>
      <c r="D8" s="182" t="s">
        <v>140</v>
      </c>
      <c r="E8" t="str">
        <f t="shared" si="0"/>
        <v>NA</v>
      </c>
      <c r="F8">
        <f t="shared" si="1"/>
        <v>110</v>
      </c>
      <c r="K8" s="182" t="s">
        <v>140</v>
      </c>
      <c r="L8">
        <f t="shared" si="3"/>
        <v>110</v>
      </c>
      <c r="M8" t="str">
        <f t="shared" si="2"/>
        <v>NA</v>
      </c>
    </row>
    <row r="9" spans="1:13">
      <c r="A9" s="182" t="s">
        <v>140</v>
      </c>
      <c r="B9" s="181">
        <v>90</v>
      </c>
      <c r="D9" s="182" t="s">
        <v>140</v>
      </c>
      <c r="E9">
        <f t="shared" si="0"/>
        <v>90</v>
      </c>
      <c r="F9" t="str">
        <f t="shared" si="1"/>
        <v>NA</v>
      </c>
      <c r="K9" s="182" t="s">
        <v>140</v>
      </c>
      <c r="L9" t="str">
        <f t="shared" si="3"/>
        <v>NA</v>
      </c>
      <c r="M9">
        <f t="shared" si="2"/>
        <v>90</v>
      </c>
    </row>
    <row r="10" spans="1:13">
      <c r="A10" s="182" t="s">
        <v>143</v>
      </c>
      <c r="B10" s="181">
        <v>102</v>
      </c>
      <c r="D10" s="182" t="s">
        <v>143</v>
      </c>
      <c r="E10">
        <f t="shared" si="0"/>
        <v>102</v>
      </c>
      <c r="F10" t="str">
        <f t="shared" si="1"/>
        <v>NA</v>
      </c>
      <c r="K10" s="182" t="s">
        <v>143</v>
      </c>
      <c r="L10" t="str">
        <f t="shared" si="3"/>
        <v>NA</v>
      </c>
      <c r="M10">
        <f t="shared" si="2"/>
        <v>102</v>
      </c>
    </row>
    <row r="11" spans="1:13">
      <c r="A11" s="182" t="s">
        <v>144</v>
      </c>
      <c r="B11" s="181">
        <v>150</v>
      </c>
      <c r="D11" s="182" t="s">
        <v>144</v>
      </c>
      <c r="E11" t="str">
        <f t="shared" si="0"/>
        <v>NA</v>
      </c>
      <c r="F11">
        <f t="shared" si="1"/>
        <v>150</v>
      </c>
      <c r="K11" s="182" t="s">
        <v>144</v>
      </c>
      <c r="L11">
        <f t="shared" si="3"/>
        <v>150</v>
      </c>
      <c r="M11" t="str">
        <f t="shared" si="2"/>
        <v>NA</v>
      </c>
    </row>
    <row r="12" spans="1:13">
      <c r="A12" s="182" t="s">
        <v>145</v>
      </c>
      <c r="B12" s="181">
        <v>109</v>
      </c>
      <c r="D12" s="182" t="s">
        <v>145</v>
      </c>
      <c r="E12" t="str">
        <f t="shared" si="0"/>
        <v>NA</v>
      </c>
      <c r="F12">
        <f t="shared" si="1"/>
        <v>109</v>
      </c>
      <c r="K12" s="182" t="s">
        <v>145</v>
      </c>
      <c r="L12">
        <f t="shared" si="3"/>
        <v>109</v>
      </c>
      <c r="M12" t="str">
        <f t="shared" si="2"/>
        <v>NA</v>
      </c>
    </row>
    <row r="13" spans="1:13">
      <c r="A13" s="182" t="s">
        <v>146</v>
      </c>
      <c r="B13" s="181">
        <v>105</v>
      </c>
      <c r="D13" s="182" t="s">
        <v>146</v>
      </c>
      <c r="E13">
        <f t="shared" si="0"/>
        <v>105</v>
      </c>
      <c r="F13" t="str">
        <f t="shared" si="1"/>
        <v>NA</v>
      </c>
      <c r="K13" s="182" t="s">
        <v>146</v>
      </c>
      <c r="L13">
        <f t="shared" si="3"/>
        <v>105</v>
      </c>
      <c r="M13" t="str">
        <f t="shared" si="2"/>
        <v>NA</v>
      </c>
    </row>
    <row r="14" spans="1:13">
      <c r="A14" s="182" t="s">
        <v>147</v>
      </c>
      <c r="B14" s="181">
        <v>106</v>
      </c>
      <c r="D14" s="182" t="s">
        <v>147</v>
      </c>
      <c r="E14">
        <f t="shared" si="0"/>
        <v>106</v>
      </c>
      <c r="F14" t="str">
        <f t="shared" si="1"/>
        <v>NA</v>
      </c>
      <c r="K14" s="182" t="s">
        <v>147</v>
      </c>
      <c r="L14">
        <f t="shared" si="3"/>
        <v>106</v>
      </c>
      <c r="M14" t="str">
        <f t="shared" si="2"/>
        <v>NA</v>
      </c>
    </row>
  </sheetData>
  <dataValidations count="1">
    <dataValidation type="list" allowBlank="1" showInputMessage="1" showErrorMessage="1" sqref="I2">
      <formula1>"1,2,3,4,4,5"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F9F8A-895C-4496-8DB4-BCE342202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Charts</vt:lpstr>
      </vt:variant>
      <vt:variant>
        <vt:i4>1</vt:i4>
      </vt:variant>
    </vt:vector>
  </HeadingPairs>
  <TitlesOfParts>
    <vt:vector size="21" baseType="lpstr">
      <vt:lpstr>SUM_SUMIF</vt:lpstr>
      <vt:lpstr>TABLE</vt:lpstr>
      <vt:lpstr>Number_Formatting</vt:lpstr>
      <vt:lpstr>Sparklines</vt:lpstr>
      <vt:lpstr>Chartless visualization</vt:lpstr>
      <vt:lpstr>NonContiguous Range</vt:lpstr>
      <vt:lpstr>CHART3</vt:lpstr>
      <vt:lpstr>Line Chart</vt:lpstr>
      <vt:lpstr>Static Chart</vt:lpstr>
      <vt:lpstr>DATA</vt:lpstr>
      <vt:lpstr>Time Drivers</vt:lpstr>
      <vt:lpstr>Log_Scales</vt:lpstr>
      <vt:lpstr>Comparative Trend</vt:lpstr>
      <vt:lpstr>forcast</vt:lpstr>
      <vt:lpstr>stacked time comparisons</vt:lpstr>
      <vt:lpstr>directional trend</vt:lpstr>
      <vt:lpstr>smothing</vt:lpstr>
      <vt:lpstr> group data</vt:lpstr>
      <vt:lpstr>CHART</vt:lpstr>
      <vt:lpstr>Emphasizing CHART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2022-08-08T05:12:10Z</dcterms:modified>
</cp:coreProperties>
</file>