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tables/table2.xml" ContentType="application/vnd.openxmlformats-officedocument.spreadsheetml.table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/>
  <xr:revisionPtr revIDLastSave="0" documentId="13_ncr:1_{706D1A47-93CC-4D2B-A424-D46084118F3B}" xr6:coauthVersionLast="47" xr6:coauthVersionMax="47" xr10:uidLastSave="{00000000-0000-0000-0000-000000000000}"/>
  <bookViews>
    <workbookView xWindow="-120" yWindow="-120" windowWidth="20730" windowHeight="11310" tabRatio="786" firstSheet="5" activeTab="10" xr2:uid="{00000000-000D-0000-FFFF-FFFF00000000}"/>
  </bookViews>
  <sheets>
    <sheet name="IF function" sheetId="1" r:id="rId1"/>
    <sheet name="LOOKUP" sheetId="3" r:id="rId2"/>
    <sheet name="Sheet1" sheetId="8" r:id="rId3"/>
    <sheet name="VLOOKUP" sheetId="2" r:id="rId4"/>
    <sheet name="Vlookup_11" sheetId="6" r:id="rId5"/>
    <sheet name="Lookup_" sheetId="9" r:id="rId6"/>
    <sheet name="INDEX function" sheetId="10" r:id="rId7"/>
    <sheet name="index_match__" sheetId="13" r:id="rId8"/>
    <sheet name="MATCH FUNCTION" sheetId="11" r:id="rId9"/>
    <sheet name="Index_Match" sheetId="4" r:id="rId10"/>
    <sheet name="INDEX_MATCH_1" sheetId="12" r:id="rId11"/>
    <sheet name="SUMPRODUCT" sheetId="5" r:id="rId12"/>
    <sheet name="max_large" sheetId="14" r:id="rId13"/>
  </sheets>
  <externalReferences>
    <externalReference r:id="rId14"/>
  </externalReferences>
  <definedNames>
    <definedName name="Employee_Salary">Lookup_!$C$6:$E$48</definedName>
    <definedName name="ItemPrice_lookup_table">'[1]EAXCT MATCH'!$B$4:$C$8</definedName>
    <definedName name="lookup">max_large!$A$12:$C$412</definedName>
    <definedName name="mm">Table2[]</definedName>
    <definedName name="mTable2">Table2[]</definedName>
    <definedName name="ProductSales">index_match__!$E$7:$J$10</definedName>
    <definedName name="salaries">max_large!$C$12:$C$412</definedName>
    <definedName name="salaries_players" localSheetId="12">max_large!#REF!</definedName>
    <definedName name="SalesTable">Table2[]</definedName>
    <definedName name="Table">Table2[]</definedName>
    <definedName name="Tax_lookup_table">Vlookup_11!$D$14:$E$18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" i="14" l="1"/>
  <c r="G5" i="14"/>
  <c r="D9" i="14"/>
  <c r="D8" i="14" s="1"/>
  <c r="D6" i="14" s="1"/>
  <c r="C9" i="14"/>
  <c r="C8" i="14" s="1"/>
  <c r="C6" i="14" s="1"/>
  <c r="G13" i="13"/>
  <c r="F13" i="13"/>
  <c r="H13" i="13" s="1" a="1"/>
  <c r="H13" i="13" s="1"/>
  <c r="Q8" i="12"/>
  <c r="Q7" i="12"/>
  <c r="H6" i="12"/>
  <c r="L11" i="10"/>
  <c r="H5" i="4"/>
  <c r="Q4" i="11" l="1"/>
  <c r="Q3" i="11"/>
  <c r="Q2" i="11"/>
  <c r="L10" i="10"/>
  <c r="L8" i="10"/>
  <c r="H7" i="9"/>
  <c r="H8" i="9"/>
  <c r="Q7" i="6"/>
  <c r="R4" i="11"/>
  <c r="R7" i="6"/>
  <c r="R3" i="11"/>
  <c r="R2" i="11"/>
  <c r="M10" i="10"/>
  <c r="M8" i="10"/>
  <c r="I14" i="6" l="1"/>
  <c r="F20" i="2" l="1"/>
  <c r="M4" i="2"/>
  <c r="M10" i="5" l="1"/>
  <c r="J10" i="5"/>
  <c r="J9" i="5"/>
  <c r="I12" i="5"/>
  <c r="M9" i="5"/>
  <c r="L12" i="5"/>
  <c r="L14" i="5"/>
  <c r="N2" i="5" l="1"/>
  <c r="G4" i="5"/>
  <c r="G5" i="5"/>
  <c r="G6" i="5"/>
  <c r="G7" i="5"/>
  <c r="G8" i="5"/>
  <c r="G9" i="5"/>
  <c r="G10" i="5"/>
  <c r="G11" i="5"/>
  <c r="G12" i="5"/>
  <c r="G13" i="5"/>
  <c r="G14" i="5"/>
  <c r="G3" i="5"/>
  <c r="H6" i="4"/>
  <c r="G3" i="3"/>
  <c r="G3" i="1"/>
  <c r="G16" i="5" l="1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AD22" i="2"/>
  <c r="J22" i="2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3" i="1"/>
  <c r="H23" i="1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1" i="2"/>
  <c r="F22" i="2"/>
  <c r="F23" i="2"/>
  <c r="F24" i="2"/>
  <c r="H11" i="4"/>
  <c r="H13" i="4"/>
  <c r="J16" i="2"/>
  <c r="J14" i="2"/>
  <c r="L10" i="1"/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L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<sst xmlns="http://schemas.openxmlformats.org/spreadsheetml/2006/main" count="768" uniqueCount="520">
  <si>
    <t>age</t>
  </si>
  <si>
    <t>job</t>
  </si>
  <si>
    <t>marital</t>
  </si>
  <si>
    <t>education</t>
  </si>
  <si>
    <t>default</t>
  </si>
  <si>
    <t>unemployed</t>
  </si>
  <si>
    <t>married</t>
  </si>
  <si>
    <t>primary</t>
  </si>
  <si>
    <t>no</t>
  </si>
  <si>
    <t>unknown</t>
  </si>
  <si>
    <t>services</t>
  </si>
  <si>
    <t>secondary</t>
  </si>
  <si>
    <t>management</t>
  </si>
  <si>
    <t>single</t>
  </si>
  <si>
    <t>tertiary</t>
  </si>
  <si>
    <t>blue-collar</t>
  </si>
  <si>
    <t>self-employed</t>
  </si>
  <si>
    <t>technician</t>
  </si>
  <si>
    <t>entrepreneur</t>
  </si>
  <si>
    <t>admin.</t>
  </si>
  <si>
    <t>student</t>
  </si>
  <si>
    <t>divorced</t>
  </si>
  <si>
    <t>income</t>
  </si>
  <si>
    <t>payment ability</t>
  </si>
  <si>
    <t>IF INCOME IS EQUALS TO OR GREATER THAN THIS VALUE THEN THE CUSTOMER CAN PAY</t>
  </si>
  <si>
    <t>SELECT A VALUE</t>
  </si>
  <si>
    <t>payment ability=</t>
  </si>
  <si>
    <t>income level</t>
  </si>
  <si>
    <t>income level=</t>
  </si>
  <si>
    <t>Tax Rate</t>
  </si>
  <si>
    <t>Income</t>
  </si>
  <si>
    <t>income Level</t>
  </si>
  <si>
    <t>Income Level</t>
  </si>
  <si>
    <t>Enter Income</t>
  </si>
  <si>
    <t>LOOKUP(lookup_value,lookup_vector,result_vector)</t>
  </si>
  <si>
    <r>
      <t xml:space="preserve">Values in the </t>
    </r>
    <r>
      <rPr>
        <b/>
        <i/>
        <sz val="14"/>
        <color rgb="FF242021"/>
        <rFont val="MyriadPro-SemiboldIt"/>
      </rPr>
      <t xml:space="preserve">lookup_vector </t>
    </r>
    <r>
      <rPr>
        <b/>
        <sz val="14"/>
        <color rgb="FF242021"/>
        <rFont val="MyriadPro-Semibold"/>
      </rPr>
      <t xml:space="preserve">must be in ascending order. If </t>
    </r>
    <r>
      <rPr>
        <b/>
        <i/>
        <sz val="14"/>
        <color rgb="FF242021"/>
        <rFont val="MyriadPro-SemiboldIt"/>
      </rPr>
      <t xml:space="preserve">lookup_value </t>
    </r>
    <r>
      <rPr>
        <b/>
        <sz val="14"/>
        <color rgb="FF242021"/>
        <rFont val="MyriadPro-Semibold"/>
      </rPr>
      <t>is smaller than</t>
    </r>
  </si>
  <si>
    <r>
      <t xml:space="preserve">the smallest value in </t>
    </r>
    <r>
      <rPr>
        <b/>
        <i/>
        <sz val="14"/>
        <color rgb="FF242021"/>
        <rFont val="MyriadPro-SemiboldIt"/>
      </rPr>
      <t xml:space="preserve">lookup_vector, </t>
    </r>
    <r>
      <rPr>
        <b/>
        <sz val="14"/>
        <color rgb="FF242021"/>
        <rFont val="MyriadPro-Semibold"/>
      </rPr>
      <t>LOOKUP returns #N/A.</t>
    </r>
  </si>
  <si>
    <t>Select Income</t>
  </si>
  <si>
    <t>Tax   Rate</t>
  </si>
  <si>
    <t>Date</t>
  </si>
  <si>
    <t>Day</t>
  </si>
  <si>
    <t>Temperature</t>
  </si>
  <si>
    <t>Sunday</t>
  </si>
  <si>
    <t>Monday</t>
  </si>
  <si>
    <t>Tuesday</t>
  </si>
  <si>
    <t>Wednesday</t>
  </si>
  <si>
    <t>Thursday</t>
  </si>
  <si>
    <t>Friday</t>
  </si>
  <si>
    <t>Saturday</t>
  </si>
  <si>
    <t>Enter Date</t>
  </si>
  <si>
    <t>MyTax Rate</t>
  </si>
  <si>
    <t>The LOOKUP function</t>
  </si>
  <si>
    <r>
      <t xml:space="preserve">The </t>
    </r>
    <r>
      <rPr>
        <sz val="10"/>
        <color rgb="FF231F20"/>
        <rFont val="CourierStd"/>
      </rPr>
      <t xml:space="preserve">LOOKUP </t>
    </r>
    <r>
      <rPr>
        <sz val="10"/>
        <color rgb="FF231F20"/>
        <rFont val="OfficinaSerifStd-Book"/>
      </rPr>
      <t>function looks in a one-row or one-column range (</t>
    </r>
    <r>
      <rPr>
        <sz val="10"/>
        <color rgb="FF231F20"/>
        <rFont val="CourierStd"/>
      </rPr>
      <t>lookup_vector</t>
    </r>
    <r>
      <rPr>
        <sz val="10"/>
        <color rgb="FF231F20"/>
        <rFont val="OfficinaSerifStd-Book"/>
      </rPr>
      <t>) for a</t>
    </r>
  </si>
  <si>
    <r>
      <t>value (</t>
    </r>
    <r>
      <rPr>
        <sz val="10"/>
        <color rgb="FF231F20"/>
        <rFont val="CourierStd"/>
      </rPr>
      <t>lookup_value</t>
    </r>
    <r>
      <rPr>
        <sz val="10"/>
        <color rgb="FF231F20"/>
        <rFont val="OfficinaSerifStd-Book"/>
      </rPr>
      <t>) and returns a value from the same position in a second one-row or</t>
    </r>
  </si>
  <si>
    <r>
      <t>one-column range (</t>
    </r>
    <r>
      <rPr>
        <sz val="10"/>
        <color rgb="FF231F20"/>
        <rFont val="CourierStd"/>
      </rPr>
      <t>result_vector</t>
    </r>
    <r>
      <rPr>
        <sz val="10"/>
        <color rgb="FF231F20"/>
        <rFont val="OfficinaSerifStd-Book"/>
      </rPr>
      <t>).</t>
    </r>
  </si>
  <si>
    <r>
      <t xml:space="preserve">➤ </t>
    </r>
    <r>
      <rPr>
        <b/>
        <sz val="10"/>
        <color rgb="FF242021"/>
        <rFont val="MyriadPro-Bold"/>
      </rPr>
      <t xml:space="preserve">lookup_value: </t>
    </r>
    <r>
      <rPr>
        <sz val="10"/>
        <color rgb="FF242021"/>
        <rFont val="MyriadPro-Regular"/>
      </rPr>
      <t xml:space="preserve">The value that you want to look up in the </t>
    </r>
    <r>
      <rPr>
        <i/>
        <sz val="10"/>
        <color rgb="FF242021"/>
        <rFont val="MyriadPro-It"/>
      </rPr>
      <t>lookup_vector.</t>
    </r>
  </si>
  <si>
    <r>
      <t xml:space="preserve">➤ </t>
    </r>
    <r>
      <rPr>
        <b/>
        <sz val="10"/>
        <color rgb="FF242021"/>
        <rFont val="MyriadPro-Bold"/>
      </rPr>
      <t xml:space="preserve">lookup_vector: </t>
    </r>
    <r>
      <rPr>
        <sz val="10"/>
        <color rgb="FF242021"/>
        <rFont val="MyriadPro-Regular"/>
      </rPr>
      <t>A single-column or single-row range that contains the values to be looked</t>
    </r>
  </si>
  <si>
    <t>up. These values must be in ascending order.</t>
  </si>
  <si>
    <r>
      <t xml:space="preserve">➤ </t>
    </r>
    <r>
      <rPr>
        <b/>
        <sz val="10"/>
        <color rgb="FF242021"/>
        <rFont val="MyriadPro-Bold"/>
      </rPr>
      <t xml:space="preserve">result_vector: </t>
    </r>
    <r>
      <rPr>
        <sz val="10"/>
        <color rgb="FF242021"/>
        <rFont val="MyriadPro-Regular"/>
      </rPr>
      <t>The single-column or single-row range that contains the values to be</t>
    </r>
  </si>
  <si>
    <r>
      <t xml:space="preserve">returned. It must be the same size as the </t>
    </r>
    <r>
      <rPr>
        <i/>
        <sz val="10"/>
        <color rgb="FF242021"/>
        <rFont val="MyriadPro-It"/>
      </rPr>
      <t>lookup_vector</t>
    </r>
  </si>
  <si>
    <t>Quantity</t>
  </si>
  <si>
    <t>Net Price</t>
  </si>
  <si>
    <t>Sales Amount</t>
  </si>
  <si>
    <t>Total</t>
  </si>
  <si>
    <t>Total using sumproduct</t>
  </si>
  <si>
    <t>using sumproduct as a filter</t>
  </si>
  <si>
    <t>total using sumproduct</t>
  </si>
  <si>
    <t>Change the day</t>
  </si>
  <si>
    <t>Tax rate</t>
  </si>
  <si>
    <t>0-49999</t>
  </si>
  <si>
    <t>5000-999999</t>
  </si>
  <si>
    <t>10000-14999</t>
  </si>
  <si>
    <t>15000-99999</t>
  </si>
  <si>
    <t>100000 and +</t>
  </si>
  <si>
    <t>Item</t>
  </si>
  <si>
    <t>Price</t>
  </si>
  <si>
    <t>Food Item</t>
  </si>
  <si>
    <t>Bread</t>
  </si>
  <si>
    <t>Donuts</t>
  </si>
  <si>
    <t>Cookies</t>
  </si>
  <si>
    <t>Cakes</t>
  </si>
  <si>
    <t>Pies</t>
  </si>
  <si>
    <t>Enter Your Salary</t>
  </si>
  <si>
    <t>ID CODE</t>
  </si>
  <si>
    <t>Salary</t>
  </si>
  <si>
    <t>Experience</t>
  </si>
  <si>
    <t>Select Employee ID</t>
  </si>
  <si>
    <t>Years of Experience</t>
  </si>
  <si>
    <t>Player</t>
  </si>
  <si>
    <t>Age</t>
  </si>
  <si>
    <t>Steve Nash</t>
  </si>
  <si>
    <t>Maurice Taylor</t>
  </si>
  <si>
    <t>Tyson Chandler</t>
  </si>
  <si>
    <t>Jason Richardson</t>
  </si>
  <si>
    <t>Sun</t>
  </si>
  <si>
    <t>Row Number</t>
  </si>
  <si>
    <t>January</t>
  </si>
  <si>
    <t>February</t>
  </si>
  <si>
    <t>March</t>
  </si>
  <si>
    <t>April</t>
  </si>
  <si>
    <t>May</t>
  </si>
  <si>
    <t>June</t>
  </si>
  <si>
    <t>LeBron</t>
  </si>
  <si>
    <t>Kobe</t>
  </si>
  <si>
    <t>MJ</t>
  </si>
  <si>
    <t>Curry</t>
  </si>
  <si>
    <t>Product</t>
  </si>
  <si>
    <t>Month</t>
  </si>
  <si>
    <t>Row # of product</t>
  </si>
  <si>
    <t>Column # of month</t>
  </si>
  <si>
    <t>Product Sales</t>
  </si>
  <si>
    <t>name</t>
  </si>
  <si>
    <t>highest</t>
  </si>
  <si>
    <t>5th highest</t>
  </si>
  <si>
    <t>player position</t>
  </si>
  <si>
    <t>amount</t>
  </si>
  <si>
    <t>salary</t>
  </si>
  <si>
    <t xml:space="preserve">dl-Mo Vaughn </t>
  </si>
  <si>
    <t xml:space="preserve">Tim Salmon </t>
  </si>
  <si>
    <t xml:space="preserve">Garret Anderson </t>
  </si>
  <si>
    <t xml:space="preserve">Darin Erstad </t>
  </si>
  <si>
    <t xml:space="preserve">Troy Percival </t>
  </si>
  <si>
    <t xml:space="preserve">Ismael Valdes </t>
  </si>
  <si>
    <t xml:space="preserve">Pat Rapp </t>
  </si>
  <si>
    <t xml:space="preserve">Glenallen Hill </t>
  </si>
  <si>
    <t xml:space="preserve">Troy Glaus </t>
  </si>
  <si>
    <t xml:space="preserve">Shigetoshi Hasegawa </t>
  </si>
  <si>
    <t xml:space="preserve">Scott Spiezio </t>
  </si>
  <si>
    <t xml:space="preserve">Orlando Palmeiro </t>
  </si>
  <si>
    <t xml:space="preserve">Alan Levine </t>
  </si>
  <si>
    <t xml:space="preserve">Mike Holtz </t>
  </si>
  <si>
    <t xml:space="preserve">Jorge Fabregas </t>
  </si>
  <si>
    <t xml:space="preserve">Benji Gil </t>
  </si>
  <si>
    <t xml:space="preserve">Ben Molina </t>
  </si>
  <si>
    <t xml:space="preserve">dl-Gary DiSarcina </t>
  </si>
  <si>
    <t xml:space="preserve">dl-Adam Kennedy </t>
  </si>
  <si>
    <t xml:space="preserve">Scott Schoeneweis </t>
  </si>
  <si>
    <t xml:space="preserve">dl-Kimera Bartee </t>
  </si>
  <si>
    <t xml:space="preserve">dl-Jarrod Washburn </t>
  </si>
  <si>
    <t xml:space="preserve">Ramon Ortiz </t>
  </si>
  <si>
    <t xml:space="preserve">Jose Nieves </t>
  </si>
  <si>
    <t xml:space="preserve">Lou Pote </t>
  </si>
  <si>
    <t xml:space="preserve">Matthew Wise </t>
  </si>
  <si>
    <t xml:space="preserve">Ben Weber </t>
  </si>
  <si>
    <t xml:space="preserve">Shawn Wooten </t>
  </si>
  <si>
    <t xml:space="preserve">David Eckstein </t>
  </si>
  <si>
    <t xml:space="preserve">dl-Rendy Espina </t>
  </si>
  <si>
    <t xml:space="preserve">Wally Joyner </t>
  </si>
  <si>
    <t xml:space="preserve">dl-Albert Belle </t>
  </si>
  <si>
    <t xml:space="preserve">David Segui </t>
  </si>
  <si>
    <t xml:space="preserve">Brady Anderson </t>
  </si>
  <si>
    <t xml:space="preserve">Scott Erickson </t>
  </si>
  <si>
    <t xml:space="preserve">Mike Bordick </t>
  </si>
  <si>
    <t xml:space="preserve">Delino Deshields </t>
  </si>
  <si>
    <t xml:space="preserve">Pat Hentgen </t>
  </si>
  <si>
    <t xml:space="preserve">Jeff Conine </t>
  </si>
  <si>
    <t xml:space="preserve">dl-Alan Mills </t>
  </si>
  <si>
    <t xml:space="preserve">Jose Mercedes </t>
  </si>
  <si>
    <t xml:space="preserve">Mike Trombley </t>
  </si>
  <si>
    <t xml:space="preserve">Sidney Ponson </t>
  </si>
  <si>
    <t xml:space="preserve">Buddy Groom </t>
  </si>
  <si>
    <t xml:space="preserve">Chuck McElroy </t>
  </si>
  <si>
    <t xml:space="preserve">Brook Fordyce </t>
  </si>
  <si>
    <t xml:space="preserve">Greg Myers </t>
  </si>
  <si>
    <t xml:space="preserve">Jason Johnson </t>
  </si>
  <si>
    <t xml:space="preserve">Melvin Mora </t>
  </si>
  <si>
    <t xml:space="preserve">Jerry Hairston </t>
  </si>
  <si>
    <t xml:space="preserve">Chris Richard </t>
  </si>
  <si>
    <t xml:space="preserve">Ryan Kohlmeier </t>
  </si>
  <si>
    <t xml:space="preserve">dl-Luis Matos </t>
  </si>
  <si>
    <t xml:space="preserve">Mike Kinkade </t>
  </si>
  <si>
    <t xml:space="preserve">B.J. Ryan </t>
  </si>
  <si>
    <t xml:space="preserve">Fernando Lunar </t>
  </si>
  <si>
    <t xml:space="preserve">dl-Luis Rivera </t>
  </si>
  <si>
    <t xml:space="preserve">Jay Gibbons </t>
  </si>
  <si>
    <t xml:space="preserve">Matthew Riley </t>
  </si>
  <si>
    <t xml:space="preserve">Manny Ramirez </t>
  </si>
  <si>
    <t xml:space="preserve">Pedro Martinez </t>
  </si>
  <si>
    <t xml:space="preserve">Carl Everett </t>
  </si>
  <si>
    <t xml:space="preserve">dl-Nomar Garciaparra </t>
  </si>
  <si>
    <t xml:space="preserve">Dante Bichette </t>
  </si>
  <si>
    <t xml:space="preserve">Jose Offerman </t>
  </si>
  <si>
    <t xml:space="preserve">dl-John Valentin </t>
  </si>
  <si>
    <t xml:space="preserve">Mike Lansing </t>
  </si>
  <si>
    <t xml:space="preserve">Troy O'Leary </t>
  </si>
  <si>
    <t xml:space="preserve">Rod Beck </t>
  </si>
  <si>
    <t xml:space="preserve">Hideo Nomo </t>
  </si>
  <si>
    <t xml:space="preserve">dl-Bret Saberhagen </t>
  </si>
  <si>
    <t xml:space="preserve">Tim Wakefield </t>
  </si>
  <si>
    <t xml:space="preserve">Darren Lewis </t>
  </si>
  <si>
    <t xml:space="preserve">Frank Castillo </t>
  </si>
  <si>
    <t xml:space="preserve">Derek Lowe </t>
  </si>
  <si>
    <t xml:space="preserve">Jason Varitek </t>
  </si>
  <si>
    <t xml:space="preserve">dl-Hipolito Pichardo </t>
  </si>
  <si>
    <t xml:space="preserve">Rolando Arrojo </t>
  </si>
  <si>
    <t xml:space="preserve">dl-Bryce Florie </t>
  </si>
  <si>
    <t xml:space="preserve">Rich Garces </t>
  </si>
  <si>
    <t xml:space="preserve">Chris Stynes </t>
  </si>
  <si>
    <t xml:space="preserve">Scott Hatteberg </t>
  </si>
  <si>
    <t xml:space="preserve">dl-David Cone </t>
  </si>
  <si>
    <t xml:space="preserve">Pete Schourek </t>
  </si>
  <si>
    <t xml:space="preserve">Craig Grebeck </t>
  </si>
  <si>
    <t xml:space="preserve">Brian Daubach </t>
  </si>
  <si>
    <t xml:space="preserve">Trot Nixon </t>
  </si>
  <si>
    <t xml:space="preserve">Tomokazu Ohka </t>
  </si>
  <si>
    <t xml:space="preserve">dl-Juan Pena </t>
  </si>
  <si>
    <t xml:space="preserve">Paxton Crawford </t>
  </si>
  <si>
    <t xml:space="preserve">Shea Hillenbrand </t>
  </si>
  <si>
    <t xml:space="preserve">Frank Thomas </t>
  </si>
  <si>
    <t xml:space="preserve">David Wells </t>
  </si>
  <si>
    <t xml:space="preserve">dl-James Baldwin </t>
  </si>
  <si>
    <t xml:space="preserve">Ray Durham </t>
  </si>
  <si>
    <t xml:space="preserve">Jose Valentin </t>
  </si>
  <si>
    <t xml:space="preserve">Royce Clayton </t>
  </si>
  <si>
    <t xml:space="preserve">Magglio Ordonez </t>
  </si>
  <si>
    <t xml:space="preserve">Keith Foulke </t>
  </si>
  <si>
    <t xml:space="preserve">Paul Konerko </t>
  </si>
  <si>
    <t xml:space="preserve">dl-Billy Simas </t>
  </si>
  <si>
    <t xml:space="preserve">Antonio Osuna </t>
  </si>
  <si>
    <t xml:space="preserve">Harold Baines </t>
  </si>
  <si>
    <t xml:space="preserve">Herbert Perry </t>
  </si>
  <si>
    <t xml:space="preserve">Cal Eldred </t>
  </si>
  <si>
    <t xml:space="preserve">Jim Parque </t>
  </si>
  <si>
    <t xml:space="preserve">Carlos Lee </t>
  </si>
  <si>
    <t xml:space="preserve">Tony Graffanino </t>
  </si>
  <si>
    <t xml:space="preserve">Bobby Howry </t>
  </si>
  <si>
    <t xml:space="preserve">Chris Singleton </t>
  </si>
  <si>
    <t xml:space="preserve">Sean Lowe </t>
  </si>
  <si>
    <t xml:space="preserve">Kelly Wunsch </t>
  </si>
  <si>
    <t xml:space="preserve">Josh Paul </t>
  </si>
  <si>
    <t xml:space="preserve">Mark Buehrle </t>
  </si>
  <si>
    <t xml:space="preserve">Lee Biddle </t>
  </si>
  <si>
    <t xml:space="preserve">Julio Ramirez </t>
  </si>
  <si>
    <t xml:space="preserve">Gary Glover </t>
  </si>
  <si>
    <t xml:space="preserve">Juan Gonzalez </t>
  </si>
  <si>
    <t xml:space="preserve">Chuck Finley </t>
  </si>
  <si>
    <t xml:space="preserve">Jim Thome </t>
  </si>
  <si>
    <t xml:space="preserve">Kenny Lofton </t>
  </si>
  <si>
    <t xml:space="preserve">Roberto Alomar </t>
  </si>
  <si>
    <t xml:space="preserve">dl-Charles Nagy </t>
  </si>
  <si>
    <t xml:space="preserve">dl-Travis Fryman </t>
  </si>
  <si>
    <t xml:space="preserve">Ellis Burks </t>
  </si>
  <si>
    <t xml:space="preserve">Dave Burba </t>
  </si>
  <si>
    <t xml:space="preserve">Omar Vizquel </t>
  </si>
  <si>
    <t xml:space="preserve">Steve Karsay </t>
  </si>
  <si>
    <t xml:space="preserve">Wil Cordero </t>
  </si>
  <si>
    <t xml:space="preserve">Bartolo Colon </t>
  </si>
  <si>
    <t xml:space="preserve">Bob Wickman </t>
  </si>
  <si>
    <t xml:space="preserve">dl-Jaret Wright </t>
  </si>
  <si>
    <t xml:space="preserve">Paul Shuey </t>
  </si>
  <si>
    <t xml:space="preserve">Eddie Taubensee </t>
  </si>
  <si>
    <t xml:space="preserve">Steve Reed </t>
  </si>
  <si>
    <t xml:space="preserve">Ricardo Rincon </t>
  </si>
  <si>
    <t xml:space="preserve">Steve Woodard </t>
  </si>
  <si>
    <t xml:space="preserve">Marty Cordova </t>
  </si>
  <si>
    <t xml:space="preserve">Einar Diaz </t>
  </si>
  <si>
    <t xml:space="preserve">Justin Speier </t>
  </si>
  <si>
    <t xml:space="preserve">Jolbert Cabrera </t>
  </si>
  <si>
    <t xml:space="preserve">Jacob Cruz </t>
  </si>
  <si>
    <t xml:space="preserve">Russell Branyan </t>
  </si>
  <si>
    <t xml:space="preserve">dl-David Roberts </t>
  </si>
  <si>
    <t xml:space="preserve">John McDonald </t>
  </si>
  <si>
    <t xml:space="preserve">dl-Cameron Cairncross </t>
  </si>
  <si>
    <t xml:space="preserve">Timothy Drew </t>
  </si>
  <si>
    <t xml:space="preserve">dl-Dean Palmer </t>
  </si>
  <si>
    <t xml:space="preserve">Bobby Higginson </t>
  </si>
  <si>
    <t xml:space="preserve">Dave Mlicki </t>
  </si>
  <si>
    <t xml:space="preserve">Damion Easley </t>
  </si>
  <si>
    <t xml:space="preserve">Tony Clark </t>
  </si>
  <si>
    <t xml:space="preserve">Todd Jones </t>
  </si>
  <si>
    <t xml:space="preserve">Deivi Cruz </t>
  </si>
  <si>
    <t xml:space="preserve">Roger Cedeno </t>
  </si>
  <si>
    <t xml:space="preserve">Brian Moehler </t>
  </si>
  <si>
    <t xml:space="preserve">Chris Holt </t>
  </si>
  <si>
    <t xml:space="preserve">C.J. Nitkowski </t>
  </si>
  <si>
    <t xml:space="preserve">Danny Patterson </t>
  </si>
  <si>
    <t xml:space="preserve">Steve Sparks </t>
  </si>
  <si>
    <t xml:space="preserve">Juan Encarnacion </t>
  </si>
  <si>
    <t xml:space="preserve">Jeff Weaver </t>
  </si>
  <si>
    <t xml:space="preserve">Shane Halter </t>
  </si>
  <si>
    <t xml:space="preserve">Matt Anderson </t>
  </si>
  <si>
    <t xml:space="preserve">dl-Mitch Meluskey </t>
  </si>
  <si>
    <t xml:space="preserve">Wendell Magree </t>
  </si>
  <si>
    <t xml:space="preserve">Billy McMillon </t>
  </si>
  <si>
    <t xml:space="preserve">Robert Fick </t>
  </si>
  <si>
    <t xml:space="preserve">Matt Perisho </t>
  </si>
  <si>
    <t xml:space="preserve">Ryan Jackson </t>
  </si>
  <si>
    <t xml:space="preserve">dl-Seth Greisinger </t>
  </si>
  <si>
    <t xml:space="preserve">Jose Macias </t>
  </si>
  <si>
    <t xml:space="preserve">Javier Cardona </t>
  </si>
  <si>
    <t xml:space="preserve">Jermaine Clark </t>
  </si>
  <si>
    <t xml:space="preserve">Brandon Inge </t>
  </si>
  <si>
    <t xml:space="preserve">Roberto Hernandez </t>
  </si>
  <si>
    <t xml:space="preserve">Mike Sweeney </t>
  </si>
  <si>
    <t xml:space="preserve">Jermaine Dye </t>
  </si>
  <si>
    <t xml:space="preserve">dl-Jose Rosado </t>
  </si>
  <si>
    <t xml:space="preserve">Jeff Suppan </t>
  </si>
  <si>
    <t xml:space="preserve">Joe Randa </t>
  </si>
  <si>
    <t xml:space="preserve">Rey Sanchez </t>
  </si>
  <si>
    <t xml:space="preserve">Brian Meadows </t>
  </si>
  <si>
    <t xml:space="preserve">Doug Henry </t>
  </si>
  <si>
    <t xml:space="preserve">dl-Gregg Zaun </t>
  </si>
  <si>
    <t xml:space="preserve">Luis Alicea </t>
  </si>
  <si>
    <t xml:space="preserve">Jason Grimsley </t>
  </si>
  <si>
    <t xml:space="preserve">Dave McCarty </t>
  </si>
  <si>
    <t xml:space="preserve">Carlos Beltran </t>
  </si>
  <si>
    <t xml:space="preserve">Mac Suzuki </t>
  </si>
  <si>
    <t xml:space="preserve">Carlos Febles </t>
  </si>
  <si>
    <t xml:space="preserve">Mark Quinn </t>
  </si>
  <si>
    <t xml:space="preserve">Blake Stein </t>
  </si>
  <si>
    <t xml:space="preserve">Dan Reichert </t>
  </si>
  <si>
    <t xml:space="preserve">A.J. Hinch </t>
  </si>
  <si>
    <t xml:space="preserve">Jose Santiago </t>
  </si>
  <si>
    <t xml:space="preserve">Luis Ordaz </t>
  </si>
  <si>
    <t xml:space="preserve">Hector Ortiz </t>
  </si>
  <si>
    <t xml:space="preserve">Chad Durbin </t>
  </si>
  <si>
    <t xml:space="preserve">Dee Brown </t>
  </si>
  <si>
    <t xml:space="preserve">Kris Wilson </t>
  </si>
  <si>
    <t xml:space="preserve">dl-Scott Mullen </t>
  </si>
  <si>
    <t xml:space="preserve">dl-Orber Moreno </t>
  </si>
  <si>
    <t xml:space="preserve">Tony Cogan </t>
  </si>
  <si>
    <t xml:space="preserve">Brad Radke </t>
  </si>
  <si>
    <t xml:space="preserve">Matt Lawton </t>
  </si>
  <si>
    <t xml:space="preserve">Eric Milton </t>
  </si>
  <si>
    <t xml:space="preserve">Eddie Guardado </t>
  </si>
  <si>
    <t xml:space="preserve">Latroy Hawkins </t>
  </si>
  <si>
    <t xml:space="preserve">Bob Wells </t>
  </si>
  <si>
    <t xml:space="preserve">Denny Hocking </t>
  </si>
  <si>
    <t xml:space="preserve">Corey Koskie </t>
  </si>
  <si>
    <t xml:space="preserve">Hector Carrasco </t>
  </si>
  <si>
    <t xml:space="preserve">Tom Prince </t>
  </si>
  <si>
    <t xml:space="preserve">Cristian Guzman </t>
  </si>
  <si>
    <t xml:space="preserve">Jacque Jones </t>
  </si>
  <si>
    <t xml:space="preserve">Joe Mays </t>
  </si>
  <si>
    <t xml:space="preserve">David Ortiz </t>
  </si>
  <si>
    <t xml:space="preserve">Travis Miller </t>
  </si>
  <si>
    <t xml:space="preserve">Torri Hunter </t>
  </si>
  <si>
    <t xml:space="preserve">John Allen </t>
  </si>
  <si>
    <t xml:space="preserve">dl-Jay Canizaro </t>
  </si>
  <si>
    <t xml:space="preserve">Mark Redman </t>
  </si>
  <si>
    <t xml:space="preserve">Jason Maxwell </t>
  </si>
  <si>
    <t xml:space="preserve">Doug Mientkiewicz </t>
  </si>
  <si>
    <t xml:space="preserve">Johan Santana </t>
  </si>
  <si>
    <t xml:space="preserve">A.J. Pierzynski </t>
  </si>
  <si>
    <t xml:space="preserve">Juan Romero </t>
  </si>
  <si>
    <t xml:space="preserve">Brian Buchanan </t>
  </si>
  <si>
    <t xml:space="preserve">dl-John Barnes </t>
  </si>
  <si>
    <t xml:space="preserve">Luis Rivas </t>
  </si>
  <si>
    <t xml:space="preserve">dl-Derek Jeter </t>
  </si>
  <si>
    <t xml:space="preserve">Bernie Williams </t>
  </si>
  <si>
    <t xml:space="preserve">Roger Clemens </t>
  </si>
  <si>
    <t xml:space="preserve">Mike Mussina </t>
  </si>
  <si>
    <t xml:space="preserve">Mariano Rivera </t>
  </si>
  <si>
    <t xml:space="preserve">David Justice </t>
  </si>
  <si>
    <t xml:space="preserve">Andy Pettitte </t>
  </si>
  <si>
    <t xml:space="preserve">Paul O'Neill </t>
  </si>
  <si>
    <t xml:space="preserve">Chuck Knoblauch </t>
  </si>
  <si>
    <t xml:space="preserve">Tino Martinez </t>
  </si>
  <si>
    <t xml:space="preserve">Scott Brosius </t>
  </si>
  <si>
    <t xml:space="preserve">Jorge Posada </t>
  </si>
  <si>
    <t xml:space="preserve">Mike Stanton </t>
  </si>
  <si>
    <t xml:space="preserve">Orlando Hernandez </t>
  </si>
  <si>
    <t xml:space="preserve">dl-Allen Watson </t>
  </si>
  <si>
    <t xml:space="preserve">dl-Ramiro Mendoza </t>
  </si>
  <si>
    <t xml:space="preserve">Joe Oliver </t>
  </si>
  <si>
    <t xml:space="preserve">dl-Henry Rodriguez </t>
  </si>
  <si>
    <t xml:space="preserve">Alfonso Soriano </t>
  </si>
  <si>
    <t xml:space="preserve">Luis Sojo </t>
  </si>
  <si>
    <t xml:space="preserve">Brian Boehringer </t>
  </si>
  <si>
    <t xml:space="preserve">dl-Shane Spencer </t>
  </si>
  <si>
    <t xml:space="preserve">Todd Williams </t>
  </si>
  <si>
    <t xml:space="preserve">Carlos Almanzar </t>
  </si>
  <si>
    <t xml:space="preserve">Clay Bellinger </t>
  </si>
  <si>
    <t xml:space="preserve">dl-Darrell Einertson </t>
  </si>
  <si>
    <t xml:space="preserve">Randy Choate </t>
  </si>
  <si>
    <t xml:space="preserve">Michael Coleman </t>
  </si>
  <si>
    <t xml:space="preserve">D'Angelo Jimenez </t>
  </si>
  <si>
    <t xml:space="preserve">Christian Parker </t>
  </si>
  <si>
    <t xml:space="preserve">Scott Seabol </t>
  </si>
  <si>
    <t xml:space="preserve">Johnny Damon </t>
  </si>
  <si>
    <t xml:space="preserve">Jason Giambi </t>
  </si>
  <si>
    <t xml:space="preserve">Gil Heredia </t>
  </si>
  <si>
    <t xml:space="preserve">Jason Isringhausen </t>
  </si>
  <si>
    <t xml:space="preserve">dl-John Jaha </t>
  </si>
  <si>
    <t xml:space="preserve">Miguel Tejada </t>
  </si>
  <si>
    <t xml:space="preserve">T.J. Mathews </t>
  </si>
  <si>
    <t xml:space="preserve">Mark Guthrie </t>
  </si>
  <si>
    <t xml:space="preserve">Jim Mecir </t>
  </si>
  <si>
    <t xml:space="preserve">Mike Magnante </t>
  </si>
  <si>
    <t xml:space="preserve">Eric Chavez </t>
  </si>
  <si>
    <t xml:space="preserve">Tim Hudson </t>
  </si>
  <si>
    <t xml:space="preserve">Sal Fasano </t>
  </si>
  <si>
    <t xml:space="preserve">Jeff Tam </t>
  </si>
  <si>
    <t xml:space="preserve">Robin Jennings </t>
  </si>
  <si>
    <t xml:space="preserve">Olmedo Saenz </t>
  </si>
  <si>
    <t xml:space="preserve">Jeremy Giambi </t>
  </si>
  <si>
    <t xml:space="preserve">Ryan Christenson </t>
  </si>
  <si>
    <t xml:space="preserve">Ramon Hernandez </t>
  </si>
  <si>
    <t xml:space="preserve">Terrence Long </t>
  </si>
  <si>
    <t xml:space="preserve">Barry Zito </t>
  </si>
  <si>
    <t xml:space="preserve">Mark Mulder </t>
  </si>
  <si>
    <t xml:space="preserve">Frank Menechino </t>
  </si>
  <si>
    <t xml:space="preserve">Adam Piatt </t>
  </si>
  <si>
    <t xml:space="preserve">Mario Valdez </t>
  </si>
  <si>
    <t xml:space="preserve">dl-Chad Harville </t>
  </si>
  <si>
    <t xml:space="preserve">Jose Ortiz </t>
  </si>
  <si>
    <t xml:space="preserve">Aaron Sele </t>
  </si>
  <si>
    <t xml:space="preserve">John Olerud </t>
  </si>
  <si>
    <t xml:space="preserve">Jamie Moyer </t>
  </si>
  <si>
    <t xml:space="preserve">Ichiro Suzuki </t>
  </si>
  <si>
    <t xml:space="preserve">Edgar Martinez </t>
  </si>
  <si>
    <t xml:space="preserve">Kazuhiro Sasaki </t>
  </si>
  <si>
    <t xml:space="preserve">Al Martin </t>
  </si>
  <si>
    <t xml:space="preserve">Dan Wilson </t>
  </si>
  <si>
    <t xml:space="preserve">Mike Cameron </t>
  </si>
  <si>
    <t xml:space="preserve">Jeff Nelson </t>
  </si>
  <si>
    <t xml:space="preserve">Bret Boone </t>
  </si>
  <si>
    <t xml:space="preserve">Arthur Rhodes </t>
  </si>
  <si>
    <t xml:space="preserve">David Bell </t>
  </si>
  <si>
    <t xml:space="preserve">Mark McLemore </t>
  </si>
  <si>
    <t xml:space="preserve">dl-Jay Buhner </t>
  </si>
  <si>
    <t xml:space="preserve">Paul Abbott </t>
  </si>
  <si>
    <t xml:space="preserve">dl-Chris Widger </t>
  </si>
  <si>
    <t xml:space="preserve">Stan Javier </t>
  </si>
  <si>
    <t xml:space="preserve">Tom Lampkin </t>
  </si>
  <si>
    <t xml:space="preserve">Brett Tomko </t>
  </si>
  <si>
    <t xml:space="preserve">Jose Paniagua </t>
  </si>
  <si>
    <t xml:space="preserve">Freddy Garcia </t>
  </si>
  <si>
    <t xml:space="preserve">John Halama </t>
  </si>
  <si>
    <t xml:space="preserve">Carlos Guillen </t>
  </si>
  <si>
    <t xml:space="preserve">dl-Gil Meche </t>
  </si>
  <si>
    <t xml:space="preserve">Charles Gipson </t>
  </si>
  <si>
    <t xml:space="preserve">Ryan Franklin </t>
  </si>
  <si>
    <t xml:space="preserve">Anthony Sanders </t>
  </si>
  <si>
    <t xml:space="preserve">dl-Wilson Alvarez </t>
  </si>
  <si>
    <t xml:space="preserve">Greg Vaughn </t>
  </si>
  <si>
    <t xml:space="preserve">Vinny Castilla </t>
  </si>
  <si>
    <t xml:space="preserve">Fred McGriff </t>
  </si>
  <si>
    <t xml:space="preserve">dl-Juan Guzman </t>
  </si>
  <si>
    <t xml:space="preserve">Albie Lopez </t>
  </si>
  <si>
    <t xml:space="preserve">Gerald Williams </t>
  </si>
  <si>
    <t xml:space="preserve">Ben Grieve </t>
  </si>
  <si>
    <t xml:space="preserve">John Flaherty </t>
  </si>
  <si>
    <t xml:space="preserve">Brian Rekar </t>
  </si>
  <si>
    <t xml:space="preserve">Jose Guillen </t>
  </si>
  <si>
    <t xml:space="preserve">Mike Difelice </t>
  </si>
  <si>
    <t xml:space="preserve">Ken Hill </t>
  </si>
  <si>
    <t xml:space="preserve">Ariel Prieto </t>
  </si>
  <si>
    <t xml:space="preserve">Esteban Yan </t>
  </si>
  <si>
    <t xml:space="preserve">Paul Wilson </t>
  </si>
  <si>
    <t xml:space="preserve">Russ Johnson </t>
  </si>
  <si>
    <t xml:space="preserve">Doug Creek </t>
  </si>
  <si>
    <t xml:space="preserve">Randy Winn </t>
  </si>
  <si>
    <t xml:space="preserve">Steve Cox </t>
  </si>
  <si>
    <t xml:space="preserve">Felix Martinez </t>
  </si>
  <si>
    <t xml:space="preserve">Bobby Smith </t>
  </si>
  <si>
    <t xml:space="preserve">Ryan Rupe </t>
  </si>
  <si>
    <t xml:space="preserve">Tanyon Sturtze </t>
  </si>
  <si>
    <t xml:space="preserve">Mike Judd </t>
  </si>
  <si>
    <t xml:space="preserve">Travis Harper </t>
  </si>
  <si>
    <t xml:space="preserve">Damian Rolls </t>
  </si>
  <si>
    <t xml:space="preserve">Alex Rodriguez </t>
  </si>
  <si>
    <t xml:space="preserve">Rafael Palmeiro </t>
  </si>
  <si>
    <t xml:space="preserve">Ivan Rodriguez </t>
  </si>
  <si>
    <t xml:space="preserve">Kenny Rogers </t>
  </si>
  <si>
    <t xml:space="preserve">Darren Oliver </t>
  </si>
  <si>
    <t xml:space="preserve">Andres Galarraga </t>
  </si>
  <si>
    <t xml:space="preserve">Rusty Greer </t>
  </si>
  <si>
    <t xml:space="preserve">Rick Helling </t>
  </si>
  <si>
    <t xml:space="preserve">Ken Caminiti </t>
  </si>
  <si>
    <t xml:space="preserve">Randy Velarde </t>
  </si>
  <si>
    <t xml:space="preserve">Mark Petkovsek </t>
  </si>
  <si>
    <t xml:space="preserve">Chad Curtis </t>
  </si>
  <si>
    <t xml:space="preserve">dl-Justin Thompson </t>
  </si>
  <si>
    <t xml:space="preserve">Tim Crabtree </t>
  </si>
  <si>
    <t xml:space="preserve">Frank Catalanotto </t>
  </si>
  <si>
    <t xml:space="preserve">dl-Bill Haselman </t>
  </si>
  <si>
    <t xml:space="preserve">Jeff Brantley </t>
  </si>
  <si>
    <t xml:space="preserve">Pat Mahomes </t>
  </si>
  <si>
    <t xml:space="preserve">dl-Gabe Kapler </t>
  </si>
  <si>
    <t xml:space="preserve">dl-Ricky Ledee </t>
  </si>
  <si>
    <t xml:space="preserve">Mike Venafro </t>
  </si>
  <si>
    <t xml:space="preserve">Jeff Zimmerman </t>
  </si>
  <si>
    <t xml:space="preserve">Ruben Mateo </t>
  </si>
  <si>
    <t xml:space="preserve">Doug Mirabelli </t>
  </si>
  <si>
    <t xml:space="preserve">dl-Francisco Cordero </t>
  </si>
  <si>
    <t xml:space="preserve">Scott Sheldon </t>
  </si>
  <si>
    <t xml:space="preserve">Doug Davis </t>
  </si>
  <si>
    <t xml:space="preserve">Ryan Glynn </t>
  </si>
  <si>
    <t xml:space="preserve">Bo Porter </t>
  </si>
  <si>
    <t xml:space="preserve">Jonathan Johnson </t>
  </si>
  <si>
    <t xml:space="preserve">dl-Danny Kolb </t>
  </si>
  <si>
    <t xml:space="preserve">Carlos Delgado </t>
  </si>
  <si>
    <t xml:space="preserve">Raul Mondesi </t>
  </si>
  <si>
    <t xml:space="preserve">Joey Hamilton </t>
  </si>
  <si>
    <t xml:space="preserve">Esteban Loaiza </t>
  </si>
  <si>
    <t xml:space="preserve">Darrin Fletcher </t>
  </si>
  <si>
    <t xml:space="preserve">Tony Batista </t>
  </si>
  <si>
    <t xml:space="preserve">dl-Mike Sirotka </t>
  </si>
  <si>
    <t xml:space="preserve">Chris Carpenter </t>
  </si>
  <si>
    <t xml:space="preserve">Homer Bush </t>
  </si>
  <si>
    <t xml:space="preserve">Brad Fullmer </t>
  </si>
  <si>
    <t xml:space="preserve">Steve Parris </t>
  </si>
  <si>
    <t xml:space="preserve">Dan Plesac </t>
  </si>
  <si>
    <t xml:space="preserve">Shannon Stewart </t>
  </si>
  <si>
    <t xml:space="preserve">Paul Quantrill </t>
  </si>
  <si>
    <t xml:space="preserve">Pedro Borbon </t>
  </si>
  <si>
    <t xml:space="preserve">Kelvim Escobar </t>
  </si>
  <si>
    <t xml:space="preserve">dl-Jeff Frye </t>
  </si>
  <si>
    <t xml:space="preserve">Lance Painter </t>
  </si>
  <si>
    <t xml:space="preserve">Billy Koch </t>
  </si>
  <si>
    <t xml:space="preserve">Alberto Castillo </t>
  </si>
  <si>
    <t xml:space="preserve">Brian Simmons </t>
  </si>
  <si>
    <t xml:space="preserve">Kevin Beirne </t>
  </si>
  <si>
    <t xml:space="preserve">Chris Woodward </t>
  </si>
  <si>
    <t xml:space="preserve">dl-Andy Thompson </t>
  </si>
  <si>
    <t xml:space="preserve">Ryan Freel </t>
  </si>
  <si>
    <t xml:space="preserve">Chris Michalek </t>
  </si>
  <si>
    <t>Rank</t>
  </si>
  <si>
    <t>MAX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</si>
</sst>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"/>
    <numFmt numFmtId="165" formatCode="&quot;$&quot;#,##0.00"/>
  </numFmts>
  <fonts count="28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242021"/>
      <name val="MyriadPro-Semibold"/>
    </font>
    <font>
      <b/>
      <i/>
      <sz val="14"/>
      <color rgb="FF242021"/>
      <name val="MyriadPro-SemiboldIt"/>
    </font>
    <font>
      <sz val="10"/>
      <color rgb="FF242021"/>
      <name val="MyriadPro-Regular"/>
    </font>
    <font>
      <sz val="10"/>
      <color rgb="FF242021"/>
      <name val="ZapfDingbatsStd"/>
    </font>
    <font>
      <b/>
      <sz val="10"/>
      <color rgb="FF242021"/>
      <name val="MyriadPro-Bold"/>
    </font>
    <font>
      <i/>
      <sz val="10"/>
      <color rgb="FF242021"/>
      <name val="MyriadPro-It"/>
    </font>
    <font>
      <b/>
      <sz val="12"/>
      <color rgb="FF242021"/>
      <name val="CourierStd"/>
    </font>
    <font>
      <sz val="9"/>
      <color rgb="FF000000"/>
      <name val="WileyCodeSTD-Regular"/>
    </font>
    <font>
      <sz val="15"/>
      <color rgb="FF231F20"/>
      <name val="ITCFranklinGothicStd-MdCd"/>
    </font>
    <font>
      <sz val="10"/>
      <color rgb="FF231F20"/>
      <name val="OfficinaSerifStd-Book"/>
    </font>
    <font>
      <sz val="10"/>
      <color rgb="FF231F20"/>
      <name val="CourierStd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Times New Roman"/>
      <family val="1"/>
    </font>
    <font>
      <b/>
      <sz val="11"/>
      <name val="Times New Roman"/>
      <family val="1"/>
    </font>
    <font>
      <sz val="10"/>
      <name val="Arial"/>
    </font>
    <font>
      <b/>
      <sz val="10"/>
      <name val="Arial"/>
      <family val="2"/>
    </font>
    <font>
      <b/>
      <sz val="14"/>
      <color theme="5" tint="-0.249977111117893"/>
      <name val="Arial"/>
      <family val="2"/>
    </font>
    <font>
      <sz val="12"/>
      <name val="Arial"/>
      <family val="2"/>
    </font>
    <font>
      <sz val="12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theme="9" tint="0.7999816888943144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medium">
        <color theme="1"/>
      </top>
      <bottom style="medium">
        <color theme="4" tint="0.399975585192419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6">
    <xf numFmtId="0" fontId="0" fillId="0" borderId="0"/>
    <xf numFmtId="0" fontId="2" fillId="0" borderId="3" applyNumberFormat="0" applyFill="0" applyAlignment="0" applyProtection="0"/>
    <xf numFmtId="44" fontId="19" fillId="0" borderId="0" applyFont="0" applyFill="0" applyBorder="0" applyAlignment="0" applyProtection="0"/>
    <xf numFmtId="0" fontId="20" fillId="22" borderId="0" applyNumberFormat="0" applyBorder="0" applyProtection="0"/>
    <xf numFmtId="0" fontId="19" fillId="12" borderId="0"/>
    <xf numFmtId="0" fontId="23" fillId="0" borderId="0"/>
  </cellStyleXfs>
  <cellXfs count="84">
    <xf numFmtId="0" fontId="0" fillId="0" borderId="0" xfId="0"/>
    <xf numFmtId="0" fontId="0" fillId="3" borderId="1" xfId="0" applyNumberFormat="1" applyFont="1" applyFill="1" applyBorder="1"/>
    <xf numFmtId="0" fontId="0" fillId="3" borderId="2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1" fillId="2" borderId="0" xfId="0" applyNumberFormat="1" applyFont="1" applyFill="1" applyBorder="1"/>
    <xf numFmtId="0" fontId="3" fillId="5" borderId="0" xfId="0" applyFont="1" applyFill="1"/>
    <xf numFmtId="0" fontId="2" fillId="0" borderId="3" xfId="1"/>
    <xf numFmtId="0" fontId="2" fillId="0" borderId="3" xfId="1" applyAlignment="1">
      <alignment horizontal="center"/>
    </xf>
    <xf numFmtId="0" fontId="5" fillId="6" borderId="3" xfId="1" applyFont="1" applyFill="1" applyAlignment="1">
      <alignment horizontal="center"/>
    </xf>
    <xf numFmtId="0" fontId="5" fillId="6" borderId="3" xfId="1" applyFont="1" applyFill="1"/>
    <xf numFmtId="0" fontId="5" fillId="6" borderId="4" xfId="1" applyFont="1" applyFill="1" applyBorder="1"/>
    <xf numFmtId="0" fontId="2" fillId="7" borderId="3" xfId="1" applyFont="1" applyFill="1" applyBorder="1"/>
    <xf numFmtId="0" fontId="2" fillId="0" borderId="3" xfId="1" applyFont="1" applyBorder="1"/>
    <xf numFmtId="0" fontId="2" fillId="7" borderId="0" xfId="1" applyFont="1" applyFill="1" applyBorder="1"/>
    <xf numFmtId="0" fontId="4" fillId="8" borderId="0" xfId="0" applyFont="1" applyFill="1"/>
    <xf numFmtId="0" fontId="0" fillId="9" borderId="0" xfId="0" applyFill="1"/>
    <xf numFmtId="0" fontId="5" fillId="6" borderId="0" xfId="1" applyFont="1" applyFill="1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4" fillId="10" borderId="0" xfId="0" applyFont="1" applyFill="1"/>
    <xf numFmtId="0" fontId="0" fillId="11" borderId="0" xfId="0" applyFill="1"/>
    <xf numFmtId="0" fontId="0" fillId="10" borderId="0" xfId="0" applyFill="1"/>
    <xf numFmtId="0" fontId="0" fillId="12" borderId="0" xfId="0" applyFill="1"/>
    <xf numFmtId="14" fontId="0" fillId="0" borderId="0" xfId="0" applyNumberFormat="1"/>
    <xf numFmtId="0" fontId="1" fillId="2" borderId="0" xfId="0" applyNumberFormat="1" applyFont="1" applyFill="1" applyBorder="1" applyAlignment="1">
      <alignment horizontal="center"/>
    </xf>
    <xf numFmtId="0" fontId="0" fillId="11" borderId="5" xfId="0" applyNumberFormat="1" applyFont="1" applyFill="1" applyBorder="1" applyAlignment="1">
      <alignment horizontal="center"/>
    </xf>
    <xf numFmtId="0" fontId="0" fillId="13" borderId="5" xfId="0" applyNumberFormat="1" applyFont="1" applyFill="1" applyBorder="1" applyAlignment="1">
      <alignment horizontal="center"/>
    </xf>
    <xf numFmtId="0" fontId="1" fillId="2" borderId="0" xfId="0" applyNumberFormat="1" applyFont="1" applyFill="1" applyBorder="1" applyAlignment="1">
      <alignment horizontal="left"/>
    </xf>
    <xf numFmtId="0" fontId="0" fillId="11" borderId="5" xfId="0" applyNumberFormat="1" applyFont="1" applyFill="1" applyBorder="1" applyAlignment="1">
      <alignment horizontal="left"/>
    </xf>
    <xf numFmtId="0" fontId="0" fillId="13" borderId="5" xfId="0" applyNumberFormat="1" applyFont="1" applyFill="1" applyBorder="1" applyAlignment="1">
      <alignment horizontal="left"/>
    </xf>
    <xf numFmtId="14" fontId="0" fillId="11" borderId="5" xfId="0" applyNumberFormat="1" applyFont="1" applyFill="1" applyBorder="1" applyAlignment="1">
      <alignment horizontal="left"/>
    </xf>
    <xf numFmtId="14" fontId="0" fillId="13" borderId="5" xfId="0" applyNumberFormat="1" applyFont="1" applyFill="1" applyBorder="1" applyAlignment="1">
      <alignment horizontal="left"/>
    </xf>
    <xf numFmtId="0" fontId="0" fillId="14" borderId="0" xfId="0" applyFill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3" fillId="0" borderId="0" xfId="0" applyFont="1"/>
    <xf numFmtId="0" fontId="4" fillId="0" borderId="0" xfId="0" applyFont="1"/>
    <xf numFmtId="0" fontId="18" fillId="15" borderId="0" xfId="0" applyFont="1" applyFill="1" applyAlignment="1"/>
    <xf numFmtId="0" fontId="6" fillId="16" borderId="0" xfId="0" applyFont="1" applyFill="1"/>
    <xf numFmtId="0" fontId="0" fillId="17" borderId="0" xfId="0" applyFill="1"/>
    <xf numFmtId="0" fontId="0" fillId="18" borderId="0" xfId="0" applyFill="1"/>
    <xf numFmtId="0" fontId="0" fillId="9" borderId="0" xfId="0" applyFill="1"/>
    <xf numFmtId="0" fontId="0" fillId="0" borderId="0" xfId="0"/>
    <xf numFmtId="0" fontId="0" fillId="0" borderId="0" xfId="0"/>
    <xf numFmtId="0" fontId="21" fillId="0" borderId="0" xfId="0" applyFont="1"/>
    <xf numFmtId="44" fontId="21" fillId="0" borderId="0" xfId="2" applyFont="1"/>
    <xf numFmtId="2" fontId="21" fillId="0" borderId="0" xfId="0" applyNumberFormat="1" applyFont="1"/>
    <xf numFmtId="0" fontId="22" fillId="19" borderId="0" xfId="0" applyFont="1" applyFill="1" applyAlignment="1">
      <alignment horizontal="right"/>
    </xf>
    <xf numFmtId="0" fontId="4" fillId="20" borderId="0" xfId="0" applyFont="1" applyFill="1"/>
    <xf numFmtId="0" fontId="6" fillId="21" borderId="0" xfId="0" applyFont="1" applyFill="1"/>
    <xf numFmtId="0" fontId="1" fillId="22" borderId="0" xfId="3" applyFont="1"/>
    <xf numFmtId="0" fontId="1" fillId="22" borderId="0" xfId="3" applyFont="1" applyAlignment="1">
      <alignment horizontal="right"/>
    </xf>
    <xf numFmtId="0" fontId="4" fillId="23" borderId="0" xfId="0" applyFont="1" applyFill="1"/>
    <xf numFmtId="0" fontId="0" fillId="0" borderId="0" xfId="0" applyAlignment="1">
      <alignment horizontal="right"/>
    </xf>
    <xf numFmtId="0" fontId="19" fillId="12" borderId="6" xfId="4" applyBorder="1"/>
    <xf numFmtId="0" fontId="19" fillId="12" borderId="6" xfId="4" applyBorder="1" applyAlignment="1">
      <alignment horizontal="right"/>
    </xf>
    <xf numFmtId="0" fontId="6" fillId="19" borderId="0" xfId="0" applyFont="1" applyFill="1"/>
    <xf numFmtId="0" fontId="0" fillId="19" borderId="0" xfId="0" applyFill="1"/>
    <xf numFmtId="0" fontId="0" fillId="0" borderId="0" xfId="0"/>
    <xf numFmtId="0" fontId="23" fillId="0" borderId="0" xfId="5"/>
    <xf numFmtId="164" fontId="23" fillId="0" borderId="0" xfId="5" applyNumberFormat="1"/>
    <xf numFmtId="0" fontId="24" fillId="9" borderId="0" xfId="5" applyFont="1" applyFill="1"/>
    <xf numFmtId="0" fontId="25" fillId="24" borderId="0" xfId="5" applyFont="1" applyFill="1"/>
    <xf numFmtId="0" fontId="25" fillId="24" borderId="0" xfId="5" applyFont="1" applyFill="1" applyAlignment="1">
      <alignment horizontal="right"/>
    </xf>
    <xf numFmtId="0" fontId="26" fillId="12" borderId="0" xfId="5" applyFont="1" applyFill="1"/>
    <xf numFmtId="165" fontId="26" fillId="12" borderId="0" xfId="5" applyNumberFormat="1" applyFont="1" applyFill="1" applyAlignment="1">
      <alignment horizontal="right"/>
    </xf>
    <xf numFmtId="1" fontId="26" fillId="12" borderId="0" xfId="5" applyNumberFormat="1" applyFont="1" applyFill="1" applyAlignment="1">
      <alignment horizontal="right"/>
    </xf>
    <xf numFmtId="0" fontId="27" fillId="19" borderId="0" xfId="0" applyFont="1" applyFill="1"/>
    <xf numFmtId="0" fontId="0" fillId="19" borderId="0" xfId="0" applyFill="1" applyAlignment="1">
      <alignment horizontal="right"/>
    </xf>
    <xf numFmtId="0" fontId="0" fillId="0" borderId="0" xfId="0"/>
    <xf numFmtId="0" fontId="24" fillId="0" borderId="0" xfId="0" applyFont="1"/>
    <xf numFmtId="0" fontId="24" fillId="0" borderId="0" xfId="0" applyFont="1" applyAlignment="1">
      <alignment wrapText="1"/>
    </xf>
    <xf numFmtId="0" fontId="24" fillId="0" borderId="0" xfId="5" applyFont="1"/>
    <xf numFmtId="0" fontId="24" fillId="0" borderId="0" xfId="5" quotePrefix="1" applyFont="1" applyAlignment="1">
      <alignment horizontal="left"/>
    </xf>
    <xf numFmtId="0" fontId="1" fillId="2" borderId="0" xfId="0" applyNumberFormat="1" applyFont="1" applyFill="1" applyBorder="1"/>
    <xf numFmtId="0" fontId="4" fillId="4" borderId="0" xfId="0" applyFont="1" applyFill="1"/>
    <xf numFmtId="0" fontId="6" fillId="10" borderId="0" xfId="0" applyFont="1" applyFill="1"/>
    <xf numFmtId="0" fontId="7" fillId="10" borderId="0" xfId="0" applyFont="1" applyFill="1"/>
    <xf numFmtId="0" fontId="0" fillId="0" borderId="0" xfId="0"/>
    <xf numFmtId="0" fontId="10" fillId="0" borderId="0" xfId="0" applyFont="1"/>
    <xf numFmtId="0" fontId="9" fillId="0" borderId="0" xfId="0" applyFont="1"/>
    <xf numFmtId="0" fontId="0" fillId="9" borderId="0" xfId="0" applyFill="1"/>
  </cellXfs>
  <cellStyles count="6">
    <cellStyle name="Currency" xfId="2" builtinId="4"/>
    <cellStyle name="GrayCell" xfId="4" xr:uid="{C2A1FB66-43E6-4775-9F6A-9A90D2357096}"/>
    <cellStyle name="Heading 3" xfId="1" builtinId="18"/>
    <cellStyle name="Heading 3 2" xfId="3" xr:uid="{F04CA6EE-BE93-4B82-918C-F2339DFB30B9}"/>
    <cellStyle name="Normal" xfId="0" builtinId="0"/>
    <cellStyle name="Normal 2" xfId="5" xr:uid="{F581AC2F-2911-494C-925F-1E05FADC471C}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fill>
        <patternFill patternType="solid">
          <fgColor indexed="64"/>
          <bgColor theme="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theme="9"/>
          <bgColor theme="9"/>
        </patternFill>
      </fill>
    </dxf>
    <dxf>
      <numFmt numFmtId="0" formatCode="General"/>
    </dxf>
    <dxf>
      <font>
        <strike val="0"/>
        <outline val="0"/>
        <shadow val="0"/>
        <u val="none"/>
        <vertAlign val="baseline"/>
        <sz val="14"/>
        <color theme="3"/>
        <name val="Calibri"/>
        <scheme val="minor"/>
      </font>
      <fill>
        <patternFill>
          <fgColor indexed="64"/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228600</xdr:colOff>
      <xdr:row>2</xdr:row>
      <xdr:rowOff>9526</xdr:rowOff>
    </xdr:from>
    <xdr:ext cx="3686176" cy="371474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D63B491-2F96-4AA4-ACAF-43832269AAB8}"/>
            </a:ext>
          </a:extLst>
        </xdr:cNvPr>
        <xdr:cNvSpPr txBox="1"/>
      </xdr:nvSpPr>
      <xdr:spPr>
        <a:xfrm>
          <a:off x="6829425" y="390526"/>
          <a:ext cx="3686176" cy="371474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200" b="1"/>
            <a:t>USING VLOOKUP TO FIND THE PRICE OF A FOOD ITEM</a:t>
          </a:r>
        </a:p>
      </xdr:txBody>
    </xdr:sp>
    <xdr:clientData/>
  </xdr:oneCellAnchor>
  <xdr:twoCellAnchor>
    <xdr:from>
      <xdr:col>6</xdr:col>
      <xdr:colOff>381000</xdr:colOff>
      <xdr:row>8</xdr:row>
      <xdr:rowOff>95251</xdr:rowOff>
    </xdr:from>
    <xdr:to>
      <xdr:col>10</xdr:col>
      <xdr:colOff>285749</xdr:colOff>
      <xdr:row>11</xdr:row>
      <xdr:rowOff>38101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BCD1D8E-E600-4BDE-8DE3-41D181F96B6F}"/>
            </a:ext>
          </a:extLst>
        </xdr:cNvPr>
        <xdr:cNvSpPr txBox="1"/>
      </xdr:nvSpPr>
      <xdr:spPr>
        <a:xfrm>
          <a:off x="4210050" y="1676401"/>
          <a:ext cx="2952749" cy="514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FINDING</a:t>
          </a:r>
          <a:r>
            <a:rPr lang="en-US" sz="1200" b="1" baseline="0"/>
            <a:t> TAX RATE BASED ON AMOUNT OF SALARY RECEIVED </a:t>
          </a:r>
          <a:endParaRPr lang="en-US" sz="1200" b="1"/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190500</xdr:colOff>
      <xdr:row>1</xdr:row>
      <xdr:rowOff>19050</xdr:rowOff>
    </xdr:from>
    <xdr:ext cx="7219950" cy="4572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D248DCE-56FE-452F-9D5E-84834F1CE238}"/>
            </a:ext>
          </a:extLst>
        </xdr:cNvPr>
        <xdr:cNvSpPr txBox="1"/>
      </xdr:nvSpPr>
      <xdr:spPr>
        <a:xfrm>
          <a:off x="190500" y="180975"/>
          <a:ext cx="7219950" cy="4572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400" b="1"/>
            <a:t>FINDING EMPLOYEE</a:t>
          </a:r>
          <a:r>
            <a:rPr lang="en-US" sz="1400" b="1" baseline="0"/>
            <a:t> SALARY AND YEARS OF EXPERIENCE  BASED ON THEIR ID USING VLOOKUP</a:t>
          </a:r>
          <a:endParaRPr lang="en-US" sz="1400" b="1"/>
        </a:p>
        <a:p>
          <a:endParaRPr 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66676</xdr:colOff>
      <xdr:row>0</xdr:row>
      <xdr:rowOff>161925</xdr:rowOff>
    </xdr:from>
    <xdr:to>
      <xdr:col>9</xdr:col>
      <xdr:colOff>28576</xdr:colOff>
      <xdr:row>16</xdr:row>
      <xdr:rowOff>142875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8FA7022-14C6-4D76-B709-3500ADABCB1E}"/>
            </a:ext>
          </a:extLst>
        </xdr:cNvPr>
        <xdr:cNvSpPr txBox="1"/>
      </xdr:nvSpPr>
      <xdr:spPr>
        <a:xfrm>
          <a:off x="66676" y="161925"/>
          <a:ext cx="5448300" cy="3028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INDEX function enables you to return the entry in any row and column within an array of numbers.</a:t>
          </a:r>
          <a:br>
            <a:rPr lang="en-US" sz="12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2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INDEX(</a:t>
          </a:r>
          <a:r>
            <a:rPr lang="en-US" sz="1200" b="1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array</a:t>
          </a:r>
          <a:r>
            <a:rPr lang="en-US" sz="12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sz="1200" b="1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row</a:t>
          </a:r>
          <a:r>
            <a:rPr lang="en-US" sz="12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en-US" sz="1200" b="1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number</a:t>
          </a:r>
          <a:r>
            <a:rPr lang="en-US" sz="12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sz="1200" b="1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column</a:t>
          </a:r>
          <a:r>
            <a:rPr lang="en-US" sz="12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en-US" sz="1200" b="1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number</a:t>
          </a:r>
          <a:r>
            <a:rPr lang="en-US" sz="12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US" sz="1200" b="1">
              <a:solidFill>
                <a:schemeClr val="tx1"/>
              </a:solidFill>
            </a:rPr>
            <a:t> </a:t>
          </a:r>
        </a:p>
        <a:p>
          <a:endParaRPr lang="en-US" sz="1200" b="1">
            <a:solidFill>
              <a:schemeClr val="tx1"/>
            </a:solidFill>
          </a:endParaRPr>
        </a:p>
        <a:p>
          <a:r>
            <a:rPr lang="en-US" sz="14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INDEX function’s arguments are as follows:</a:t>
          </a:r>
          <a:br>
            <a:rPr lang="en-US" sz="14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4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■ array: </a:t>
          </a:r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 range</a:t>
          </a:r>
          <a:br>
            <a:rPr lang="en-US" sz="14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4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■ row_num</a:t>
          </a:r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A row number within array</a:t>
          </a:r>
          <a:br>
            <a:rPr lang="en-US" sz="14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4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■ col_num: </a:t>
          </a:r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 column number within array</a:t>
          </a:r>
          <a:r>
            <a:rPr lang="en-US" sz="1600" b="0">
              <a:solidFill>
                <a:schemeClr val="tx1"/>
              </a:solidFill>
            </a:rPr>
            <a:t> </a:t>
          </a:r>
          <a:br>
            <a:rPr lang="en-US" sz="1600" b="1">
              <a:solidFill>
                <a:schemeClr val="tx1"/>
              </a:solidFill>
            </a:rPr>
          </a:br>
          <a:br>
            <a:rPr lang="en-US" sz="1200" b="1">
              <a:solidFill>
                <a:schemeClr val="tx1"/>
              </a:solidFill>
            </a:rPr>
          </a:br>
          <a:endParaRPr lang="en-US" sz="1200" b="1">
            <a:solidFill>
              <a:schemeClr val="tx1"/>
            </a:solidFill>
          </a:endParaRPr>
        </a:p>
        <a:p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 example, the formula =INDEX(M3:O6,2,3) returns the entry in the second row and third</a:t>
          </a:r>
          <a:r>
            <a:rPr lang="en-US" sz="14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column of the array M3:O6</a:t>
          </a:r>
          <a:r>
            <a:rPr lang="en-US" sz="14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which is 40 under the age column (which is column 3) and  </a:t>
          </a:r>
          <a:r>
            <a:rPr lang="en-US" sz="1400" b="0">
              <a:solidFill>
                <a:schemeClr val="tx1"/>
              </a:solidFill>
            </a:rPr>
            <a:t>Maurice age because he is in row 2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304800</xdr:colOff>
      <xdr:row>0</xdr:row>
      <xdr:rowOff>104775</xdr:rowOff>
    </xdr:from>
    <xdr:ext cx="7524749" cy="77152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DA297CE-3E76-430D-B09E-3062E863527E}"/>
            </a:ext>
          </a:extLst>
        </xdr:cNvPr>
        <xdr:cNvSpPr txBox="1"/>
      </xdr:nvSpPr>
      <xdr:spPr>
        <a:xfrm>
          <a:off x="914400" y="104775"/>
          <a:ext cx="7524749" cy="771526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400" b="0" i="0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rPr>
            <a:t>Given monthly sales for several products, how do I write a formula that returns the sales of a</a:t>
          </a:r>
          <a:br>
            <a:rPr lang="en-US" sz="1400" b="0" i="0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rPr>
          </a:br>
          <a:r>
            <a:rPr lang="en-US" sz="1400" b="0" i="0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rPr>
            <a:t>product during a specific month? For example, how much of Product 2 did I sell during June?</a:t>
          </a:r>
          <a:r>
            <a:rPr lang="en-US" sz="1400" b="0">
              <a:solidFill>
                <a:schemeClr val="tx1">
                  <a:lumMod val="95000"/>
                  <a:lumOff val="5000"/>
                </a:schemeClr>
              </a:solidFill>
            </a:rPr>
            <a:t> </a:t>
          </a:r>
          <a:br>
            <a:rPr lang="en-US" sz="1400" b="0">
              <a:solidFill>
                <a:schemeClr val="tx1">
                  <a:lumMod val="95000"/>
                  <a:lumOff val="5000"/>
                </a:schemeClr>
              </a:solidFill>
            </a:rPr>
          </a:br>
          <a:endParaRPr lang="en-US" sz="1400" b="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</xdr:colOff>
      <xdr:row>1</xdr:row>
      <xdr:rowOff>9526</xdr:rowOff>
    </xdr:from>
    <xdr:to>
      <xdr:col>10</xdr:col>
      <xdr:colOff>47625</xdr:colOff>
      <xdr:row>29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78E4C78-876A-499E-87CF-0FD2DC9D1521}"/>
            </a:ext>
          </a:extLst>
        </xdr:cNvPr>
        <xdr:cNvSpPr txBox="1"/>
      </xdr:nvSpPr>
      <xdr:spPr>
        <a:xfrm>
          <a:off x="2" y="200026"/>
          <a:ext cx="6143623" cy="54482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MATCH function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returns the relative position of a particular value in a cell range or array. The syntax of the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MATCH function is as follows:</a:t>
          </a:r>
          <a:r>
            <a:rPr lang="en-US" sz="1200"/>
            <a:t> </a:t>
          </a:r>
          <a:br>
            <a:rPr lang="en-US" sz="1200"/>
          </a:br>
          <a:endParaRPr lang="en-US" sz="12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MATCH(</a:t>
          </a:r>
          <a:r>
            <a:rPr lang="en-US" sz="1400" b="1" i="1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lookup_value,  lookup_array , match_type</a:t>
          </a: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US" sz="1200" b="1"/>
            <a:t> </a:t>
          </a:r>
        </a:p>
        <a:p>
          <a:br>
            <a:rPr lang="en-US"/>
          </a:br>
          <a:r>
            <a:rPr lang="en-US" sz="12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lookup_value </a:t>
          </a: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value you’re trying to match in the lookup range, the value whose position you want returned when a match is found</a:t>
          </a:r>
          <a:r>
            <a:rPr lang="en-US" sz="1200"/>
            <a:t> </a:t>
          </a:r>
          <a:endParaRPr lang="en-US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2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lookup_range </a:t>
          </a: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range you’re examining for a match to the lookup value. the cell range or array containing the values that you want to match</a:t>
          </a:r>
          <a:r>
            <a:rPr lang="en-US" sz="1200"/>
            <a:t> </a:t>
          </a:r>
          <a:b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2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match_type </a:t>
          </a: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argument is the number 1, 0, or –1, which specifies how Excel matches the</a:t>
          </a: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 specified by the </a:t>
          </a:r>
          <a:r>
            <a:rPr lang="en-US" sz="12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lookup_value </a:t>
          </a: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argument in the range specified by the</a:t>
          </a: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2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lookup_array </a:t>
          </a: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argument</a:t>
          </a:r>
          <a:r>
            <a:rPr lang="en-US" sz="1200"/>
            <a:t> </a:t>
          </a:r>
        </a:p>
        <a:p>
          <a:endParaRPr lang="en-US" sz="1200"/>
        </a:p>
        <a:p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 </a:t>
          </a:r>
          <a:r>
            <a:rPr lang="en-US" sz="12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match_type 1 </a:t>
          </a: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 find the largest value that is less than or equal to the </a:t>
          </a:r>
          <a:r>
            <a:rPr lang="en-US" sz="12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lookup_value. </a:t>
          </a: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Note that the values in the </a:t>
          </a:r>
          <a:r>
            <a:rPr lang="en-US" sz="12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lookup_array </a:t>
          </a: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must be placed in  ascending order when you use the 1 </a:t>
          </a:r>
          <a:r>
            <a:rPr lang="en-US" sz="12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match_type </a:t>
          </a: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argument. (Excel uses this type of matching when the </a:t>
          </a:r>
          <a:r>
            <a:rPr lang="en-US" sz="12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match_type </a:t>
          </a: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argument is omitted from the</a:t>
          </a: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MATCH function.)</a:t>
          </a:r>
          <a:b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 </a:t>
          </a:r>
          <a:r>
            <a:rPr lang="en-US" sz="12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match_type 0 </a:t>
          </a: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 find the first value that is exactly equal to the </a:t>
          </a:r>
          <a:r>
            <a:rPr lang="en-US" sz="12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lookup_value</a:t>
          </a: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Note that the values in the </a:t>
          </a:r>
          <a:r>
            <a:rPr lang="en-US" sz="12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lookup_array </a:t>
          </a: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can be in any order when you use the 0 </a:t>
          </a:r>
          <a:r>
            <a:rPr lang="en-US" sz="12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match_type </a:t>
          </a: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argument. 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 exact match exists and 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match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type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equals 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Excel returns the error message 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#N/A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Most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MATCH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applications use 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match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type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equals 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but if a 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match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type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 is not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included, then it is assumed that 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match_type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equals 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sz="1200"/>
            <a:t> </a:t>
          </a:r>
          <a:br>
            <a:rPr lang="en-US" sz="1200"/>
          </a:br>
          <a:endParaRPr lang="en-US" sz="12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 </a:t>
          </a:r>
          <a:r>
            <a:rPr lang="en-US" sz="12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match_type –1 </a:t>
          </a: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 find the smallest value that is greater than or equal to the </a:t>
          </a:r>
          <a:r>
            <a:rPr lang="en-US" sz="12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lookup_value. </a:t>
          </a: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Note that the values in the </a:t>
          </a:r>
          <a:r>
            <a:rPr lang="en-US" sz="12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lookup_array </a:t>
          </a: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must be placed in descending order when you use the –1 </a:t>
          </a:r>
          <a:r>
            <a:rPr lang="en-US" sz="12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match_type </a:t>
          </a: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argument</a:t>
          </a:r>
          <a:r>
            <a:rPr lang="en-US" sz="1200"/>
            <a:t> </a:t>
          </a:r>
          <a:br>
            <a:rPr lang="en-US" sz="1600"/>
          </a:br>
          <a:br>
            <a:rPr lang="en-US" sz="1400"/>
          </a:br>
          <a:br>
            <a:rPr lang="en-US" sz="1400"/>
          </a:br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1</xdr:row>
      <xdr:rowOff>85724</xdr:rowOff>
    </xdr:from>
    <xdr:to>
      <xdr:col>9</xdr:col>
      <xdr:colOff>581025</xdr:colOff>
      <xdr:row>3</xdr:row>
      <xdr:rowOff>171449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4C11CA5-99F8-4C55-B24C-850AED157279}"/>
            </a:ext>
          </a:extLst>
        </xdr:cNvPr>
        <xdr:cNvSpPr txBox="1"/>
      </xdr:nvSpPr>
      <xdr:spPr>
        <a:xfrm>
          <a:off x="742950" y="85724"/>
          <a:ext cx="5324475" cy="4667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USING THE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COMBINATION OF INDEX AND MATCH FUNCTION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FIND THE PRICE OF A FOOD ITEM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11</xdr:col>
      <xdr:colOff>323850</xdr:colOff>
      <xdr:row>1</xdr:row>
      <xdr:rowOff>66675</xdr:rowOff>
    </xdr:from>
    <xdr:to>
      <xdr:col>16</xdr:col>
      <xdr:colOff>904875</xdr:colOff>
      <xdr:row>4</xdr:row>
      <xdr:rowOff>19050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B470868-52F6-4F43-AC6D-FCC63F2AC728}"/>
            </a:ext>
          </a:extLst>
        </xdr:cNvPr>
        <xdr:cNvSpPr txBox="1"/>
      </xdr:nvSpPr>
      <xdr:spPr>
        <a:xfrm>
          <a:off x="7029450" y="66675"/>
          <a:ext cx="483870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FINDING EMPLOYEE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SALARY AND YEARS OF EXPERIENCE  BASED ON THEIR ID USING A COMBINATION OF INDEX AND MATCH FUNCTION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ookUp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lookup_11"/>
      <sheetName val="EAXCT MATCH"/>
      <sheetName val="Sheet3"/>
    </sheetNames>
    <sheetDataSet>
      <sheetData sheetId="0"/>
      <sheetData sheetId="1">
        <row r="4">
          <cell r="B4" t="str">
            <v>Bread</v>
          </cell>
          <cell r="C4">
            <v>50</v>
          </cell>
        </row>
        <row r="5">
          <cell r="B5" t="str">
            <v>Donuts</v>
          </cell>
          <cell r="C5">
            <v>100</v>
          </cell>
        </row>
        <row r="6">
          <cell r="B6" t="str">
            <v>Cookies</v>
          </cell>
          <cell r="C6">
            <v>40</v>
          </cell>
        </row>
        <row r="7">
          <cell r="B7" t="str">
            <v>Cakes</v>
          </cell>
          <cell r="C7">
            <v>50</v>
          </cell>
        </row>
        <row r="8">
          <cell r="B8" t="str">
            <v>Pies</v>
          </cell>
          <cell r="C8">
            <v>20</v>
          </cell>
        </row>
      </sheetData>
      <sheetData sheetId="2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2:H23" totalsRowShown="0" headerRowDxfId="9" headerRowCellStyle="Heading 3" dataCellStyle="Heading 3">
  <autoFilter ref="B2:H23" xr:uid="{00000000-0009-0000-0100-000001000000}"/>
  <tableColumns count="7">
    <tableColumn id="1" xr3:uid="{00000000-0010-0000-0000-000001000000}" name="job" dataCellStyle="Heading 3"/>
    <tableColumn id="2" xr3:uid="{00000000-0010-0000-0000-000002000000}" name="marital" dataCellStyle="Heading 3"/>
    <tableColumn id="3" xr3:uid="{00000000-0010-0000-0000-000003000000}" name="education" dataCellStyle="Heading 3"/>
    <tableColumn id="4" xr3:uid="{00000000-0010-0000-0000-000004000000}" name="default" dataCellStyle="Heading 3"/>
    <tableColumn id="5" xr3:uid="{00000000-0010-0000-0000-000005000000}" name="income" dataCellStyle="Heading 3"/>
    <tableColumn id="6" xr3:uid="{00000000-0010-0000-0000-000006000000}" name="payment ability" dataCellStyle="Heading 3">
      <calculatedColumnFormula>IF(F3&gt;=$L$4,"can pay","cannot pay")</calculatedColumnFormula>
    </tableColumn>
    <tableColumn id="7" xr3:uid="{00000000-0010-0000-0000-000007000000}" name="income level" dataDxfId="8" dataCellStyle="Heading 3">
      <calculatedColumnFormula>IF(F3&gt;=2000,"Higher Income",IF(F3&gt;=1000,"High Income",IF(F3&gt;=500,"Medium Income",IF(F3&gt;=0,"Low Income","debt"))))</calculatedColumnFormula>
    </tableColumn>
  </tableColumns>
  <tableStyleInfo name="TableStyleMedium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C4:E18" totalsRowShown="0" headerRowDxfId="7" dataDxfId="5" headerRowBorderDxfId="6" tableBorderDxfId="4" totalsRowBorderDxfId="3">
  <autoFilter ref="C4:E18" xr:uid="{00000000-0009-0000-0100-000002000000}"/>
  <sortState xmlns:xlrd2="http://schemas.microsoft.com/office/spreadsheetml/2017/richdata2" ref="C4:E17">
    <sortCondition ref="C3:C17"/>
  </sortState>
  <tableColumns count="3">
    <tableColumn id="1" xr3:uid="{00000000-0010-0000-0100-000001000000}" name="Date" dataDxfId="2"/>
    <tableColumn id="2" xr3:uid="{00000000-0010-0000-0100-000002000000}" name="Day" dataDxfId="1"/>
    <tableColumn id="3" xr3:uid="{00000000-0010-0000-0100-000003000000}" name="Temperatu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26"/>
  <sheetViews>
    <sheetView defaultGridColor="0" topLeftCell="A16" colorId="9" workbookViewId="0">
      <selection activeCell="H3" sqref="H3"/>
    </sheetView>
  </sheetViews>
  <sheetFormatPr defaultRowHeight="15"/>
  <cols>
    <col min="1" max="1" width="5.28515625" bestFit="1" customWidth="1"/>
    <col min="2" max="2" width="14.140625" bestFit="1" customWidth="1"/>
    <col min="3" max="3" width="11.7109375" bestFit="1" customWidth="1"/>
    <col min="4" max="4" width="14.85546875" bestFit="1" customWidth="1"/>
    <col min="5" max="5" width="9.28515625" customWidth="1"/>
    <col min="6" max="6" width="7.140625" customWidth="1"/>
    <col min="7" max="7" width="17.7109375" customWidth="1"/>
    <col min="8" max="8" width="13.5703125" customWidth="1"/>
  </cols>
  <sheetData>
    <row r="2" spans="1:18" ht="19.5" thickBot="1">
      <c r="A2" s="9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22</v>
      </c>
      <c r="G2" s="10" t="s">
        <v>23</v>
      </c>
      <c r="H2" s="10" t="s">
        <v>27</v>
      </c>
      <c r="J2" s="76" t="s">
        <v>24</v>
      </c>
      <c r="K2" s="76"/>
      <c r="L2" s="76"/>
      <c r="M2" s="76"/>
      <c r="N2" s="76"/>
      <c r="O2" s="76"/>
      <c r="P2" s="76"/>
      <c r="Q2" s="76"/>
      <c r="R2" s="76"/>
    </row>
    <row r="3" spans="1:18" ht="15.75" thickBot="1">
      <c r="A3" s="8">
        <v>30</v>
      </c>
      <c r="B3" s="7" t="s">
        <v>5</v>
      </c>
      <c r="C3" s="7" t="s">
        <v>6</v>
      </c>
      <c r="D3" s="7" t="s">
        <v>7</v>
      </c>
      <c r="E3" s="7" t="s">
        <v>8</v>
      </c>
      <c r="F3" s="7">
        <v>1787</v>
      </c>
      <c r="G3" s="7" t="str">
        <f>IF(F3&gt;=$L$4,"can pay","cannot pay")</f>
        <v>can pay</v>
      </c>
      <c r="H3" s="7" t="str">
        <f>IF(F3&gt;=2000,"Higher Income",IF(F3&gt;=1000,"High Income",IF(F3&gt;=500,"Medium Income",IF(F3&gt;=0,"Low Income","debt"))))</f>
        <v>High Income</v>
      </c>
    </row>
    <row r="4" spans="1:18" ht="16.5" thickBot="1">
      <c r="A4" s="8">
        <v>33</v>
      </c>
      <c r="B4" s="7" t="s">
        <v>10</v>
      </c>
      <c r="C4" s="7" t="s">
        <v>6</v>
      </c>
      <c r="D4" s="7" t="s">
        <v>11</v>
      </c>
      <c r="E4" s="7" t="s">
        <v>8</v>
      </c>
      <c r="F4" s="7">
        <v>4789</v>
      </c>
      <c r="G4" s="7" t="str">
        <f t="shared" ref="G4:G23" si="0">IF(F4&gt;=$L$4,"can pay","cannot pay")</f>
        <v>can pay</v>
      </c>
      <c r="H4" s="7" t="str">
        <f t="shared" ref="H4:H22" si="1">IF(F4&gt;=2000,"Higher Income",IF(F4&gt;=1000,"High Income",IF(F4&gt;=500,"Medium Income",IF(F4&gt;=0,"Low Income","debt"))))</f>
        <v>Higher Income</v>
      </c>
      <c r="J4" s="77" t="s">
        <v>25</v>
      </c>
      <c r="K4" s="77"/>
      <c r="L4">
        <v>1000</v>
      </c>
    </row>
    <row r="5" spans="1:18" ht="15.75" thickBot="1">
      <c r="A5" s="8">
        <v>35</v>
      </c>
      <c r="B5" s="7" t="s">
        <v>12</v>
      </c>
      <c r="C5" s="7" t="s">
        <v>13</v>
      </c>
      <c r="D5" s="7" t="s">
        <v>14</v>
      </c>
      <c r="E5" s="7" t="s">
        <v>8</v>
      </c>
      <c r="F5" s="7">
        <v>1350</v>
      </c>
      <c r="G5" s="7" t="str">
        <f t="shared" si="0"/>
        <v>can pay</v>
      </c>
      <c r="H5" s="7" t="str">
        <f t="shared" si="1"/>
        <v>High Income</v>
      </c>
    </row>
    <row r="6" spans="1:18" ht="15.75" thickBot="1">
      <c r="A6" s="8">
        <v>30</v>
      </c>
      <c r="B6" s="7" t="s">
        <v>12</v>
      </c>
      <c r="C6" s="7" t="s">
        <v>6</v>
      </c>
      <c r="D6" s="7" t="s">
        <v>14</v>
      </c>
      <c r="E6" s="7" t="s">
        <v>8</v>
      </c>
      <c r="F6" s="7">
        <v>1476</v>
      </c>
      <c r="G6" s="7" t="str">
        <f t="shared" si="0"/>
        <v>can pay</v>
      </c>
      <c r="H6" s="7" t="str">
        <f t="shared" si="1"/>
        <v>High Income</v>
      </c>
    </row>
    <row r="7" spans="1:18" ht="15.75" thickBot="1">
      <c r="A7" s="8">
        <v>59</v>
      </c>
      <c r="B7" s="7" t="s">
        <v>15</v>
      </c>
      <c r="C7" s="7" t="s">
        <v>6</v>
      </c>
      <c r="D7" s="7" t="s">
        <v>11</v>
      </c>
      <c r="E7" s="7" t="s">
        <v>8</v>
      </c>
      <c r="F7" s="7">
        <v>0</v>
      </c>
      <c r="G7" s="7" t="str">
        <f t="shared" si="0"/>
        <v>cannot pay</v>
      </c>
      <c r="H7" s="7" t="str">
        <f t="shared" si="1"/>
        <v>Low Income</v>
      </c>
      <c r="J7" s="6" t="s">
        <v>26</v>
      </c>
      <c r="K7" s="6"/>
      <c r="L7" s="6" t="str">
        <f ca="1">_xlfn.FORMULATEXT(G3)</f>
        <v>=IF(F3&gt;=$L$4,"can pay","cannot pay")</v>
      </c>
      <c r="M7" s="6"/>
      <c r="N7" s="6"/>
      <c r="O7" s="6"/>
    </row>
    <row r="8" spans="1:18" ht="15.75" thickBot="1">
      <c r="A8" s="8">
        <v>35</v>
      </c>
      <c r="B8" s="7" t="s">
        <v>12</v>
      </c>
      <c r="C8" s="7" t="s">
        <v>13</v>
      </c>
      <c r="D8" s="7" t="s">
        <v>14</v>
      </c>
      <c r="E8" s="7" t="s">
        <v>8</v>
      </c>
      <c r="F8" s="7">
        <v>747</v>
      </c>
      <c r="G8" s="7" t="str">
        <f t="shared" si="0"/>
        <v>cannot pay</v>
      </c>
      <c r="H8" s="7" t="str">
        <f t="shared" si="1"/>
        <v>Medium Income</v>
      </c>
    </row>
    <row r="9" spans="1:18" ht="15.75" thickBot="1">
      <c r="A9" s="8">
        <v>36</v>
      </c>
      <c r="B9" s="7" t="s">
        <v>16</v>
      </c>
      <c r="C9" s="7" t="s">
        <v>6</v>
      </c>
      <c r="D9" s="7" t="s">
        <v>14</v>
      </c>
      <c r="E9" s="7" t="s">
        <v>8</v>
      </c>
      <c r="F9" s="7">
        <v>307</v>
      </c>
      <c r="G9" s="7" t="str">
        <f t="shared" si="0"/>
        <v>cannot pay</v>
      </c>
      <c r="H9" s="7" t="str">
        <f t="shared" si="1"/>
        <v>Low Income</v>
      </c>
    </row>
    <row r="10" spans="1:18" ht="15.75" thickBot="1">
      <c r="A10" s="8">
        <v>39</v>
      </c>
      <c r="B10" s="7" t="s">
        <v>17</v>
      </c>
      <c r="C10" s="7" t="s">
        <v>6</v>
      </c>
      <c r="D10" s="7" t="s">
        <v>11</v>
      </c>
      <c r="E10" s="7" t="s">
        <v>8</v>
      </c>
      <c r="F10" s="7">
        <v>147</v>
      </c>
      <c r="G10" s="7" t="str">
        <f t="shared" si="0"/>
        <v>cannot pay</v>
      </c>
      <c r="H10" s="7" t="str">
        <f t="shared" si="1"/>
        <v>Low Income</v>
      </c>
      <c r="J10" t="s">
        <v>28</v>
      </c>
      <c r="L10" t="str">
        <f ca="1">_xlfn.FORMULATEXT(H3)</f>
        <v>=IF(F3&gt;=2000,"Higher Income",IF(F3&gt;=1000,"High Income",IF(F3&gt;=500,"Medium Income",IF(F3&gt;=0,"Low Income","debt"))))</v>
      </c>
    </row>
    <row r="11" spans="1:18" ht="15.75" thickBot="1">
      <c r="A11" s="8">
        <v>41</v>
      </c>
      <c r="B11" s="7" t="s">
        <v>18</v>
      </c>
      <c r="C11" s="7" t="s">
        <v>6</v>
      </c>
      <c r="D11" s="7" t="s">
        <v>14</v>
      </c>
      <c r="E11" s="7" t="s">
        <v>8</v>
      </c>
      <c r="F11" s="7">
        <v>221</v>
      </c>
      <c r="G11" s="7" t="str">
        <f t="shared" si="0"/>
        <v>cannot pay</v>
      </c>
      <c r="H11" s="7" t="str">
        <f t="shared" si="1"/>
        <v>Low Income</v>
      </c>
    </row>
    <row r="12" spans="1:18" ht="15.75" thickBot="1">
      <c r="A12" s="8">
        <v>43</v>
      </c>
      <c r="B12" s="7" t="s">
        <v>10</v>
      </c>
      <c r="C12" s="7" t="s">
        <v>6</v>
      </c>
      <c r="D12" s="7" t="s">
        <v>7</v>
      </c>
      <c r="E12" s="7" t="s">
        <v>8</v>
      </c>
      <c r="F12" s="7">
        <v>-88</v>
      </c>
      <c r="G12" s="7" t="str">
        <f t="shared" si="0"/>
        <v>cannot pay</v>
      </c>
      <c r="H12" s="7" t="str">
        <f t="shared" si="1"/>
        <v>debt</v>
      </c>
    </row>
    <row r="13" spans="1:18" ht="15.75" thickBot="1">
      <c r="A13" s="8">
        <v>39</v>
      </c>
      <c r="B13" s="7" t="s">
        <v>10</v>
      </c>
      <c r="C13" s="7" t="s">
        <v>6</v>
      </c>
      <c r="D13" s="7" t="s">
        <v>11</v>
      </c>
      <c r="E13" s="7" t="s">
        <v>8</v>
      </c>
      <c r="F13" s="7">
        <v>9374</v>
      </c>
      <c r="G13" s="7" t="str">
        <f t="shared" si="0"/>
        <v>can pay</v>
      </c>
      <c r="H13" s="7" t="str">
        <f t="shared" si="1"/>
        <v>Higher Income</v>
      </c>
    </row>
    <row r="14" spans="1:18" ht="15.75" thickBot="1">
      <c r="A14" s="8">
        <v>43</v>
      </c>
      <c r="B14" s="7" t="s">
        <v>19</v>
      </c>
      <c r="C14" s="7" t="s">
        <v>6</v>
      </c>
      <c r="D14" s="7" t="s">
        <v>11</v>
      </c>
      <c r="E14" s="7" t="s">
        <v>8</v>
      </c>
      <c r="F14" s="7">
        <v>264</v>
      </c>
      <c r="G14" s="7" t="str">
        <f t="shared" si="0"/>
        <v>cannot pay</v>
      </c>
      <c r="H14" s="7" t="str">
        <f t="shared" si="1"/>
        <v>Low Income</v>
      </c>
    </row>
    <row r="15" spans="1:18" ht="15.75" thickBot="1">
      <c r="A15" s="8">
        <v>36</v>
      </c>
      <c r="B15" s="7" t="s">
        <v>17</v>
      </c>
      <c r="C15" s="7" t="s">
        <v>6</v>
      </c>
      <c r="D15" s="7" t="s">
        <v>14</v>
      </c>
      <c r="E15" s="7" t="s">
        <v>8</v>
      </c>
      <c r="F15" s="7">
        <v>1109</v>
      </c>
      <c r="G15" s="7" t="str">
        <f t="shared" si="0"/>
        <v>can pay</v>
      </c>
      <c r="H15" s="7" t="str">
        <f t="shared" si="1"/>
        <v>High Income</v>
      </c>
    </row>
    <row r="16" spans="1:18" ht="15.75" thickBot="1">
      <c r="A16" s="8">
        <v>20</v>
      </c>
      <c r="B16" s="7" t="s">
        <v>20</v>
      </c>
      <c r="C16" s="7" t="s">
        <v>13</v>
      </c>
      <c r="D16" s="7" t="s">
        <v>11</v>
      </c>
      <c r="E16" s="7" t="s">
        <v>8</v>
      </c>
      <c r="F16" s="7">
        <v>502</v>
      </c>
      <c r="G16" s="7" t="str">
        <f t="shared" si="0"/>
        <v>cannot pay</v>
      </c>
      <c r="H16" s="7" t="str">
        <f t="shared" si="1"/>
        <v>Medium Income</v>
      </c>
    </row>
    <row r="17" spans="1:8" ht="15.75" thickBot="1">
      <c r="A17" s="8">
        <v>31</v>
      </c>
      <c r="B17" s="7" t="s">
        <v>15</v>
      </c>
      <c r="C17" s="7" t="s">
        <v>6</v>
      </c>
      <c r="D17" s="7" t="s">
        <v>11</v>
      </c>
      <c r="E17" s="7" t="s">
        <v>8</v>
      </c>
      <c r="F17" s="7">
        <v>360</v>
      </c>
      <c r="G17" s="7" t="str">
        <f t="shared" si="0"/>
        <v>cannot pay</v>
      </c>
      <c r="H17" s="7" t="str">
        <f t="shared" si="1"/>
        <v>Low Income</v>
      </c>
    </row>
    <row r="18" spans="1:8" ht="15.75" thickBot="1">
      <c r="A18" s="8">
        <v>40</v>
      </c>
      <c r="B18" s="7" t="s">
        <v>12</v>
      </c>
      <c r="C18" s="7" t="s">
        <v>6</v>
      </c>
      <c r="D18" s="7" t="s">
        <v>14</v>
      </c>
      <c r="E18" s="7" t="s">
        <v>8</v>
      </c>
      <c r="F18" s="7">
        <v>194</v>
      </c>
      <c r="G18" s="7" t="str">
        <f t="shared" si="0"/>
        <v>cannot pay</v>
      </c>
      <c r="H18" s="7" t="str">
        <f t="shared" si="1"/>
        <v>Low Income</v>
      </c>
    </row>
    <row r="19" spans="1:8" ht="15.75" thickBot="1">
      <c r="A19" s="8">
        <v>56</v>
      </c>
      <c r="B19" s="7" t="s">
        <v>17</v>
      </c>
      <c r="C19" s="7" t="s">
        <v>6</v>
      </c>
      <c r="D19" s="7" t="s">
        <v>11</v>
      </c>
      <c r="E19" s="7" t="s">
        <v>8</v>
      </c>
      <c r="F19" s="7">
        <v>4073</v>
      </c>
      <c r="G19" s="7" t="str">
        <f t="shared" si="0"/>
        <v>can pay</v>
      </c>
      <c r="H19" s="7" t="str">
        <f t="shared" si="1"/>
        <v>Higher Income</v>
      </c>
    </row>
    <row r="20" spans="1:8" ht="15.75" thickBot="1">
      <c r="A20" s="8">
        <v>37</v>
      </c>
      <c r="B20" s="7" t="s">
        <v>19</v>
      </c>
      <c r="C20" s="7" t="s">
        <v>13</v>
      </c>
      <c r="D20" s="7" t="s">
        <v>14</v>
      </c>
      <c r="E20" s="7" t="s">
        <v>8</v>
      </c>
      <c r="F20" s="7">
        <v>2317</v>
      </c>
      <c r="G20" s="7" t="str">
        <f t="shared" si="0"/>
        <v>can pay</v>
      </c>
      <c r="H20" s="7" t="str">
        <f t="shared" si="1"/>
        <v>Higher Income</v>
      </c>
    </row>
    <row r="21" spans="1:8" ht="15.75" thickBot="1">
      <c r="A21" s="8">
        <v>25</v>
      </c>
      <c r="B21" s="7" t="s">
        <v>15</v>
      </c>
      <c r="C21" s="7" t="s">
        <v>13</v>
      </c>
      <c r="D21" s="7" t="s">
        <v>7</v>
      </c>
      <c r="E21" s="7" t="s">
        <v>8</v>
      </c>
      <c r="F21" s="7">
        <v>-221</v>
      </c>
      <c r="G21" s="7" t="str">
        <f t="shared" si="0"/>
        <v>cannot pay</v>
      </c>
      <c r="H21" s="7" t="str">
        <f t="shared" si="1"/>
        <v>debt</v>
      </c>
    </row>
    <row r="22" spans="1:8" ht="15.75" thickBot="1">
      <c r="A22" s="8">
        <v>31</v>
      </c>
      <c r="B22" s="7" t="s">
        <v>10</v>
      </c>
      <c r="C22" s="7" t="s">
        <v>6</v>
      </c>
      <c r="D22" s="7" t="s">
        <v>11</v>
      </c>
      <c r="E22" s="7" t="s">
        <v>8</v>
      </c>
      <c r="F22" s="7">
        <v>132</v>
      </c>
      <c r="G22" s="7" t="str">
        <f t="shared" si="0"/>
        <v>cannot pay</v>
      </c>
      <c r="H22" s="7" t="str">
        <f t="shared" si="1"/>
        <v>Low Income</v>
      </c>
    </row>
    <row r="23" spans="1:8" ht="15.75" thickBot="1">
      <c r="A23" s="8">
        <v>38</v>
      </c>
      <c r="B23" s="7" t="s">
        <v>12</v>
      </c>
      <c r="C23" s="7" t="s">
        <v>21</v>
      </c>
      <c r="D23" s="7" t="s">
        <v>9</v>
      </c>
      <c r="E23" s="7" t="s">
        <v>8</v>
      </c>
      <c r="F23" s="7">
        <v>0</v>
      </c>
      <c r="G23" s="7" t="str">
        <f t="shared" si="0"/>
        <v>cannot pay</v>
      </c>
      <c r="H23" s="7" t="str">
        <f t="shared" ref="H23" si="2">IF(F23&gt;=2000,"Higher Income",IF(F23&gt;=1000,"High Income",IF(F23&gt;=500,"Medium Income",IF(F23&gt;=0,"Low Income","debt"))))</f>
        <v>Low Income</v>
      </c>
    </row>
    <row r="24" spans="1:8">
      <c r="A24" s="3"/>
      <c r="B24" s="4"/>
      <c r="C24" s="4"/>
      <c r="D24" s="4"/>
      <c r="E24" s="4"/>
      <c r="F24" s="4"/>
    </row>
    <row r="25" spans="1:8">
      <c r="A25" s="1"/>
      <c r="B25" s="2"/>
      <c r="C25" s="2"/>
      <c r="D25" s="2"/>
      <c r="E25" s="2"/>
      <c r="F25" s="2"/>
    </row>
    <row r="26" spans="1:8">
      <c r="A26" s="3"/>
      <c r="B26" s="4"/>
      <c r="C26" s="4"/>
      <c r="D26" s="4"/>
      <c r="E26" s="4"/>
      <c r="F26" s="4"/>
    </row>
  </sheetData>
  <mergeCells count="2">
    <mergeCell ref="J2:R2"/>
    <mergeCell ref="J4:K4"/>
  </mergeCells>
  <dataValidations count="1">
    <dataValidation type="list" allowBlank="1" showInputMessage="1" showErrorMessage="1" sqref="L4" xr:uid="{00000000-0002-0000-0000-000000000000}">
      <formula1>"900,1000,1500"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Y20"/>
  <sheetViews>
    <sheetView defaultGridColor="0" topLeftCell="A11" colorId="9" workbookViewId="0">
      <selection activeCell="G5" sqref="G5"/>
    </sheetView>
  </sheetViews>
  <sheetFormatPr defaultRowHeight="15"/>
  <cols>
    <col min="6" max="6" width="7.5703125" bestFit="1" customWidth="1"/>
    <col min="11" max="11" width="9.140625" customWidth="1"/>
  </cols>
  <sheetData>
    <row r="2" spans="2:25" ht="18.75">
      <c r="B2" s="17" t="s">
        <v>30</v>
      </c>
      <c r="C2" s="17" t="s">
        <v>29</v>
      </c>
      <c r="E2" s="78" t="s">
        <v>37</v>
      </c>
      <c r="F2" s="78"/>
      <c r="G2">
        <v>900.5</v>
      </c>
    </row>
    <row r="3" spans="2:25" ht="18.75">
      <c r="B3" s="18">
        <v>100.5</v>
      </c>
      <c r="C3" s="19">
        <v>5.5</v>
      </c>
      <c r="E3" s="16" t="s">
        <v>38</v>
      </c>
      <c r="F3" s="16"/>
      <c r="G3" s="16">
        <f>LOOKUP(G2,B3:B9,C3:C9)</f>
        <v>20.5</v>
      </c>
      <c r="K3" s="35" t="s">
        <v>51</v>
      </c>
    </row>
    <row r="4" spans="2:25">
      <c r="B4" s="18">
        <v>220</v>
      </c>
      <c r="C4" s="18">
        <v>5.5</v>
      </c>
      <c r="K4" s="36" t="s">
        <v>52</v>
      </c>
    </row>
    <row r="5" spans="2:25">
      <c r="B5" s="18">
        <v>509</v>
      </c>
      <c r="C5" s="18">
        <v>10.5</v>
      </c>
      <c r="K5" s="36" t="s">
        <v>53</v>
      </c>
    </row>
    <row r="6" spans="2:25">
      <c r="B6" s="18">
        <v>900.5</v>
      </c>
      <c r="C6" s="18">
        <v>20.5</v>
      </c>
      <c r="K6" s="36" t="s">
        <v>54</v>
      </c>
    </row>
    <row r="7" spans="2:25">
      <c r="B7" s="18">
        <v>1009.3</v>
      </c>
      <c r="C7" s="18">
        <v>25.5</v>
      </c>
    </row>
    <row r="8" spans="2:25" ht="15.75">
      <c r="B8" s="18">
        <v>3320.04</v>
      </c>
      <c r="C8" s="18">
        <v>35.5</v>
      </c>
      <c r="K8" s="37" t="s">
        <v>34</v>
      </c>
      <c r="L8" s="38"/>
      <c r="M8" s="38"/>
      <c r="N8" s="38"/>
      <c r="O8" s="38"/>
      <c r="P8" s="38"/>
      <c r="Q8" s="38"/>
      <c r="R8" s="38"/>
      <c r="S8" s="38"/>
      <c r="T8" s="38"/>
    </row>
    <row r="9" spans="2:25">
      <c r="B9" s="18">
        <v>4004</v>
      </c>
      <c r="C9" s="18">
        <v>35.5</v>
      </c>
      <c r="F9" s="18"/>
      <c r="G9" s="18"/>
    </row>
    <row r="10" spans="2:25">
      <c r="K10" s="34"/>
    </row>
    <row r="11" spans="2:25">
      <c r="K11" s="81" t="s">
        <v>55</v>
      </c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</row>
    <row r="12" spans="2:25">
      <c r="K12" s="81" t="s">
        <v>56</v>
      </c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</row>
    <row r="13" spans="2:25">
      <c r="K13" s="82" t="s">
        <v>57</v>
      </c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  <c r="Y13" s="82"/>
    </row>
    <row r="14" spans="2:25" ht="18" customHeight="1">
      <c r="K14" s="81" t="s">
        <v>58</v>
      </c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1"/>
    </row>
    <row r="15" spans="2:25" ht="18" customHeight="1">
      <c r="K15" s="82" t="s">
        <v>59</v>
      </c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</row>
    <row r="16" spans="2:25"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</row>
    <row r="17" spans="11:25"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</row>
    <row r="19" spans="11:25" ht="18.75">
      <c r="K19" s="79" t="s">
        <v>35</v>
      </c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79"/>
    </row>
    <row r="20" spans="11:25" ht="18.75">
      <c r="K20" s="79" t="s">
        <v>36</v>
      </c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79"/>
    </row>
  </sheetData>
  <mergeCells count="10">
    <mergeCell ref="E2:F2"/>
    <mergeCell ref="K19:Y19"/>
    <mergeCell ref="K20:Y20"/>
    <mergeCell ref="K16:Y16"/>
    <mergeCell ref="K17:Y17"/>
    <mergeCell ref="K11:Y11"/>
    <mergeCell ref="K12:Y12"/>
    <mergeCell ref="K13:Y13"/>
    <mergeCell ref="K14:Y14"/>
    <mergeCell ref="K15:Y15"/>
  </mergeCells>
  <dataValidations count="1">
    <dataValidation type="list" allowBlank="1" showInputMessage="1" showErrorMessage="1" sqref="G2" xr:uid="{00000000-0002-0000-0200-000000000000}">
      <formula1>$B$3:$B$9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BFDE4-AA90-4113-8B63-21E7F73146E2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D24"/>
  <sheetViews>
    <sheetView defaultGridColor="0" topLeftCell="A6" colorId="9" workbookViewId="0">
      <selection activeCell="J16" sqref="J16"/>
    </sheetView>
  </sheetViews>
  <sheetFormatPr defaultRowHeight="15"/>
  <cols>
    <col min="1" max="1" width="14.140625" bestFit="1" customWidth="1"/>
    <col min="3" max="3" width="12.5703125" bestFit="1" customWidth="1"/>
    <col min="5" max="5" width="9.5703125" bestFit="1" customWidth="1"/>
    <col min="6" max="6" width="15.85546875" bestFit="1" customWidth="1"/>
    <col min="10" max="10" width="14.28515625" bestFit="1" customWidth="1"/>
    <col min="11" max="11" width="14" bestFit="1" customWidth="1"/>
    <col min="12" max="12" width="14.140625" customWidth="1"/>
    <col min="13" max="13" width="12" bestFit="1" customWidth="1"/>
  </cols>
  <sheetData>
    <row r="2" spans="1:13" ht="15.75" thickBot="1"/>
    <row r="3" spans="1:13" ht="19.5" thickBot="1">
      <c r="A3" s="11" t="s">
        <v>1</v>
      </c>
      <c r="B3" s="11" t="s">
        <v>2</v>
      </c>
      <c r="C3" s="11" t="s">
        <v>3</v>
      </c>
      <c r="D3" s="11" t="s">
        <v>4</v>
      </c>
      <c r="E3" s="11" t="s">
        <v>22</v>
      </c>
      <c r="F3" s="11" t="s">
        <v>27</v>
      </c>
      <c r="I3" s="17" t="s">
        <v>30</v>
      </c>
      <c r="J3" s="17" t="s">
        <v>50</v>
      </c>
      <c r="L3" s="15" t="s">
        <v>33</v>
      </c>
      <c r="M3" s="20">
        <v>9000.5</v>
      </c>
    </row>
    <row r="4" spans="1:13" ht="15.75" thickBot="1">
      <c r="A4" s="12" t="s">
        <v>5</v>
      </c>
      <c r="B4" s="12" t="s">
        <v>6</v>
      </c>
      <c r="C4" s="12" t="s">
        <v>7</v>
      </c>
      <c r="D4" s="12" t="s">
        <v>8</v>
      </c>
      <c r="E4" s="12">
        <v>1787</v>
      </c>
      <c r="G4" s="14"/>
      <c r="I4" s="18">
        <v>233.5</v>
      </c>
      <c r="J4" s="19">
        <v>5.5</v>
      </c>
      <c r="L4" s="16" t="s">
        <v>29</v>
      </c>
      <c r="M4" s="16">
        <f>VLOOKUP(M3,{0,5.5;409,10.5;999,20.5;1999,25.5;3000,35.5},2,TRUE)</f>
        <v>35.5</v>
      </c>
    </row>
    <row r="5" spans="1:13" ht="15.75" thickBot="1">
      <c r="A5" s="13" t="s">
        <v>10</v>
      </c>
      <c r="B5" s="13" t="s">
        <v>6</v>
      </c>
      <c r="C5" s="13" t="s">
        <v>11</v>
      </c>
      <c r="D5" s="13" t="s">
        <v>8</v>
      </c>
      <c r="E5" s="13">
        <v>4789</v>
      </c>
      <c r="G5" s="14"/>
      <c r="I5" s="18">
        <v>509</v>
      </c>
      <c r="J5" s="18">
        <v>10.5</v>
      </c>
    </row>
    <row r="6" spans="1:13" ht="15.75" thickBot="1">
      <c r="A6" s="12" t="s">
        <v>12</v>
      </c>
      <c r="B6" s="12" t="s">
        <v>13</v>
      </c>
      <c r="C6" s="12" t="s">
        <v>14</v>
      </c>
      <c r="D6" s="12" t="s">
        <v>8</v>
      </c>
      <c r="E6" s="12">
        <v>1350</v>
      </c>
      <c r="F6" t="str">
        <f>VLOOKUP(E6,{-1000000,"debt";0,"low Income";500,"Medium Income";1000,"High Income";2000,"Higher Income"},2,TRUE)</f>
        <v>High Income</v>
      </c>
      <c r="G6" s="14"/>
      <c r="I6" s="18">
        <v>100</v>
      </c>
      <c r="J6" s="18">
        <v>5.5</v>
      </c>
    </row>
    <row r="7" spans="1:13" ht="15.75" thickBot="1">
      <c r="A7" s="13" t="s">
        <v>12</v>
      </c>
      <c r="B7" s="13" t="s">
        <v>6</v>
      </c>
      <c r="C7" s="13" t="s">
        <v>14</v>
      </c>
      <c r="D7" s="13" t="s">
        <v>8</v>
      </c>
      <c r="E7" s="13">
        <v>1476</v>
      </c>
      <c r="F7" t="str">
        <f>VLOOKUP(E7,{-1000000,"debt";0,"low Income";500,"Medium Income";1000,"High Income";2000,"Higher Income"},2,TRUE)</f>
        <v>High Income</v>
      </c>
      <c r="G7" s="14"/>
      <c r="I7" s="18">
        <v>3320.04</v>
      </c>
      <c r="J7" s="18">
        <v>35.5</v>
      </c>
    </row>
    <row r="8" spans="1:13" ht="15.75" thickBot="1">
      <c r="A8" s="12" t="s">
        <v>15</v>
      </c>
      <c r="B8" s="12" t="s">
        <v>6</v>
      </c>
      <c r="C8" s="12" t="s">
        <v>11</v>
      </c>
      <c r="D8" s="12" t="s">
        <v>8</v>
      </c>
      <c r="E8" s="12">
        <v>0</v>
      </c>
      <c r="F8" t="str">
        <f>VLOOKUP(E8,{-1000000,"debt";0,"low Income";500,"Medium Income";1000,"High Income";2000,"Higher Income"},2,TRUE)</f>
        <v>low Income</v>
      </c>
      <c r="G8" s="14"/>
      <c r="I8" s="18">
        <v>900.5</v>
      </c>
      <c r="J8" s="18">
        <v>20.5</v>
      </c>
    </row>
    <row r="9" spans="1:13" ht="15.75" thickBot="1">
      <c r="A9" s="13" t="s">
        <v>12</v>
      </c>
      <c r="B9" s="13" t="s">
        <v>13</v>
      </c>
      <c r="C9" s="13" t="s">
        <v>14</v>
      </c>
      <c r="D9" s="13" t="s">
        <v>8</v>
      </c>
      <c r="E9" s="13">
        <v>747</v>
      </c>
      <c r="F9" t="str">
        <f>VLOOKUP(E9,{-1000000,"debt";0,"low Income";500,"Medium Income";1000,"High Income";2000,"Higher Income"},2,TRUE)</f>
        <v>Medium Income</v>
      </c>
      <c r="G9" s="14"/>
      <c r="I9" s="18">
        <v>1009.3</v>
      </c>
      <c r="J9" s="18">
        <v>25.5</v>
      </c>
    </row>
    <row r="10" spans="1:13" ht="15.75" thickBot="1">
      <c r="A10" s="12" t="s">
        <v>16</v>
      </c>
      <c r="B10" s="12" t="s">
        <v>6</v>
      </c>
      <c r="C10" s="12" t="s">
        <v>14</v>
      </c>
      <c r="D10" s="12" t="s">
        <v>8</v>
      </c>
      <c r="E10" s="12">
        <v>307</v>
      </c>
      <c r="F10" t="str">
        <f>VLOOKUP(E10,{-1000000,"debt";0,"low Income";500,"Medium Income";1000,"High Income";2000,"Higher Income"},2,TRUE)</f>
        <v>low Income</v>
      </c>
      <c r="G10" s="14"/>
      <c r="I10" s="18">
        <v>4004</v>
      </c>
      <c r="J10" s="18">
        <v>35.5</v>
      </c>
    </row>
    <row r="11" spans="1:13" ht="15.75" thickBot="1">
      <c r="A11" s="13" t="s">
        <v>17</v>
      </c>
      <c r="B11" s="13" t="s">
        <v>6</v>
      </c>
      <c r="C11" s="13" t="s">
        <v>11</v>
      </c>
      <c r="D11" s="13" t="s">
        <v>8</v>
      </c>
      <c r="E11" s="13">
        <v>147</v>
      </c>
      <c r="F11" t="str">
        <f>VLOOKUP(E11,{-1000000,"debt";0,"low Income";500,"Medium Income";1000,"High Income";2000,"Higher Income"},2,TRUE)</f>
        <v>low Income</v>
      </c>
      <c r="G11" s="14"/>
    </row>
    <row r="12" spans="1:13" ht="15.75" thickBot="1">
      <c r="A12" s="12" t="s">
        <v>18</v>
      </c>
      <c r="B12" s="12" t="s">
        <v>6</v>
      </c>
      <c r="C12" s="12" t="s">
        <v>14</v>
      </c>
      <c r="D12" s="12" t="s">
        <v>8</v>
      </c>
      <c r="E12" s="12">
        <v>221</v>
      </c>
      <c r="F12" t="str">
        <f>VLOOKUP(E12,{-1000000,"debt";0,"low Income";500,"Medium Income";1000,"High Income";2000,"Higher Income"},2,TRUE)</f>
        <v>low Income</v>
      </c>
      <c r="G12" s="14"/>
    </row>
    <row r="13" spans="1:13" ht="15.75" thickBot="1">
      <c r="A13" s="13" t="s">
        <v>10</v>
      </c>
      <c r="B13" s="13" t="s">
        <v>6</v>
      </c>
      <c r="C13" s="13" t="s">
        <v>7</v>
      </c>
      <c r="D13" s="13" t="s">
        <v>8</v>
      </c>
      <c r="E13" s="13">
        <v>-88</v>
      </c>
      <c r="F13" t="str">
        <f>VLOOKUP(E13,{-1000000,"debt";0,"low Income";500,"Medium Income";1000,"High Income";2000,"Higher Income"},2,TRUE)</f>
        <v>debt</v>
      </c>
      <c r="G13" s="14"/>
    </row>
    <row r="14" spans="1:13" ht="15.75" thickBot="1">
      <c r="A14" s="12" t="s">
        <v>10</v>
      </c>
      <c r="B14" s="12" t="s">
        <v>6</v>
      </c>
      <c r="C14" s="12" t="s">
        <v>11</v>
      </c>
      <c r="D14" s="12" t="s">
        <v>8</v>
      </c>
      <c r="E14" s="12">
        <v>9374</v>
      </c>
      <c r="F14" t="str">
        <f>VLOOKUP(E14,{-1000000,"debt";0,"low Income";500,"Medium Income";1000,"High Income";2000,"Higher Income"},2,TRUE)</f>
        <v>Higher Income</v>
      </c>
      <c r="G14" s="14"/>
      <c r="I14" s="16" t="s">
        <v>29</v>
      </c>
      <c r="J14" t="str">
        <f ca="1">_xlfn.FORMULATEXT(M4)</f>
        <v>=VLOOKUP(M3,{0,5.5;409,10.5;999,20.5;1999,25.5;3000,35.5},2,TRUE)</v>
      </c>
    </row>
    <row r="15" spans="1:13" ht="15.75" thickBot="1">
      <c r="A15" s="13" t="s">
        <v>19</v>
      </c>
      <c r="B15" s="13" t="s">
        <v>6</v>
      </c>
      <c r="C15" s="13" t="s">
        <v>11</v>
      </c>
      <c r="D15" s="13" t="s">
        <v>8</v>
      </c>
      <c r="E15" s="13">
        <v>264</v>
      </c>
      <c r="F15" t="str">
        <f>VLOOKUP(E15,{-1000000,"debt";0,"low Income";500,"Medium Income";1000,"High Income";2000,"Higher Income"},2,TRUE)</f>
        <v>low Income</v>
      </c>
      <c r="G15" s="14"/>
    </row>
    <row r="16" spans="1:13" ht="15.75" thickBot="1">
      <c r="A16" s="12" t="s">
        <v>17</v>
      </c>
      <c r="B16" s="12" t="s">
        <v>6</v>
      </c>
      <c r="C16" s="12" t="s">
        <v>14</v>
      </c>
      <c r="D16" s="12" t="s">
        <v>8</v>
      </c>
      <c r="E16" s="12">
        <v>1109</v>
      </c>
      <c r="F16" t="str">
        <f>VLOOKUP(E16,{-1000000,"debt";0,"low Income";500,"Medium Income";1000,"High Income";2000,"Higher Income"},2,TRUE)</f>
        <v>High Income</v>
      </c>
      <c r="G16" s="14"/>
      <c r="H16" s="83" t="s">
        <v>32</v>
      </c>
      <c r="I16" s="83"/>
      <c r="J16" t="e">
        <f ca="1">_xlfn.FORMULATEXT(F4)</f>
        <v>#N/A</v>
      </c>
    </row>
    <row r="17" spans="1:30" ht="15.75" thickBot="1">
      <c r="A17" s="13" t="s">
        <v>20</v>
      </c>
      <c r="B17" s="13" t="s">
        <v>13</v>
      </c>
      <c r="C17" s="13" t="s">
        <v>11</v>
      </c>
      <c r="D17" s="13" t="s">
        <v>8</v>
      </c>
      <c r="E17" s="13">
        <v>502</v>
      </c>
      <c r="F17" t="str">
        <f>VLOOKUP(E17,{-1000000,"debt";0,"low Income";500,"Medium Income";1000,"High Income";2000,"Higher Income"},2,TRUE)</f>
        <v>Medium Income</v>
      </c>
      <c r="G17" s="14"/>
    </row>
    <row r="18" spans="1:30" ht="15.75" thickBot="1">
      <c r="A18" s="12" t="s">
        <v>15</v>
      </c>
      <c r="B18" s="12" t="s">
        <v>6</v>
      </c>
      <c r="C18" s="12" t="s">
        <v>11</v>
      </c>
      <c r="D18" s="12" t="s">
        <v>8</v>
      </c>
      <c r="E18" s="12">
        <v>360</v>
      </c>
      <c r="F18" t="str">
        <f>VLOOKUP(E18,{-1000000,"debt";0,"low Income";500,"Medium Income";1000,"High Income";2000,"Higher Income"},2,TRUE)</f>
        <v>low Income</v>
      </c>
      <c r="G18" s="14"/>
    </row>
    <row r="19" spans="1:30" ht="15.75" thickBot="1">
      <c r="A19" s="13" t="s">
        <v>12</v>
      </c>
      <c r="B19" s="13" t="s">
        <v>6</v>
      </c>
      <c r="C19" s="13" t="s">
        <v>14</v>
      </c>
      <c r="D19" s="13" t="s">
        <v>8</v>
      </c>
      <c r="E19" s="13">
        <v>194</v>
      </c>
      <c r="F19" t="str">
        <f>VLOOKUP(E19,{-1000000,"debt";0,"low Income";500,"Medium Income";1000,"High Income";2000,"Higher Income"},2,TRUE)</f>
        <v>low Income</v>
      </c>
      <c r="G19" s="14"/>
    </row>
    <row r="20" spans="1:30" ht="19.5" thickBot="1">
      <c r="A20" s="12" t="s">
        <v>17</v>
      </c>
      <c r="B20" s="12" t="s">
        <v>6</v>
      </c>
      <c r="C20" s="12" t="s">
        <v>11</v>
      </c>
      <c r="D20" s="12" t="s">
        <v>8</v>
      </c>
      <c r="E20" s="12">
        <v>4073</v>
      </c>
      <c r="F20" t="str">
        <f>VLOOKUP(E20,{-1000000,"debt";0,"low Income";500,"Medium Income";1000,"High Income";2000,"Higher Income"},2,TRUE)</f>
        <v>Higher Income</v>
      </c>
      <c r="G20" s="14"/>
      <c r="I20" s="11" t="s">
        <v>3</v>
      </c>
      <c r="J20" s="12" t="s">
        <v>7</v>
      </c>
      <c r="K20" s="13" t="s">
        <v>11</v>
      </c>
      <c r="L20" s="12" t="s">
        <v>14</v>
      </c>
      <c r="M20" s="13" t="s">
        <v>14</v>
      </c>
      <c r="N20" s="12" t="s">
        <v>11</v>
      </c>
      <c r="O20" s="13" t="s">
        <v>14</v>
      </c>
      <c r="P20" s="12" t="s">
        <v>14</v>
      </c>
      <c r="Q20" s="13" t="s">
        <v>11</v>
      </c>
      <c r="R20" s="12" t="s">
        <v>14</v>
      </c>
      <c r="S20" s="13" t="s">
        <v>7</v>
      </c>
      <c r="T20" s="12" t="s">
        <v>11</v>
      </c>
      <c r="U20" s="13" t="s">
        <v>11</v>
      </c>
      <c r="V20" s="12" t="s">
        <v>14</v>
      </c>
      <c r="W20" s="13" t="s">
        <v>11</v>
      </c>
      <c r="X20" s="12" t="s">
        <v>11</v>
      </c>
      <c r="Y20" s="13" t="s">
        <v>14</v>
      </c>
      <c r="Z20" s="12" t="s">
        <v>11</v>
      </c>
      <c r="AA20" s="13" t="s">
        <v>14</v>
      </c>
      <c r="AB20" s="12" t="s">
        <v>7</v>
      </c>
      <c r="AC20" s="13" t="s">
        <v>11</v>
      </c>
      <c r="AD20" s="12" t="s">
        <v>9</v>
      </c>
    </row>
    <row r="21" spans="1:30" ht="19.5" thickBot="1">
      <c r="A21" s="13" t="s">
        <v>19</v>
      </c>
      <c r="B21" s="13" t="s">
        <v>13</v>
      </c>
      <c r="C21" s="13" t="s">
        <v>14</v>
      </c>
      <c r="D21" s="13" t="s">
        <v>8</v>
      </c>
      <c r="E21" s="13">
        <v>2317</v>
      </c>
      <c r="F21" t="str">
        <f>VLOOKUP(E21,{-1000000,"debt";0,"low Income";500,"Medium Income";1000,"High Income";2000,"Higher Income"},2,TRUE)</f>
        <v>Higher Income</v>
      </c>
      <c r="G21" s="14"/>
      <c r="I21" s="11" t="s">
        <v>22</v>
      </c>
      <c r="J21" s="12">
        <v>1787</v>
      </c>
      <c r="K21" s="13">
        <v>4789</v>
      </c>
      <c r="L21" s="12">
        <v>1350</v>
      </c>
      <c r="M21" s="13">
        <v>1476</v>
      </c>
      <c r="N21" s="12">
        <v>0</v>
      </c>
      <c r="O21" s="13">
        <v>747</v>
      </c>
      <c r="P21" s="12">
        <v>307</v>
      </c>
      <c r="Q21" s="13">
        <v>147</v>
      </c>
      <c r="R21" s="12">
        <v>221</v>
      </c>
      <c r="S21" s="13">
        <v>-88</v>
      </c>
      <c r="T21" s="12">
        <v>9374</v>
      </c>
      <c r="U21" s="13">
        <v>264</v>
      </c>
      <c r="V21" s="12">
        <v>1109</v>
      </c>
      <c r="W21" s="13">
        <v>502</v>
      </c>
      <c r="X21" s="12">
        <v>360</v>
      </c>
      <c r="Y21" s="13">
        <v>194</v>
      </c>
      <c r="Z21" s="12">
        <v>4073</v>
      </c>
      <c r="AA21" s="13">
        <v>2317</v>
      </c>
      <c r="AB21" s="12">
        <v>-221</v>
      </c>
      <c r="AC21" s="13">
        <v>132</v>
      </c>
      <c r="AD21" s="12">
        <v>0</v>
      </c>
    </row>
    <row r="22" spans="1:30" ht="15.75" thickBot="1">
      <c r="A22" s="12" t="s">
        <v>15</v>
      </c>
      <c r="B22" s="12" t="s">
        <v>13</v>
      </c>
      <c r="C22" s="12" t="s">
        <v>7</v>
      </c>
      <c r="D22" s="12" t="s">
        <v>8</v>
      </c>
      <c r="E22" s="12">
        <v>-221</v>
      </c>
      <c r="F22" t="str">
        <f>VLOOKUP(E22,{-1000000,"debt";0,"low Income";500,"Medium Income";1000,"High Income";2000,"Higher Income"},2,TRUE)</f>
        <v>debt</v>
      </c>
      <c r="G22" s="14"/>
      <c r="I22" t="s">
        <v>31</v>
      </c>
      <c r="J22" t="str">
        <f>VLOOKUP(J21,{-1000000,"debt";0,"low Income";500,"Medium Income";1000,"High Income";2000,"Higher Income"},2,TRUE)</f>
        <v>High Income</v>
      </c>
      <c r="K22" t="str">
        <f>VLOOKUP(K21,{-1000000,"debt";0,"low Income";500,"Medium Income";1000,"High Income";2000,"Higher Income"},2,TRUE)</f>
        <v>Higher Income</v>
      </c>
      <c r="L22" t="str">
        <f>VLOOKUP(L21,{-1000000,"debt";0,"low Income";500,"Medium Income";1000,"High Income";2000,"Higher Income"},2,TRUE)</f>
        <v>High Income</v>
      </c>
      <c r="M22" t="str">
        <f>VLOOKUP(M21,{-1000000,"debt";0,"low Income";500,"Medium Income";1000,"High Income";2000,"Higher Income"},2,TRUE)</f>
        <v>High Income</v>
      </c>
      <c r="N22" t="str">
        <f>VLOOKUP(N21,{-1000000,"debt";0,"low Income";500,"Medium Income";1000,"High Income";2000,"Higher Income"},2,TRUE)</f>
        <v>low Income</v>
      </c>
      <c r="O22" t="str">
        <f>VLOOKUP(O21,{-1000000,"debt";0,"low Income";500,"Medium Income";1000,"High Income";2000,"Higher Income"},2,TRUE)</f>
        <v>Medium Income</v>
      </c>
      <c r="P22" t="str">
        <f>VLOOKUP(P21,{-1000000,"debt";0,"low Income";500,"Medium Income";1000,"High Income";2000,"Higher Income"},2,TRUE)</f>
        <v>low Income</v>
      </c>
      <c r="Q22" t="str">
        <f>VLOOKUP(Q21,{-1000000,"debt";0,"low Income";500,"Medium Income";1000,"High Income";2000,"Higher Income"},2,TRUE)</f>
        <v>low Income</v>
      </c>
      <c r="R22" t="str">
        <f>VLOOKUP(R21,{-1000000,"debt";0,"low Income";500,"Medium Income";1000,"High Income";2000,"Higher Income"},2,TRUE)</f>
        <v>low Income</v>
      </c>
      <c r="S22" t="str">
        <f>VLOOKUP(S21,{-1000000,"debt";0,"low Income";500,"Medium Income";1000,"High Income";2000,"Higher Income"},2,TRUE)</f>
        <v>debt</v>
      </c>
      <c r="T22" t="str">
        <f>VLOOKUP(T21,{-1000000,"debt";0,"low Income";500,"Medium Income";1000,"High Income";2000,"Higher Income"},2,TRUE)</f>
        <v>Higher Income</v>
      </c>
      <c r="U22" t="str">
        <f>VLOOKUP(U21,{-1000000,"debt";0,"low Income";500,"Medium Income";1000,"High Income";2000,"Higher Income"},2,TRUE)</f>
        <v>low Income</v>
      </c>
      <c r="V22" t="str">
        <f>VLOOKUP(V21,{-1000000,"debt";0,"low Income";500,"Medium Income";1000,"High Income";2000,"Higher Income"},2,TRUE)</f>
        <v>High Income</v>
      </c>
      <c r="W22" t="str">
        <f>VLOOKUP(W21,{-1000000,"debt";0,"low Income";500,"Medium Income";1000,"High Income";2000,"Higher Income"},2,TRUE)</f>
        <v>Medium Income</v>
      </c>
      <c r="X22" t="str">
        <f>VLOOKUP(X21,{-1000000,"debt";0,"low Income";500,"Medium Income";1000,"High Income";2000,"Higher Income"},2,TRUE)</f>
        <v>low Income</v>
      </c>
      <c r="Y22" t="str">
        <f>VLOOKUP(Y21,{-1000000,"debt";0,"low Income";500,"Medium Income";1000,"High Income";2000,"Higher Income"},2,TRUE)</f>
        <v>low Income</v>
      </c>
      <c r="Z22" t="str">
        <f>VLOOKUP(Z21,{-1000000,"debt";0,"low Income";500,"Medium Income";1000,"High Income";2000,"Higher Income"},2,TRUE)</f>
        <v>Higher Income</v>
      </c>
      <c r="AA22" t="str">
        <f>VLOOKUP(AA21,{-1000000,"debt";0,"low Income";500,"Medium Income";1000,"High Income";2000,"Higher Income"},2,TRUE)</f>
        <v>Higher Income</v>
      </c>
      <c r="AB22" t="str">
        <f>VLOOKUP(AB21,{-1000000,"debt";0,"low Income";500,"Medium Income";1000,"High Income";2000,"Higher Income"},2,TRUE)</f>
        <v>debt</v>
      </c>
      <c r="AC22" t="str">
        <f>VLOOKUP(AC21,{-1000000,"debt";0,"low Income";500,"Medium Income";1000,"High Income";2000,"Higher Income"},2,TRUE)</f>
        <v>low Income</v>
      </c>
      <c r="AD22" t="str">
        <f>VLOOKUP(AD21,{-1000000,"debt";0,"low Income";500,"Medium Income";1000,"High Income";2000,"Higher Income"},2,TRUE)</f>
        <v>low Income</v>
      </c>
    </row>
    <row r="23" spans="1:30" ht="15.75" thickBot="1">
      <c r="A23" s="13" t="s">
        <v>10</v>
      </c>
      <c r="B23" s="13" t="s">
        <v>6</v>
      </c>
      <c r="C23" s="13" t="s">
        <v>11</v>
      </c>
      <c r="D23" s="13" t="s">
        <v>8</v>
      </c>
      <c r="E23" s="13">
        <v>132</v>
      </c>
      <c r="F23" t="str">
        <f>VLOOKUP(E23,{0,"low Income";500,"Medium Income";1000,"High Income";2000,"Higher Income"},2,TRUE)</f>
        <v>low Income</v>
      </c>
    </row>
    <row r="24" spans="1:30" ht="15.75" thickBot="1">
      <c r="A24" s="12" t="s">
        <v>12</v>
      </c>
      <c r="B24" s="12" t="s">
        <v>21</v>
      </c>
      <c r="C24" s="12" t="s">
        <v>9</v>
      </c>
      <c r="D24" s="12" t="s">
        <v>8</v>
      </c>
      <c r="E24" s="12">
        <v>0</v>
      </c>
      <c r="F24" t="str">
        <f>VLOOKUP(E24,{0,"low Income";500,"Medium Income";1000,"High Income";2000,"Higher Income"},2,TRUE)</f>
        <v>low Income</v>
      </c>
    </row>
  </sheetData>
  <mergeCells count="1">
    <mergeCell ref="H16:I1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8B7A7-693A-41EF-AD0D-31E7D7392681}">
  <dimension ref="D3:R18"/>
  <sheetViews>
    <sheetView topLeftCell="C1" workbookViewId="0">
      <selection activeCell="J3" sqref="J3"/>
    </sheetView>
  </sheetViews>
  <sheetFormatPr defaultRowHeight="15"/>
  <cols>
    <col min="1" max="3" width="9.140625" style="44"/>
    <col min="4" max="4" width="11.5703125" style="44" bestFit="1" customWidth="1"/>
    <col min="5" max="5" width="9.28515625" style="44" bestFit="1" customWidth="1"/>
    <col min="6" max="7" width="9.140625" style="44"/>
    <col min="8" max="8" width="18.28515625" style="44" bestFit="1" customWidth="1"/>
    <col min="9" max="16384" width="9.140625" style="44"/>
  </cols>
  <sheetData>
    <row r="3" spans="4:18">
      <c r="D3" s="46" t="s">
        <v>30</v>
      </c>
      <c r="E3" s="46" t="s">
        <v>68</v>
      </c>
    </row>
    <row r="4" spans="4:18">
      <c r="D4" s="47" t="s">
        <v>69</v>
      </c>
      <c r="E4" s="48">
        <v>0.1</v>
      </c>
    </row>
    <row r="5" spans="4:18">
      <c r="D5" s="47" t="s">
        <v>70</v>
      </c>
      <c r="E5" s="48">
        <v>0.15</v>
      </c>
    </row>
    <row r="6" spans="4:18" ht="15.75">
      <c r="D6" s="47" t="s">
        <v>71</v>
      </c>
      <c r="E6" s="48">
        <v>0.2</v>
      </c>
      <c r="L6" s="52" t="s">
        <v>74</v>
      </c>
      <c r="M6" s="53" t="s">
        <v>75</v>
      </c>
      <c r="O6" s="54" t="s">
        <v>76</v>
      </c>
      <c r="P6" s="54"/>
      <c r="Q6" s="55" t="s">
        <v>81</v>
      </c>
    </row>
    <row r="7" spans="4:18" ht="18.75">
      <c r="D7" s="47" t="s">
        <v>72</v>
      </c>
      <c r="E7" s="48">
        <v>0.3</v>
      </c>
      <c r="L7" s="56" t="s">
        <v>77</v>
      </c>
      <c r="M7" s="57">
        <v>50</v>
      </c>
      <c r="O7" s="58" t="s">
        <v>75</v>
      </c>
      <c r="P7" s="59"/>
      <c r="Q7" s="44">
        <f>VLOOKUP(Q6,ItemPrice_lookup_table,2,FALSE)</f>
        <v>20</v>
      </c>
      <c r="R7" s="44" t="str">
        <f ca="1">_xlfn.FORMULATEXT(Q7)</f>
        <v>=VLOOKUP(Q6,ItemPrice_lookup_table,2,FALSE)</v>
      </c>
    </row>
    <row r="8" spans="4:18">
      <c r="D8" s="47" t="s">
        <v>73</v>
      </c>
      <c r="E8" s="48">
        <v>0.45</v>
      </c>
      <c r="L8" s="56" t="s">
        <v>78</v>
      </c>
      <c r="M8" s="57">
        <v>100</v>
      </c>
    </row>
    <row r="9" spans="4:18">
      <c r="L9" s="56" t="s">
        <v>79</v>
      </c>
      <c r="M9" s="57">
        <v>40</v>
      </c>
    </row>
    <row r="10" spans="4:18">
      <c r="L10" s="56" t="s">
        <v>80</v>
      </c>
      <c r="M10" s="57">
        <v>50</v>
      </c>
    </row>
    <row r="11" spans="4:18">
      <c r="L11" s="56" t="s">
        <v>81</v>
      </c>
      <c r="M11" s="57">
        <v>20</v>
      </c>
    </row>
    <row r="13" spans="4:18" ht="15.75">
      <c r="D13" s="49" t="s">
        <v>30</v>
      </c>
      <c r="E13" s="49" t="s">
        <v>68</v>
      </c>
      <c r="H13" s="50" t="s">
        <v>82</v>
      </c>
      <c r="I13" s="43">
        <v>16000</v>
      </c>
    </row>
    <row r="14" spans="4:18" ht="18.75">
      <c r="D14" s="48">
        <v>0</v>
      </c>
      <c r="E14" s="48">
        <v>0.1</v>
      </c>
      <c r="H14" s="51" t="s">
        <v>29</v>
      </c>
      <c r="I14" s="44">
        <f>VLOOKUP(I13,Tax_lookup_table,2,TRUE)</f>
        <v>0.3</v>
      </c>
    </row>
    <row r="15" spans="4:18">
      <c r="D15" s="48">
        <v>5000</v>
      </c>
      <c r="E15" s="48">
        <v>0.15</v>
      </c>
    </row>
    <row r="16" spans="4:18">
      <c r="D16" s="48">
        <v>10000</v>
      </c>
      <c r="E16" s="48">
        <v>0.2</v>
      </c>
    </row>
    <row r="17" spans="4:5">
      <c r="D17" s="48">
        <v>15000</v>
      </c>
      <c r="E17" s="48">
        <v>0.3</v>
      </c>
    </row>
    <row r="18" spans="4:5">
      <c r="D18" s="48">
        <v>100000</v>
      </c>
      <c r="E18" s="48">
        <v>0.45</v>
      </c>
    </row>
  </sheetData>
  <dataValidations count="1">
    <dataValidation type="list" allowBlank="1" showInputMessage="1" showErrorMessage="1" sqref="Q6" xr:uid="{A4F83873-F8DD-40BE-84B6-87AE82CF7518}">
      <formula1>$L$7:$L$11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6653C-9534-411F-8792-7F8AE3499468}">
  <dimension ref="C6:H48"/>
  <sheetViews>
    <sheetView workbookViewId="0">
      <selection activeCell="A12" sqref="A12"/>
    </sheetView>
  </sheetViews>
  <sheetFormatPr defaultRowHeight="12.75"/>
  <cols>
    <col min="1" max="2" width="9.140625" style="61"/>
    <col min="3" max="3" width="9" style="61" bestFit="1" customWidth="1"/>
    <col min="4" max="4" width="8.5703125" style="61" bestFit="1" customWidth="1"/>
    <col min="5" max="5" width="11.28515625" style="61" bestFit="1" customWidth="1"/>
    <col min="6" max="6" width="9.140625" style="61"/>
    <col min="7" max="7" width="27.28515625" style="61" bestFit="1" customWidth="1"/>
    <col min="8" max="8" width="12.7109375" style="61" bestFit="1" customWidth="1"/>
    <col min="9" max="16384" width="9.140625" style="61"/>
  </cols>
  <sheetData>
    <row r="6" spans="3:8" ht="18">
      <c r="C6" s="63" t="s">
        <v>83</v>
      </c>
      <c r="D6" s="63" t="s">
        <v>84</v>
      </c>
      <c r="E6" s="63" t="s">
        <v>85</v>
      </c>
      <c r="G6" s="64" t="s">
        <v>86</v>
      </c>
      <c r="H6" s="65">
        <v>4639128</v>
      </c>
    </row>
    <row r="7" spans="3:8" ht="15">
      <c r="C7" s="61">
        <v>3644626</v>
      </c>
      <c r="D7" s="62">
        <v>51565</v>
      </c>
      <c r="E7" s="61">
        <v>27</v>
      </c>
      <c r="G7" s="66" t="s">
        <v>84</v>
      </c>
      <c r="H7" s="67">
        <f>VLOOKUP(H6,Employee_Salary,2,FALSE)</f>
        <v>50895</v>
      </c>
    </row>
    <row r="8" spans="3:8" ht="15">
      <c r="C8" s="61">
        <v>4639128</v>
      </c>
      <c r="D8" s="62">
        <v>50895</v>
      </c>
      <c r="E8" s="61">
        <v>29</v>
      </c>
      <c r="G8" s="66" t="s">
        <v>87</v>
      </c>
      <c r="H8" s="68">
        <f>VLOOKUP(H6,Employee_Salary,3,FALSE)</f>
        <v>29</v>
      </c>
    </row>
    <row r="9" spans="3:8">
      <c r="C9" s="61">
        <v>5544349</v>
      </c>
      <c r="D9" s="62">
        <v>156446</v>
      </c>
      <c r="E9" s="61">
        <v>27</v>
      </c>
    </row>
    <row r="10" spans="3:8">
      <c r="C10" s="61">
        <v>5620154</v>
      </c>
      <c r="D10" s="62">
        <v>123553</v>
      </c>
      <c r="E10" s="61">
        <v>33</v>
      </c>
    </row>
    <row r="11" spans="3:8">
      <c r="C11" s="61">
        <v>6053307</v>
      </c>
      <c r="D11" s="62">
        <v>85391</v>
      </c>
      <c r="E11" s="61">
        <v>21</v>
      </c>
    </row>
    <row r="12" spans="3:8">
      <c r="C12" s="61">
        <v>6529727</v>
      </c>
      <c r="D12" s="62">
        <v>190464</v>
      </c>
      <c r="E12" s="61">
        <v>14</v>
      </c>
    </row>
    <row r="13" spans="3:8">
      <c r="C13" s="61">
        <v>7406159</v>
      </c>
      <c r="D13" s="62">
        <v>194059</v>
      </c>
      <c r="E13" s="61">
        <v>25</v>
      </c>
    </row>
    <row r="14" spans="3:8">
      <c r="C14" s="61">
        <v>8838256</v>
      </c>
      <c r="D14" s="62">
        <v>86975</v>
      </c>
      <c r="E14" s="61">
        <v>19</v>
      </c>
    </row>
    <row r="15" spans="3:8">
      <c r="C15" s="61">
        <v>11741046</v>
      </c>
      <c r="D15" s="62">
        <v>190165</v>
      </c>
      <c r="E15" s="61">
        <v>11</v>
      </c>
    </row>
    <row r="16" spans="3:8">
      <c r="C16" s="61">
        <v>12696373</v>
      </c>
      <c r="D16" s="62">
        <v>68813</v>
      </c>
      <c r="E16" s="61">
        <v>40</v>
      </c>
    </row>
    <row r="17" spans="3:5">
      <c r="C17" s="61">
        <v>14239910</v>
      </c>
      <c r="D17" s="62">
        <v>196843</v>
      </c>
      <c r="E17" s="61">
        <v>28</v>
      </c>
    </row>
    <row r="18" spans="3:5">
      <c r="C18" s="61">
        <v>20143706</v>
      </c>
      <c r="D18" s="62">
        <v>69328</v>
      </c>
      <c r="E18" s="61">
        <v>39</v>
      </c>
    </row>
    <row r="19" spans="3:5">
      <c r="C19" s="61">
        <v>21281615</v>
      </c>
      <c r="D19" s="62">
        <v>88839</v>
      </c>
      <c r="E19" s="61">
        <v>15</v>
      </c>
    </row>
    <row r="20" spans="3:5">
      <c r="C20" s="61">
        <v>22050032</v>
      </c>
      <c r="D20" s="62">
        <v>71602</v>
      </c>
      <c r="E20" s="61">
        <v>2</v>
      </c>
    </row>
    <row r="21" spans="3:5">
      <c r="C21" s="61">
        <v>29099936</v>
      </c>
      <c r="D21" s="62">
        <v>55663</v>
      </c>
      <c r="E21" s="61">
        <v>31</v>
      </c>
    </row>
    <row r="22" spans="3:5">
      <c r="C22" s="61">
        <v>29110262</v>
      </c>
      <c r="D22" s="62">
        <v>160458</v>
      </c>
      <c r="E22" s="61">
        <v>7</v>
      </c>
    </row>
    <row r="23" spans="3:5">
      <c r="C23" s="61">
        <v>32776673</v>
      </c>
      <c r="D23" s="62">
        <v>187702</v>
      </c>
      <c r="E23" s="61">
        <v>32</v>
      </c>
    </row>
    <row r="24" spans="3:5">
      <c r="C24" s="61">
        <v>35629192</v>
      </c>
      <c r="D24" s="62">
        <v>194357</v>
      </c>
      <c r="E24" s="61">
        <v>28</v>
      </c>
    </row>
    <row r="25" spans="3:5">
      <c r="C25" s="61">
        <v>39212594</v>
      </c>
      <c r="D25" s="62">
        <v>149368</v>
      </c>
      <c r="E25" s="61">
        <v>8</v>
      </c>
    </row>
    <row r="26" spans="3:5">
      <c r="C26" s="61">
        <v>40407549</v>
      </c>
      <c r="D26" s="62">
        <v>172230</v>
      </c>
      <c r="E26" s="61">
        <v>31</v>
      </c>
    </row>
    <row r="27" spans="3:5">
      <c r="C27" s="61">
        <v>43380927</v>
      </c>
      <c r="D27" s="62">
        <v>120902</v>
      </c>
      <c r="E27" s="61">
        <v>24</v>
      </c>
    </row>
    <row r="28" spans="3:5">
      <c r="C28" s="61">
        <v>44631675</v>
      </c>
      <c r="D28" s="62">
        <v>150854</v>
      </c>
      <c r="E28" s="61">
        <v>10</v>
      </c>
    </row>
    <row r="29" spans="3:5">
      <c r="C29" s="61">
        <v>45856827</v>
      </c>
      <c r="D29" s="62">
        <v>188272</v>
      </c>
      <c r="E29" s="61">
        <v>30</v>
      </c>
    </row>
    <row r="30" spans="3:5">
      <c r="C30" s="61">
        <v>47927178</v>
      </c>
      <c r="D30" s="62">
        <v>84381</v>
      </c>
      <c r="E30" s="61">
        <v>16</v>
      </c>
    </row>
    <row r="31" spans="3:5">
      <c r="C31" s="61">
        <v>48968487</v>
      </c>
      <c r="D31" s="62">
        <v>140354</v>
      </c>
      <c r="E31" s="61">
        <v>1</v>
      </c>
    </row>
    <row r="32" spans="3:5">
      <c r="C32" s="61">
        <v>49505709</v>
      </c>
      <c r="D32" s="62">
        <v>85323</v>
      </c>
      <c r="E32" s="61">
        <v>15</v>
      </c>
    </row>
    <row r="33" spans="3:5">
      <c r="C33" s="61">
        <v>53429314</v>
      </c>
      <c r="D33" s="62">
        <v>120803</v>
      </c>
      <c r="E33" s="61">
        <v>20</v>
      </c>
    </row>
    <row r="34" spans="3:5">
      <c r="C34" s="61">
        <v>54317026</v>
      </c>
      <c r="D34" s="62">
        <v>140871</v>
      </c>
      <c r="E34" s="61">
        <v>20</v>
      </c>
    </row>
    <row r="35" spans="3:5">
      <c r="C35" s="61">
        <v>54636987</v>
      </c>
      <c r="D35" s="62">
        <v>61359</v>
      </c>
      <c r="E35" s="61">
        <v>8</v>
      </c>
    </row>
    <row r="36" spans="3:5">
      <c r="C36" s="61">
        <v>57816494</v>
      </c>
      <c r="D36" s="62">
        <v>195399</v>
      </c>
      <c r="E36" s="61">
        <v>28</v>
      </c>
    </row>
    <row r="37" spans="3:5">
      <c r="C37" s="61">
        <v>59654577</v>
      </c>
      <c r="D37" s="62">
        <v>114149</v>
      </c>
      <c r="E37" s="61">
        <v>4</v>
      </c>
    </row>
    <row r="38" spans="3:5">
      <c r="C38" s="61">
        <v>61435949</v>
      </c>
      <c r="D38" s="62">
        <v>112828</v>
      </c>
      <c r="E38" s="61">
        <v>25</v>
      </c>
    </row>
    <row r="39" spans="3:5">
      <c r="C39" s="61">
        <v>62867501</v>
      </c>
      <c r="D39" s="62">
        <v>121211</v>
      </c>
      <c r="E39" s="61">
        <v>26</v>
      </c>
    </row>
    <row r="40" spans="3:5">
      <c r="C40" s="61">
        <v>62909768</v>
      </c>
      <c r="D40" s="62">
        <v>135109</v>
      </c>
      <c r="E40" s="61">
        <v>29</v>
      </c>
    </row>
    <row r="41" spans="3:5">
      <c r="C41" s="61">
        <v>64162206</v>
      </c>
      <c r="D41" s="62">
        <v>170032</v>
      </c>
      <c r="E41" s="61">
        <v>10</v>
      </c>
    </row>
    <row r="42" spans="3:5">
      <c r="C42" s="61">
        <v>66395645</v>
      </c>
      <c r="D42" s="62">
        <v>89334</v>
      </c>
      <c r="E42" s="61">
        <v>0</v>
      </c>
    </row>
    <row r="43" spans="3:5">
      <c r="C43" s="61">
        <v>66841312</v>
      </c>
      <c r="D43" s="62">
        <v>138800</v>
      </c>
      <c r="E43" s="61">
        <v>4</v>
      </c>
    </row>
    <row r="44" spans="3:5">
      <c r="C44" s="61">
        <v>72647981</v>
      </c>
      <c r="D44" s="62">
        <v>171541</v>
      </c>
      <c r="E44" s="61">
        <v>34</v>
      </c>
    </row>
    <row r="45" spans="3:5">
      <c r="C45" s="61">
        <v>79801882</v>
      </c>
      <c r="D45" s="62">
        <v>163027</v>
      </c>
      <c r="E45" s="61">
        <v>9</v>
      </c>
    </row>
    <row r="46" spans="3:5">
      <c r="C46" s="61">
        <v>84765908</v>
      </c>
      <c r="D46" s="62">
        <v>90555</v>
      </c>
      <c r="E46" s="61">
        <v>31</v>
      </c>
    </row>
    <row r="47" spans="3:5">
      <c r="C47" s="61">
        <v>89464298</v>
      </c>
      <c r="D47" s="62">
        <v>131260</v>
      </c>
      <c r="E47" s="61">
        <v>25</v>
      </c>
    </row>
    <row r="48" spans="3:5">
      <c r="C48" s="61">
        <v>94270333</v>
      </c>
      <c r="D48" s="62">
        <v>178939</v>
      </c>
      <c r="E48" s="61">
        <v>10</v>
      </c>
    </row>
  </sheetData>
  <sortState xmlns:xlrd2="http://schemas.microsoft.com/office/spreadsheetml/2017/richdata2" ref="C7:E48">
    <sortCondition ref="C6:C48"/>
  </sortState>
  <dataValidations count="1">
    <dataValidation type="list" allowBlank="1" showInputMessage="1" showErrorMessage="1" sqref="H6" xr:uid="{5162D5D7-D0D0-4BBE-9E59-01AC50E35F71}">
      <formula1>$C$7:$C$48</formula1>
    </dataValidation>
  </dataValidations>
  <pageMargins left="0.75" right="0.75" top="1" bottom="1" header="0.5" footer="0.5"/>
  <pageSetup paperSize="9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17F73-0745-418D-BA10-451F4FE2D310}">
  <dimension ref="L2:O11"/>
  <sheetViews>
    <sheetView workbookViewId="0">
      <selection activeCell="L11" sqref="L11"/>
    </sheetView>
  </sheetViews>
  <sheetFormatPr defaultRowHeight="15"/>
  <cols>
    <col min="12" max="12" width="16.140625" bestFit="1" customWidth="1"/>
  </cols>
  <sheetData>
    <row r="2" spans="12:15">
      <c r="L2" s="22" t="s">
        <v>88</v>
      </c>
      <c r="M2" s="22" t="s">
        <v>84</v>
      </c>
      <c r="N2" s="22" t="s">
        <v>89</v>
      </c>
    </row>
    <row r="3" spans="12:15">
      <c r="L3" s="45" t="s">
        <v>90</v>
      </c>
      <c r="M3" s="45">
        <v>9.6</v>
      </c>
      <c r="N3" s="45">
        <v>37</v>
      </c>
    </row>
    <row r="4" spans="12:15">
      <c r="L4" s="45" t="s">
        <v>91</v>
      </c>
      <c r="M4" s="45">
        <v>9.1</v>
      </c>
      <c r="N4" s="45">
        <v>40</v>
      </c>
    </row>
    <row r="5" spans="12:15">
      <c r="L5" s="45" t="s">
        <v>92</v>
      </c>
      <c r="M5" s="45">
        <v>9</v>
      </c>
      <c r="N5" s="45">
        <v>37</v>
      </c>
    </row>
    <row r="6" spans="12:15">
      <c r="L6" s="45" t="s">
        <v>93</v>
      </c>
      <c r="M6" s="45">
        <v>8.8800000000000008</v>
      </c>
      <c r="N6" s="45">
        <v>27</v>
      </c>
    </row>
    <row r="8" spans="12:15" ht="15.75">
      <c r="L8" s="69">
        <f>INDEX(L3:N6,2,3)</f>
        <v>40</v>
      </c>
      <c r="M8" s="69" t="str">
        <f ca="1">_xlfn.FORMULATEXT(L8)</f>
        <v>=INDEX(L3:N6,2,3)</v>
      </c>
      <c r="N8" s="69"/>
      <c r="O8" s="69"/>
    </row>
    <row r="10" spans="12:15">
      <c r="L10" s="70" t="str">
        <f>INDEX(L3:N6,1,1)</f>
        <v>Steve Nash</v>
      </c>
      <c r="M10" s="59" t="str">
        <f ca="1">_xlfn.FORMULATEXT(L10)</f>
        <v>=INDEX(L3:N6,1,1)</v>
      </c>
      <c r="N10" s="59"/>
      <c r="O10" s="59"/>
    </row>
    <row r="11" spans="12:15">
      <c r="L11">
        <f>INDEX(M3:M6,MATCH(L4,L3:L6,0))</f>
        <v>9.1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3A9F8-50D0-4EA4-B6CE-96BE1B7BD3E8}">
  <dimension ref="A1:J13"/>
  <sheetViews>
    <sheetView workbookViewId="0">
      <selection activeCell="D13" sqref="D13"/>
    </sheetView>
  </sheetViews>
  <sheetFormatPr defaultRowHeight="15"/>
  <cols>
    <col min="1" max="2" width="9.140625" style="71"/>
  </cols>
  <sheetData>
    <row r="1" spans="4:10" s="71" customFormat="1"/>
    <row r="2" spans="4:10" s="71" customFormat="1"/>
    <row r="3" spans="4:10" s="71" customFormat="1"/>
    <row r="4" spans="4:10" s="71" customFormat="1"/>
    <row r="6" spans="4:10">
      <c r="D6" s="72"/>
      <c r="E6" s="72" t="s">
        <v>96</v>
      </c>
      <c r="F6" s="72" t="s">
        <v>97</v>
      </c>
      <c r="G6" s="72" t="s">
        <v>98</v>
      </c>
      <c r="H6" s="72" t="s">
        <v>99</v>
      </c>
      <c r="I6" s="72" t="s">
        <v>100</v>
      </c>
      <c r="J6" s="72" t="s">
        <v>101</v>
      </c>
    </row>
    <row r="7" spans="4:10">
      <c r="D7" s="72" t="s">
        <v>102</v>
      </c>
      <c r="E7" s="72">
        <v>831</v>
      </c>
      <c r="F7" s="72">
        <v>685</v>
      </c>
      <c r="G7" s="72">
        <v>550</v>
      </c>
      <c r="H7" s="72">
        <v>965</v>
      </c>
      <c r="I7" s="72">
        <v>842</v>
      </c>
      <c r="J7" s="72">
        <v>804</v>
      </c>
    </row>
    <row r="8" spans="4:10">
      <c r="D8" s="72" t="s">
        <v>103</v>
      </c>
      <c r="E8" s="72">
        <v>719</v>
      </c>
      <c r="F8" s="72">
        <v>504</v>
      </c>
      <c r="G8" s="72">
        <v>965</v>
      </c>
      <c r="H8" s="72">
        <v>816</v>
      </c>
      <c r="I8" s="72">
        <v>639</v>
      </c>
      <c r="J8" s="72">
        <v>814</v>
      </c>
    </row>
    <row r="9" spans="4:10">
      <c r="D9" s="72" t="s">
        <v>104</v>
      </c>
      <c r="E9" s="72">
        <v>916</v>
      </c>
      <c r="F9" s="72">
        <v>906</v>
      </c>
      <c r="G9" s="72">
        <v>851</v>
      </c>
      <c r="H9" s="72">
        <v>912</v>
      </c>
      <c r="I9" s="72">
        <v>964</v>
      </c>
      <c r="J9" s="72">
        <v>710</v>
      </c>
    </row>
    <row r="10" spans="4:10">
      <c r="D10" s="72" t="s">
        <v>105</v>
      </c>
      <c r="E10" s="72">
        <v>844</v>
      </c>
      <c r="F10" s="72">
        <v>509</v>
      </c>
      <c r="G10" s="72">
        <v>991</v>
      </c>
      <c r="H10" s="72">
        <v>851</v>
      </c>
      <c r="I10" s="72">
        <v>742</v>
      </c>
      <c r="J10" s="72">
        <v>817</v>
      </c>
    </row>
    <row r="11" spans="4:10">
      <c r="D11" s="72"/>
      <c r="E11" s="72"/>
      <c r="F11" s="72"/>
      <c r="G11" s="72"/>
      <c r="H11" s="72"/>
      <c r="I11" s="72"/>
      <c r="J11" s="72"/>
    </row>
    <row r="12" spans="4:10" ht="39">
      <c r="D12" s="72" t="s">
        <v>106</v>
      </c>
      <c r="E12" s="72" t="s">
        <v>107</v>
      </c>
      <c r="F12" s="73" t="s">
        <v>108</v>
      </c>
      <c r="G12" s="73" t="s">
        <v>109</v>
      </c>
      <c r="H12" s="73" t="s">
        <v>110</v>
      </c>
      <c r="I12" s="73"/>
      <c r="J12" s="72"/>
    </row>
    <row r="13" spans="4:10">
      <c r="D13" t="s">
        <v>104</v>
      </c>
      <c r="E13" t="s">
        <v>98</v>
      </c>
      <c r="F13">
        <f>MATCH(D13,D7:D10,0)</f>
        <v>3</v>
      </c>
      <c r="G13">
        <f>MATCH(E13,E6:J6,0)</f>
        <v>3</v>
      </c>
      <c r="H13" cm="1">
        <f t="array" ref="H13">INDEX(ProductSales,F13,G13)</f>
        <v>851</v>
      </c>
    </row>
  </sheetData>
  <dataValidations count="2">
    <dataValidation type="list" allowBlank="1" showInputMessage="1" showErrorMessage="1" sqref="D13" xr:uid="{9875A692-A517-4E21-913A-4ED8EFD061B8}">
      <formula1>$D$7:$D$10</formula1>
    </dataValidation>
    <dataValidation type="list" allowBlank="1" showInputMessage="1" showErrorMessage="1" sqref="E13" xr:uid="{FDADA4F5-1EE8-4F75-8986-C080534D44AA}">
      <formula1>$E$6:$J$6</formula1>
    </dataValidation>
  </dataValidation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362D1-B4BB-46B0-B6CA-CA588A9C3B3C}">
  <dimension ref="K1:W17"/>
  <sheetViews>
    <sheetView topLeftCell="D16" workbookViewId="0">
      <selection activeCell="L8" sqref="L8"/>
    </sheetView>
  </sheetViews>
  <sheetFormatPr defaultRowHeight="15"/>
  <cols>
    <col min="17" max="17" width="12.5703125" bestFit="1" customWidth="1"/>
  </cols>
  <sheetData>
    <row r="1" spans="11:23">
      <c r="K1" s="59"/>
      <c r="L1" s="59"/>
      <c r="M1" s="59"/>
      <c r="N1" s="59"/>
      <c r="O1" s="59"/>
      <c r="P1" s="59"/>
      <c r="Q1" s="59" t="s">
        <v>95</v>
      </c>
      <c r="R1" s="59"/>
      <c r="S1" s="59"/>
      <c r="T1" s="59"/>
      <c r="U1" s="59"/>
      <c r="V1" s="59"/>
      <c r="W1" s="59"/>
    </row>
    <row r="2" spans="11:23">
      <c r="K2" s="59"/>
      <c r="L2" s="59" t="s">
        <v>40</v>
      </c>
      <c r="M2" s="59" t="s">
        <v>61</v>
      </c>
      <c r="N2" s="59" t="s">
        <v>60</v>
      </c>
      <c r="O2" s="59"/>
      <c r="P2" s="59" t="s">
        <v>42</v>
      </c>
      <c r="Q2" s="59">
        <f>MATCH("Sunday",L3:L9,0)</f>
        <v>1</v>
      </c>
      <c r="R2" s="59" t="str">
        <f ca="1">_xlfn.FORMULATEXT(Q2)</f>
        <v>=MATCH("Sunday",L3:L9,0)</v>
      </c>
      <c r="S2" s="59"/>
      <c r="T2" s="59"/>
      <c r="U2" s="59"/>
      <c r="V2" s="59"/>
      <c r="W2" s="59"/>
    </row>
    <row r="3" spans="11:23">
      <c r="K3" s="59"/>
      <c r="L3" s="59" t="s">
        <v>42</v>
      </c>
      <c r="M3" s="59">
        <v>25</v>
      </c>
      <c r="N3" s="59">
        <v>4</v>
      </c>
      <c r="O3" s="59"/>
      <c r="P3" s="59" t="s">
        <v>94</v>
      </c>
      <c r="Q3" s="59">
        <f>MATCH("Sun*",L3:L9,0)</f>
        <v>1</v>
      </c>
      <c r="R3" s="59" t="str">
        <f ca="1">_xlfn.FORMULATEXT(Q3)</f>
        <v>=MATCH("Sun*",L3:L9,0)</v>
      </c>
      <c r="S3" s="59"/>
      <c r="T3" s="59"/>
      <c r="U3" s="59"/>
      <c r="V3" s="59"/>
      <c r="W3" s="59"/>
    </row>
    <row r="4" spans="11:23">
      <c r="K4" s="59"/>
      <c r="L4" s="59" t="s">
        <v>43</v>
      </c>
      <c r="M4" s="59">
        <v>23</v>
      </c>
      <c r="N4" s="59">
        <v>2</v>
      </c>
      <c r="O4" s="59"/>
      <c r="P4" s="59" t="s">
        <v>44</v>
      </c>
      <c r="Q4" s="59">
        <f>MATCH("Tuesday",L3:L9,0)</f>
        <v>3</v>
      </c>
      <c r="R4" s="59" t="str">
        <f ca="1">_xlfn.FORMULATEXT(Q4)</f>
        <v>=MATCH("Tuesday",L3:L9,0)</v>
      </c>
      <c r="S4" s="59"/>
      <c r="T4" s="59"/>
      <c r="U4" s="59"/>
      <c r="V4" s="59"/>
      <c r="W4" s="59"/>
    </row>
    <row r="5" spans="11:23">
      <c r="K5" s="59"/>
      <c r="L5" s="59" t="s">
        <v>44</v>
      </c>
      <c r="M5" s="59">
        <v>12</v>
      </c>
      <c r="N5" s="59">
        <v>3</v>
      </c>
      <c r="O5" s="59"/>
      <c r="P5" s="59"/>
      <c r="Q5" s="59"/>
      <c r="R5" s="59"/>
      <c r="S5" s="59"/>
      <c r="T5" s="59"/>
      <c r="U5" s="59"/>
      <c r="V5" s="59"/>
      <c r="W5" s="59"/>
    </row>
    <row r="6" spans="11:23">
      <c r="K6" s="59"/>
      <c r="L6" s="59" t="s">
        <v>45</v>
      </c>
      <c r="M6" s="59">
        <v>16</v>
      </c>
      <c r="N6" s="59">
        <v>5</v>
      </c>
      <c r="O6" s="59"/>
      <c r="P6" s="59"/>
      <c r="Q6" s="59"/>
      <c r="R6" s="59"/>
      <c r="S6" s="59"/>
      <c r="T6" s="59"/>
      <c r="U6" s="59"/>
      <c r="V6" s="59"/>
      <c r="W6" s="59"/>
    </row>
    <row r="7" spans="11:23">
      <c r="K7" s="59"/>
      <c r="L7" s="59" t="s">
        <v>46</v>
      </c>
      <c r="M7" s="59">
        <v>25</v>
      </c>
      <c r="N7" s="59">
        <v>3</v>
      </c>
      <c r="O7" s="59"/>
      <c r="P7" s="59"/>
      <c r="Q7" s="59"/>
      <c r="R7" s="59"/>
      <c r="S7" s="59"/>
      <c r="T7" s="59"/>
      <c r="U7" s="59"/>
      <c r="V7" s="59"/>
      <c r="W7" s="59"/>
    </row>
    <row r="8" spans="11:23">
      <c r="K8" s="59"/>
      <c r="L8" s="59" t="s">
        <v>47</v>
      </c>
      <c r="M8" s="59">
        <v>25</v>
      </c>
      <c r="N8" s="59">
        <v>2</v>
      </c>
      <c r="O8" s="59"/>
      <c r="P8" s="59"/>
      <c r="Q8" s="59"/>
      <c r="R8" s="59"/>
      <c r="S8" s="59"/>
      <c r="T8" s="59"/>
      <c r="U8" s="59"/>
      <c r="V8" s="59"/>
      <c r="W8" s="59"/>
    </row>
    <row r="9" spans="11:23">
      <c r="K9" s="59"/>
      <c r="L9" s="59" t="s">
        <v>48</v>
      </c>
      <c r="M9" s="59">
        <v>25</v>
      </c>
      <c r="N9" s="59">
        <v>2</v>
      </c>
      <c r="O9" s="59"/>
      <c r="P9" s="59"/>
      <c r="Q9" s="59"/>
      <c r="R9" s="59"/>
      <c r="S9" s="59"/>
      <c r="T9" s="59"/>
      <c r="U9" s="59"/>
      <c r="V9" s="59"/>
      <c r="W9" s="59"/>
    </row>
    <row r="10" spans="11:23"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</row>
    <row r="11" spans="11:23"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</row>
    <row r="12" spans="11:23"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</row>
    <row r="13" spans="11:23"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</row>
    <row r="14" spans="11:23"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</row>
    <row r="15" spans="11:23"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</row>
    <row r="16" spans="11:23"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</row>
    <row r="17" spans="11:23"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4:H18"/>
  <sheetViews>
    <sheetView defaultGridColor="0" topLeftCell="A3" colorId="9" workbookViewId="0">
      <selection activeCell="H15" sqref="H15"/>
    </sheetView>
  </sheetViews>
  <sheetFormatPr defaultRowHeight="15"/>
  <cols>
    <col min="1" max="1" width="9.140625" style="60"/>
    <col min="2" max="2" width="3.140625" customWidth="1"/>
    <col min="3" max="3" width="9.7109375" bestFit="1" customWidth="1"/>
    <col min="4" max="4" width="11.42578125" bestFit="1" customWidth="1"/>
    <col min="5" max="5" width="14.7109375" customWidth="1"/>
    <col min="7" max="7" width="12.5703125" bestFit="1" customWidth="1"/>
    <col min="8" max="8" width="9.7109375" bestFit="1" customWidth="1"/>
  </cols>
  <sheetData>
    <row r="4" spans="2:8">
      <c r="C4" s="28" t="s">
        <v>39</v>
      </c>
      <c r="D4" s="28" t="s">
        <v>40</v>
      </c>
      <c r="E4" s="25" t="s">
        <v>41</v>
      </c>
      <c r="G4" s="5" t="s">
        <v>49</v>
      </c>
      <c r="H4" s="24">
        <v>42749</v>
      </c>
    </row>
    <row r="5" spans="2:8">
      <c r="C5" s="31">
        <v>42737</v>
      </c>
      <c r="D5" s="29" t="s">
        <v>43</v>
      </c>
      <c r="E5" s="26">
        <v>28.9</v>
      </c>
      <c r="G5" s="21" t="s">
        <v>41</v>
      </c>
      <c r="H5" s="21">
        <f>INDEX(Table2[Temperature],MATCH(H4,C5:C18,0))</f>
        <v>44.099999999999994</v>
      </c>
    </row>
    <row r="6" spans="2:8">
      <c r="C6" s="32">
        <v>42738</v>
      </c>
      <c r="D6" s="30" t="s">
        <v>44</v>
      </c>
      <c r="E6" s="27">
        <v>34.5</v>
      </c>
      <c r="G6" s="33" t="s">
        <v>40</v>
      </c>
      <c r="H6" s="33" t="str">
        <f>INDEX(Table2[Day],MATCH(H4,C5:C18,0))</f>
        <v>Saturday</v>
      </c>
    </row>
    <row r="7" spans="2:8">
      <c r="C7" s="31">
        <v>42739</v>
      </c>
      <c r="D7" s="29" t="s">
        <v>45</v>
      </c>
      <c r="E7" s="26">
        <v>44.099999999999994</v>
      </c>
    </row>
    <row r="8" spans="2:8">
      <c r="C8" s="32">
        <v>42740</v>
      </c>
      <c r="D8" s="30" t="s">
        <v>42</v>
      </c>
      <c r="E8" s="27">
        <v>27</v>
      </c>
    </row>
    <row r="9" spans="2:8">
      <c r="C9" s="32">
        <v>42740</v>
      </c>
      <c r="D9" s="30" t="s">
        <v>46</v>
      </c>
      <c r="E9" s="27">
        <v>42.4</v>
      </c>
    </row>
    <row r="10" spans="2:8">
      <c r="C10" s="31">
        <v>42741</v>
      </c>
      <c r="D10" s="29" t="s">
        <v>47</v>
      </c>
      <c r="E10" s="26">
        <v>25.299999999999997</v>
      </c>
    </row>
    <row r="11" spans="2:8">
      <c r="B11" s="23"/>
      <c r="C11" s="32">
        <v>42742</v>
      </c>
      <c r="D11" s="30" t="s">
        <v>48</v>
      </c>
      <c r="E11" s="27">
        <v>32.9</v>
      </c>
      <c r="G11" t="s">
        <v>41</v>
      </c>
      <c r="H11" t="str">
        <f ca="1">_xlfn.FORMULATEXT(H5)</f>
        <v>=INDEX(Table2[Temperature],MATCH(H4,C5:C18,0))</v>
      </c>
    </row>
    <row r="12" spans="2:8">
      <c r="B12" s="23"/>
      <c r="C12" s="31">
        <v>42743</v>
      </c>
      <c r="D12" s="29" t="s">
        <v>42</v>
      </c>
      <c r="E12" s="26">
        <v>37.5</v>
      </c>
    </row>
    <row r="13" spans="2:8">
      <c r="B13" s="23"/>
      <c r="C13" s="32">
        <v>42744</v>
      </c>
      <c r="D13" s="30" t="s">
        <v>43</v>
      </c>
      <c r="E13" s="27">
        <v>38.099999999999994</v>
      </c>
      <c r="G13" t="s">
        <v>40</v>
      </c>
      <c r="H13" t="str">
        <f ca="1">_xlfn.FORMULATEXT(H6)</f>
        <v>=INDEX(Table2[Day],MATCH(H4,C5:C18,0))</v>
      </c>
    </row>
    <row r="14" spans="2:8">
      <c r="B14" s="23"/>
      <c r="C14" s="31">
        <v>42745</v>
      </c>
      <c r="D14" s="29" t="s">
        <v>44</v>
      </c>
      <c r="E14" s="26">
        <v>43.4</v>
      </c>
    </row>
    <row r="15" spans="2:8">
      <c r="B15" s="23"/>
      <c r="C15" s="32">
        <v>42746</v>
      </c>
      <c r="D15" s="30" t="s">
        <v>45</v>
      </c>
      <c r="E15" s="27">
        <v>32.599999999999994</v>
      </c>
    </row>
    <row r="16" spans="2:8">
      <c r="C16" s="31">
        <v>42747</v>
      </c>
      <c r="D16" s="29" t="s">
        <v>46</v>
      </c>
      <c r="E16" s="26">
        <v>38.199999999999996</v>
      </c>
    </row>
    <row r="17" spans="3:5">
      <c r="C17" s="32">
        <v>42748</v>
      </c>
      <c r="D17" s="30" t="s">
        <v>47</v>
      </c>
      <c r="E17" s="27">
        <v>37.5</v>
      </c>
    </row>
    <row r="18" spans="3:5">
      <c r="C18" s="31">
        <v>42749</v>
      </c>
      <c r="D18" s="29" t="s">
        <v>48</v>
      </c>
      <c r="E18" s="26">
        <v>44.099999999999994</v>
      </c>
    </row>
  </sheetData>
  <dataValidations count="1">
    <dataValidation type="date" allowBlank="1" showInputMessage="1" showErrorMessage="1" errorTitle="Date ERROR" error="The Selected data must be witin the date column_x000a_" promptTitle="Enter Date" prompt="Enter  a date within the date column" sqref="H4" xr:uid="{00000000-0002-0000-0300-000000000000}">
      <formula1>C5</formula1>
      <formula2>C18</formula2>
    </dataValidation>
  </dataValidation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AC148-39E0-449E-8738-4080F63F6446}">
  <dimension ref="C1:Q49"/>
  <sheetViews>
    <sheetView tabSelected="1" topLeftCell="B1" workbookViewId="0">
      <selection activeCell="Q6" sqref="Q6"/>
    </sheetView>
  </sheetViews>
  <sheetFormatPr defaultRowHeight="15"/>
  <cols>
    <col min="16" max="16" width="27.28515625" bestFit="1" customWidth="1"/>
    <col min="17" max="17" width="14.140625" bestFit="1" customWidth="1"/>
  </cols>
  <sheetData>
    <row r="1" spans="3:17" s="60" customFormat="1"/>
    <row r="2" spans="3:17" s="45" customFormat="1"/>
    <row r="3" spans="3:17" s="45" customFormat="1"/>
    <row r="5" spans="3:17" ht="15.75">
      <c r="C5" s="52" t="s">
        <v>74</v>
      </c>
      <c r="D5" s="53" t="s">
        <v>75</v>
      </c>
      <c r="E5" s="45"/>
      <c r="F5" s="54" t="s">
        <v>76</v>
      </c>
      <c r="G5" s="54"/>
      <c r="H5" t="s">
        <v>79</v>
      </c>
      <c r="L5" s="61"/>
      <c r="M5" s="61"/>
      <c r="N5" s="61"/>
      <c r="O5" s="61"/>
      <c r="P5" s="61"/>
      <c r="Q5" s="61"/>
    </row>
    <row r="6" spans="3:17" ht="18.75">
      <c r="C6" s="56" t="s">
        <v>77</v>
      </c>
      <c r="D6" s="57">
        <v>50</v>
      </c>
      <c r="E6" s="45"/>
      <c r="F6" s="58" t="s">
        <v>75</v>
      </c>
      <c r="G6" s="59"/>
      <c r="H6">
        <f>INDEX(D6:D10,MATCH(H5,C6:C10,0))</f>
        <v>40</v>
      </c>
      <c r="L6" s="63" t="s">
        <v>83</v>
      </c>
      <c r="M6" s="63" t="s">
        <v>84</v>
      </c>
      <c r="N6" s="63" t="s">
        <v>85</v>
      </c>
      <c r="O6" s="61"/>
      <c r="P6" s="64" t="s">
        <v>86</v>
      </c>
      <c r="Q6" s="65">
        <v>7406159</v>
      </c>
    </row>
    <row r="7" spans="3:17" ht="15.75">
      <c r="C7" s="56" t="s">
        <v>78</v>
      </c>
      <c r="D7" s="57">
        <v>100</v>
      </c>
      <c r="E7" s="45"/>
      <c r="F7" s="45"/>
      <c r="G7" s="45"/>
      <c r="L7" s="61">
        <v>3644626</v>
      </c>
      <c r="M7" s="62">
        <v>51565</v>
      </c>
      <c r="N7" s="61">
        <v>27</v>
      </c>
      <c r="O7" s="61"/>
      <c r="P7" s="66" t="s">
        <v>84</v>
      </c>
      <c r="Q7" s="67">
        <f>INDEX(M7:M48,MATCH(Q6,L7:L48,0))</f>
        <v>194059</v>
      </c>
    </row>
    <row r="8" spans="3:17" ht="15.75">
      <c r="C8" s="56" t="s">
        <v>79</v>
      </c>
      <c r="D8" s="57">
        <v>40</v>
      </c>
      <c r="E8" s="45"/>
      <c r="F8" s="45"/>
      <c r="G8" s="45"/>
      <c r="L8" s="61">
        <v>4639128</v>
      </c>
      <c r="M8" s="62">
        <v>50895</v>
      </c>
      <c r="N8" s="61">
        <v>29</v>
      </c>
      <c r="O8" s="61"/>
      <c r="P8" s="66" t="s">
        <v>87</v>
      </c>
      <c r="Q8" s="68">
        <f>INDEX(N7:N48,MATCH(Q6,L7:L48,0))</f>
        <v>25</v>
      </c>
    </row>
    <row r="9" spans="3:17">
      <c r="C9" s="56" t="s">
        <v>80</v>
      </c>
      <c r="D9" s="57">
        <v>50</v>
      </c>
      <c r="E9" s="45"/>
      <c r="F9" s="45"/>
      <c r="G9" s="45"/>
      <c r="L9" s="61">
        <v>5544349</v>
      </c>
      <c r="M9" s="62">
        <v>156446</v>
      </c>
      <c r="N9" s="61">
        <v>27</v>
      </c>
      <c r="O9" s="61"/>
      <c r="P9" s="61"/>
      <c r="Q9" s="61"/>
    </row>
    <row r="10" spans="3:17">
      <c r="C10" s="56" t="s">
        <v>81</v>
      </c>
      <c r="D10" s="57">
        <v>20</v>
      </c>
      <c r="E10" s="45"/>
      <c r="F10" s="45"/>
      <c r="G10" s="45"/>
      <c r="L10" s="61">
        <v>5620154</v>
      </c>
      <c r="M10" s="62">
        <v>123553</v>
      </c>
      <c r="N10" s="61">
        <v>33</v>
      </c>
      <c r="O10" s="61"/>
      <c r="P10" s="61"/>
      <c r="Q10" s="61"/>
    </row>
    <row r="11" spans="3:17">
      <c r="L11" s="61">
        <v>6053307</v>
      </c>
      <c r="M11" s="62">
        <v>85391</v>
      </c>
      <c r="N11" s="61">
        <v>21</v>
      </c>
      <c r="O11" s="61"/>
      <c r="P11" s="61"/>
      <c r="Q11" s="61"/>
    </row>
    <row r="12" spans="3:17">
      <c r="L12" s="61">
        <v>6529727</v>
      </c>
      <c r="M12" s="62">
        <v>190464</v>
      </c>
      <c r="N12" s="61">
        <v>14</v>
      </c>
      <c r="O12" s="61"/>
      <c r="P12" s="61"/>
      <c r="Q12" s="61"/>
    </row>
    <row r="13" spans="3:17">
      <c r="L13" s="61">
        <v>7406159</v>
      </c>
      <c r="M13" s="62">
        <v>194059</v>
      </c>
      <c r="N13" s="61">
        <v>25</v>
      </c>
      <c r="O13" s="61"/>
      <c r="P13" s="61"/>
      <c r="Q13" s="61"/>
    </row>
    <row r="14" spans="3:17">
      <c r="L14" s="61">
        <v>8838256</v>
      </c>
      <c r="M14" s="62">
        <v>86975</v>
      </c>
      <c r="N14" s="61">
        <v>19</v>
      </c>
      <c r="O14" s="61"/>
      <c r="P14" s="61"/>
      <c r="Q14" s="61"/>
    </row>
    <row r="15" spans="3:17">
      <c r="L15" s="61">
        <v>11741046</v>
      </c>
      <c r="M15" s="62">
        <v>190165</v>
      </c>
      <c r="N15" s="61">
        <v>11</v>
      </c>
      <c r="O15" s="61"/>
      <c r="P15" s="61"/>
      <c r="Q15" s="61"/>
    </row>
    <row r="16" spans="3:17">
      <c r="L16" s="61">
        <v>12696373</v>
      </c>
      <c r="M16" s="62">
        <v>68813</v>
      </c>
      <c r="N16" s="61">
        <v>40</v>
      </c>
      <c r="O16" s="61"/>
      <c r="P16" s="61"/>
      <c r="Q16" s="61"/>
    </row>
    <row r="17" spans="12:17">
      <c r="L17" s="61">
        <v>14239910</v>
      </c>
      <c r="M17" s="62">
        <v>196843</v>
      </c>
      <c r="N17" s="61">
        <v>28</v>
      </c>
      <c r="O17" s="61"/>
      <c r="P17" s="61"/>
      <c r="Q17" s="61"/>
    </row>
    <row r="18" spans="12:17">
      <c r="L18" s="61">
        <v>20143706</v>
      </c>
      <c r="M18" s="62">
        <v>69328</v>
      </c>
      <c r="N18" s="61">
        <v>39</v>
      </c>
      <c r="O18" s="61"/>
      <c r="P18" s="61"/>
      <c r="Q18" s="61"/>
    </row>
    <row r="19" spans="12:17">
      <c r="L19" s="61">
        <v>21281615</v>
      </c>
      <c r="M19" s="62">
        <v>88839</v>
      </c>
      <c r="N19" s="61">
        <v>15</v>
      </c>
      <c r="O19" s="61"/>
      <c r="P19" s="61"/>
      <c r="Q19" s="61"/>
    </row>
    <row r="20" spans="12:17">
      <c r="L20" s="61">
        <v>22050032</v>
      </c>
      <c r="M20" s="62">
        <v>71602</v>
      </c>
      <c r="N20" s="61">
        <v>2</v>
      </c>
      <c r="O20" s="61"/>
      <c r="P20" s="61"/>
      <c r="Q20" s="61"/>
    </row>
    <row r="21" spans="12:17">
      <c r="L21" s="61">
        <v>29099936</v>
      </c>
      <c r="M21" s="62">
        <v>55663</v>
      </c>
      <c r="N21" s="61">
        <v>31</v>
      </c>
      <c r="O21" s="61"/>
      <c r="P21" s="61"/>
      <c r="Q21" s="61"/>
    </row>
    <row r="22" spans="12:17">
      <c r="L22" s="61">
        <v>29110262</v>
      </c>
      <c r="M22" s="62">
        <v>160458</v>
      </c>
      <c r="N22" s="61">
        <v>7</v>
      </c>
      <c r="O22" s="61"/>
      <c r="P22" s="61"/>
      <c r="Q22" s="61"/>
    </row>
    <row r="23" spans="12:17">
      <c r="L23" s="61">
        <v>32776673</v>
      </c>
      <c r="M23" s="62">
        <v>187702</v>
      </c>
      <c r="N23" s="61">
        <v>32</v>
      </c>
      <c r="O23" s="61"/>
      <c r="P23" s="61"/>
      <c r="Q23" s="61"/>
    </row>
    <row r="24" spans="12:17">
      <c r="L24" s="61">
        <v>35629192</v>
      </c>
      <c r="M24" s="62">
        <v>194357</v>
      </c>
      <c r="N24" s="61">
        <v>28</v>
      </c>
      <c r="O24" s="61"/>
      <c r="P24" s="61"/>
      <c r="Q24" s="61"/>
    </row>
    <row r="25" spans="12:17">
      <c r="L25" s="61">
        <v>39212594</v>
      </c>
      <c r="M25" s="62">
        <v>149368</v>
      </c>
      <c r="N25" s="61">
        <v>8</v>
      </c>
      <c r="O25" s="61"/>
      <c r="P25" s="61"/>
      <c r="Q25" s="61"/>
    </row>
    <row r="26" spans="12:17">
      <c r="L26" s="61">
        <v>40407549</v>
      </c>
      <c r="M26" s="62">
        <v>172230</v>
      </c>
      <c r="N26" s="61">
        <v>31</v>
      </c>
      <c r="O26" s="61"/>
      <c r="P26" s="61"/>
      <c r="Q26" s="61"/>
    </row>
    <row r="27" spans="12:17">
      <c r="L27" s="61">
        <v>43380927</v>
      </c>
      <c r="M27" s="62">
        <v>120902</v>
      </c>
      <c r="N27" s="61">
        <v>24</v>
      </c>
      <c r="O27" s="61"/>
      <c r="P27" s="61"/>
      <c r="Q27" s="61"/>
    </row>
    <row r="28" spans="12:17">
      <c r="L28" s="61">
        <v>44631675</v>
      </c>
      <c r="M28" s="62">
        <v>150854</v>
      </c>
      <c r="N28" s="61">
        <v>10</v>
      </c>
      <c r="O28" s="61"/>
      <c r="P28" s="61"/>
      <c r="Q28" s="61"/>
    </row>
    <row r="29" spans="12:17">
      <c r="L29" s="61">
        <v>45856827</v>
      </c>
      <c r="M29" s="62">
        <v>188272</v>
      </c>
      <c r="N29" s="61">
        <v>30</v>
      </c>
      <c r="O29" s="61"/>
      <c r="P29" s="61"/>
      <c r="Q29" s="61"/>
    </row>
    <row r="30" spans="12:17">
      <c r="L30" s="61">
        <v>47927178</v>
      </c>
      <c r="M30" s="62">
        <v>84381</v>
      </c>
      <c r="N30" s="61">
        <v>16</v>
      </c>
      <c r="O30" s="61"/>
      <c r="P30" s="61"/>
      <c r="Q30" s="61"/>
    </row>
    <row r="31" spans="12:17">
      <c r="L31" s="61">
        <v>48968487</v>
      </c>
      <c r="M31" s="62">
        <v>140354</v>
      </c>
      <c r="N31" s="61">
        <v>1</v>
      </c>
      <c r="O31" s="61"/>
      <c r="P31" s="61"/>
      <c r="Q31" s="61"/>
    </row>
    <row r="32" spans="12:17">
      <c r="L32" s="61">
        <v>49505709</v>
      </c>
      <c r="M32" s="62">
        <v>85323</v>
      </c>
      <c r="N32" s="61">
        <v>15</v>
      </c>
      <c r="O32" s="61"/>
      <c r="P32" s="61"/>
      <c r="Q32" s="61"/>
    </row>
    <row r="33" spans="12:17">
      <c r="L33" s="61">
        <v>53429314</v>
      </c>
      <c r="M33" s="62">
        <v>120803</v>
      </c>
      <c r="N33" s="61">
        <v>20</v>
      </c>
      <c r="O33" s="61"/>
      <c r="P33" s="61"/>
      <c r="Q33" s="61"/>
    </row>
    <row r="34" spans="12:17">
      <c r="L34" s="61">
        <v>54317026</v>
      </c>
      <c r="M34" s="62">
        <v>140871</v>
      </c>
      <c r="N34" s="61">
        <v>20</v>
      </c>
      <c r="O34" s="61"/>
      <c r="P34" s="61"/>
      <c r="Q34" s="61"/>
    </row>
    <row r="35" spans="12:17">
      <c r="L35" s="61">
        <v>54636987</v>
      </c>
      <c r="M35" s="62">
        <v>61359</v>
      </c>
      <c r="N35" s="61">
        <v>8</v>
      </c>
      <c r="O35" s="61"/>
      <c r="P35" s="61"/>
      <c r="Q35" s="61"/>
    </row>
    <row r="36" spans="12:17">
      <c r="L36" s="61">
        <v>57816494</v>
      </c>
      <c r="M36" s="62">
        <v>195399</v>
      </c>
      <c r="N36" s="61">
        <v>28</v>
      </c>
      <c r="O36" s="61"/>
      <c r="P36" s="61"/>
      <c r="Q36" s="61"/>
    </row>
    <row r="37" spans="12:17">
      <c r="L37" s="61">
        <v>59654577</v>
      </c>
      <c r="M37" s="62">
        <v>114149</v>
      </c>
      <c r="N37" s="61">
        <v>4</v>
      </c>
      <c r="O37" s="61"/>
      <c r="P37" s="61"/>
      <c r="Q37" s="61"/>
    </row>
    <row r="38" spans="12:17">
      <c r="L38" s="61">
        <v>61435949</v>
      </c>
      <c r="M38" s="62">
        <v>112828</v>
      </c>
      <c r="N38" s="61">
        <v>25</v>
      </c>
      <c r="O38" s="61"/>
      <c r="P38" s="61"/>
      <c r="Q38" s="61"/>
    </row>
    <row r="39" spans="12:17">
      <c r="L39" s="61">
        <v>62867501</v>
      </c>
      <c r="M39" s="62">
        <v>121211</v>
      </c>
      <c r="N39" s="61">
        <v>26</v>
      </c>
      <c r="O39" s="61"/>
      <c r="P39" s="61"/>
      <c r="Q39" s="61"/>
    </row>
    <row r="40" spans="12:17">
      <c r="L40" s="61">
        <v>62909768</v>
      </c>
      <c r="M40" s="62">
        <v>135109</v>
      </c>
      <c r="N40" s="61">
        <v>29</v>
      </c>
      <c r="O40" s="61"/>
      <c r="P40" s="61"/>
      <c r="Q40" s="61"/>
    </row>
    <row r="41" spans="12:17">
      <c r="L41" s="61">
        <v>64162206</v>
      </c>
      <c r="M41" s="62">
        <v>170032</v>
      </c>
      <c r="N41" s="61">
        <v>10</v>
      </c>
      <c r="O41" s="61"/>
      <c r="P41" s="61"/>
      <c r="Q41" s="61"/>
    </row>
    <row r="42" spans="12:17">
      <c r="L42" s="61">
        <v>66395645</v>
      </c>
      <c r="M42" s="62">
        <v>89334</v>
      </c>
      <c r="N42" s="61">
        <v>0</v>
      </c>
      <c r="O42" s="61"/>
      <c r="P42" s="61"/>
      <c r="Q42" s="61"/>
    </row>
    <row r="43" spans="12:17">
      <c r="L43" s="61">
        <v>66841312</v>
      </c>
      <c r="M43" s="62">
        <v>138800</v>
      </c>
      <c r="N43" s="61">
        <v>4</v>
      </c>
      <c r="O43" s="61"/>
      <c r="P43" s="61"/>
      <c r="Q43" s="61"/>
    </row>
    <row r="44" spans="12:17">
      <c r="L44" s="61">
        <v>72647981</v>
      </c>
      <c r="M44" s="62">
        <v>171541</v>
      </c>
      <c r="N44" s="61">
        <v>34</v>
      </c>
      <c r="O44" s="61"/>
      <c r="P44" s="61"/>
      <c r="Q44" s="61"/>
    </row>
    <row r="45" spans="12:17">
      <c r="L45" s="61">
        <v>79801882</v>
      </c>
      <c r="M45" s="62">
        <v>163027</v>
      </c>
      <c r="N45" s="61">
        <v>9</v>
      </c>
      <c r="O45" s="61"/>
      <c r="P45" s="61"/>
      <c r="Q45" s="61"/>
    </row>
    <row r="46" spans="12:17">
      <c r="L46" s="61">
        <v>84765908</v>
      </c>
      <c r="M46" s="62">
        <v>90555</v>
      </c>
      <c r="N46" s="61">
        <v>31</v>
      </c>
      <c r="O46" s="61"/>
      <c r="P46" s="61"/>
      <c r="Q46" s="61"/>
    </row>
    <row r="47" spans="12:17">
      <c r="L47" s="61">
        <v>89464298</v>
      </c>
      <c r="M47" s="62">
        <v>131260</v>
      </c>
      <c r="N47" s="61">
        <v>25</v>
      </c>
      <c r="O47" s="61"/>
      <c r="P47" s="61"/>
      <c r="Q47" s="61"/>
    </row>
    <row r="48" spans="12:17">
      <c r="L48" s="61">
        <v>94270333</v>
      </c>
      <c r="M48" s="62">
        <v>178939</v>
      </c>
      <c r="N48" s="61">
        <v>10</v>
      </c>
      <c r="O48" s="61"/>
      <c r="P48" s="61"/>
      <c r="Q48" s="61"/>
    </row>
    <row r="49" spans="12:17">
      <c r="L49" s="61"/>
      <c r="M49" s="61"/>
      <c r="N49" s="61"/>
      <c r="O49" s="61"/>
      <c r="P49" s="61"/>
      <c r="Q49" s="61"/>
    </row>
  </sheetData>
  <dataValidations count="2">
    <dataValidation type="list" allowBlank="1" showInputMessage="1" showErrorMessage="1" sqref="H5" xr:uid="{51E42A53-A785-4BD5-8CA0-AD1FFA8BE7ED}">
      <formula1>$C$6:$C$10</formula1>
    </dataValidation>
    <dataValidation type="list" allowBlank="1" showInputMessage="1" showErrorMessage="1" sqref="Q6" xr:uid="{248EC0E1-0679-4CCE-BDDF-1234E00BE2A7}">
      <formula1>$L$7:$L$48</formula1>
    </dataValidation>
  </dataValidation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N16"/>
  <sheetViews>
    <sheetView defaultGridColor="0" colorId="9" workbookViewId="0">
      <selection activeCell="R7" sqref="R7"/>
    </sheetView>
  </sheetViews>
  <sheetFormatPr defaultRowHeight="15"/>
  <sheetData>
    <row r="2" spans="2:14" ht="21">
      <c r="B2" t="s">
        <v>40</v>
      </c>
      <c r="C2" t="s">
        <v>61</v>
      </c>
      <c r="D2" t="s">
        <v>60</v>
      </c>
      <c r="G2" t="s">
        <v>62</v>
      </c>
      <c r="J2" s="39" t="s">
        <v>64</v>
      </c>
      <c r="K2" s="39"/>
      <c r="L2" s="39"/>
      <c r="N2">
        <f>SUMPRODUCT(C3:C14,D3:D14)</f>
        <v>747</v>
      </c>
    </row>
    <row r="3" spans="2:14">
      <c r="B3" t="s">
        <v>42</v>
      </c>
      <c r="C3">
        <v>25</v>
      </c>
      <c r="D3">
        <v>4</v>
      </c>
      <c r="G3">
        <f>C3*D3</f>
        <v>100</v>
      </c>
    </row>
    <row r="4" spans="2:14">
      <c r="B4" t="s">
        <v>43</v>
      </c>
      <c r="C4">
        <v>23</v>
      </c>
      <c r="D4">
        <v>2</v>
      </c>
      <c r="G4">
        <f t="shared" ref="G4:G14" si="0">C4*D4</f>
        <v>46</v>
      </c>
    </row>
    <row r="5" spans="2:14">
      <c r="B5" t="s">
        <v>44</v>
      </c>
      <c r="C5">
        <v>12</v>
      </c>
      <c r="D5">
        <v>3</v>
      </c>
      <c r="G5">
        <f t="shared" si="0"/>
        <v>36</v>
      </c>
    </row>
    <row r="6" spans="2:14" ht="18.75">
      <c r="B6" t="s">
        <v>45</v>
      </c>
      <c r="C6">
        <v>16</v>
      </c>
      <c r="D6">
        <v>5</v>
      </c>
      <c r="G6">
        <f t="shared" si="0"/>
        <v>80</v>
      </c>
      <c r="J6" s="40" t="s">
        <v>65</v>
      </c>
      <c r="K6" s="40"/>
      <c r="L6" s="40"/>
      <c r="M6" s="40"/>
    </row>
    <row r="7" spans="2:14">
      <c r="B7" t="s">
        <v>46</v>
      </c>
      <c r="C7">
        <v>25</v>
      </c>
      <c r="D7">
        <v>3</v>
      </c>
      <c r="G7">
        <f t="shared" si="0"/>
        <v>75</v>
      </c>
    </row>
    <row r="8" spans="2:14">
      <c r="B8" t="s">
        <v>47</v>
      </c>
      <c r="C8">
        <v>25</v>
      </c>
      <c r="D8">
        <v>2</v>
      </c>
      <c r="G8">
        <f t="shared" si="0"/>
        <v>50</v>
      </c>
      <c r="J8" s="22" t="s">
        <v>67</v>
      </c>
      <c r="K8" s="22"/>
      <c r="L8" s="22"/>
      <c r="M8" s="21" t="s">
        <v>42</v>
      </c>
      <c r="N8" s="42"/>
    </row>
    <row r="9" spans="2:14">
      <c r="B9" t="s">
        <v>48</v>
      </c>
      <c r="C9">
        <v>25</v>
      </c>
      <c r="D9">
        <v>2</v>
      </c>
      <c r="G9">
        <f t="shared" si="0"/>
        <v>50</v>
      </c>
      <c r="J9" s="22" t="str">
        <f>"Num of Qtys in " &amp;M8&amp;"s :"</f>
        <v>Num of Qtys in Sundays :</v>
      </c>
      <c r="K9" s="22"/>
      <c r="L9" s="22"/>
      <c r="M9" s="21">
        <f>SUMPRODUCT((B3:B14=M8)*(D3:D14))</f>
        <v>9</v>
      </c>
      <c r="N9" s="42"/>
    </row>
    <row r="10" spans="2:14">
      <c r="B10" t="s">
        <v>42</v>
      </c>
      <c r="C10">
        <v>25</v>
      </c>
      <c r="D10">
        <v>5</v>
      </c>
      <c r="G10">
        <f t="shared" si="0"/>
        <v>125</v>
      </c>
      <c r="J10" s="41" t="str">
        <f>"Total sales in "&amp;M8&amp;"s :"</f>
        <v>Total sales in Sundays :</v>
      </c>
      <c r="K10" s="41"/>
      <c r="L10" s="41"/>
      <c r="M10" s="41">
        <f>SUMPRODUCT((B3:B14=M8)*(C3:C14)*(D3:D14))</f>
        <v>225</v>
      </c>
    </row>
    <row r="11" spans="2:14">
      <c r="B11" t="s">
        <v>43</v>
      </c>
      <c r="C11">
        <v>25</v>
      </c>
      <c r="D11">
        <v>2</v>
      </c>
      <c r="G11">
        <f t="shared" si="0"/>
        <v>50</v>
      </c>
    </row>
    <row r="12" spans="2:14">
      <c r="B12" t="s">
        <v>44</v>
      </c>
      <c r="C12">
        <v>25</v>
      </c>
      <c r="D12">
        <v>2</v>
      </c>
      <c r="G12">
        <f t="shared" si="0"/>
        <v>50</v>
      </c>
      <c r="I12" t="str">
        <f>"Num of Qtys in " &amp;L11&amp;"s"</f>
        <v>Num of Qtys in s</v>
      </c>
      <c r="L12" t="str">
        <f ca="1">_xlfn.FORMULATEXT(M9)</f>
        <v>=SUMPRODUCT((B3:B14=M8)*(D3:D14))</v>
      </c>
    </row>
    <row r="13" spans="2:14">
      <c r="B13" t="s">
        <v>45</v>
      </c>
      <c r="C13">
        <v>20</v>
      </c>
      <c r="D13">
        <v>3</v>
      </c>
      <c r="G13">
        <f t="shared" si="0"/>
        <v>60</v>
      </c>
    </row>
    <row r="14" spans="2:14">
      <c r="B14" t="s">
        <v>46</v>
      </c>
      <c r="C14">
        <v>25</v>
      </c>
      <c r="D14">
        <v>1</v>
      </c>
      <c r="G14">
        <f t="shared" si="0"/>
        <v>25</v>
      </c>
      <c r="I14" t="s">
        <v>66</v>
      </c>
      <c r="L14" t="str">
        <f ca="1">_xlfn.FORMULATEXT(N2)</f>
        <v>=SUMPRODUCT(C3:C14,D3:D14)</v>
      </c>
    </row>
    <row r="16" spans="2:14">
      <c r="F16" t="s">
        <v>63</v>
      </c>
      <c r="G16">
        <f>SUM(G3:G14)</f>
        <v>747</v>
      </c>
    </row>
  </sheetData>
  <dataValidations count="1">
    <dataValidation type="list" allowBlank="1" showInputMessage="1" showErrorMessage="1" sqref="M8" xr:uid="{00000000-0002-0000-0400-000000000000}">
      <formula1>$B$3:$B$9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2E270-A9EA-46C2-80AC-5BBE94552495}">
  <dimension ref="A4:G412"/>
  <sheetViews>
    <sheetView workbookViewId="0">
      <selection activeCell="D9" sqref="D9"/>
    </sheetView>
  </sheetViews>
  <sheetFormatPr defaultRowHeight="12.75"/>
  <cols>
    <col min="1" max="1" width="9.140625" style="74"/>
    <col min="2" max="2" width="18.85546875" style="74" customWidth="1"/>
    <col min="3" max="3" width="15.140625" style="74" customWidth="1"/>
    <col min="4" max="4" width="14.140625" style="74" customWidth="1"/>
    <col min="5" max="5" width="9.140625" style="74"/>
    <col min="6" max="6" width="13.28515625" style="74" bestFit="1" customWidth="1"/>
    <col min="7" max="16384" width="9.140625" style="74"/>
  </cols>
  <sheetData>
    <row r="4" spans="1:7">
      <c r="F4" s="74" t="s">
        <v>518</v>
      </c>
      <c r="G4" s="74">
        <v>1</v>
      </c>
    </row>
    <row r="5" spans="1:7">
      <c r="F5" s="75" t="s">
        <v>84</v>
      </c>
      <c r="G5" s="74">
        <f>LARGE(salaries,G4)</f>
        <v>22000000</v>
      </c>
    </row>
    <row r="6" spans="1:7">
      <c r="B6" s="74" t="s">
        <v>111</v>
      </c>
      <c r="C6" s="74" t="str">
        <f>VLOOKUP(C8,lookup,2)</f>
        <v xml:space="preserve">Alex Rodriguez </v>
      </c>
      <c r="D6" s="74" t="str">
        <f>VLOOKUP(D8,lookup,2)</f>
        <v xml:space="preserve">dl-Derek Jeter </v>
      </c>
    </row>
    <row r="7" spans="1:7">
      <c r="C7" s="74" t="s">
        <v>112</v>
      </c>
      <c r="D7" s="74" t="s">
        <v>113</v>
      </c>
    </row>
    <row r="8" spans="1:7">
      <c r="B8" s="74" t="s">
        <v>114</v>
      </c>
      <c r="C8" s="74">
        <f>MATCH(C9,salaries,0)</f>
        <v>345</v>
      </c>
      <c r="D8" s="74">
        <f>MATCH(D9,salaries,0)</f>
        <v>232</v>
      </c>
    </row>
    <row r="9" spans="1:7">
      <c r="B9" s="74" t="s">
        <v>115</v>
      </c>
      <c r="C9" s="74">
        <f>MAX(salaries)</f>
        <v>22000000</v>
      </c>
      <c r="D9" s="74">
        <f>LARGE(salaries,5)</f>
        <v>12600000</v>
      </c>
      <c r="F9" s="74" t="s">
        <v>519</v>
      </c>
      <c r="G9" s="74">
        <f>MAX(salaries)</f>
        <v>22000000</v>
      </c>
    </row>
    <row r="11" spans="1:7">
      <c r="B11" s="74" t="s">
        <v>111</v>
      </c>
      <c r="C11" s="74" t="s">
        <v>116</v>
      </c>
    </row>
    <row r="12" spans="1:7">
      <c r="A12" s="74">
        <v>1</v>
      </c>
      <c r="B12" s="74" t="s">
        <v>117</v>
      </c>
      <c r="C12" s="74">
        <v>13166667</v>
      </c>
    </row>
    <row r="13" spans="1:7">
      <c r="A13" s="74">
        <v>2</v>
      </c>
      <c r="B13" s="74" t="s">
        <v>118</v>
      </c>
      <c r="C13" s="74">
        <v>5683013</v>
      </c>
    </row>
    <row r="14" spans="1:7">
      <c r="A14" s="74">
        <v>3</v>
      </c>
      <c r="B14" s="74" t="s">
        <v>119</v>
      </c>
      <c r="C14" s="74">
        <v>4500000</v>
      </c>
    </row>
    <row r="15" spans="1:7">
      <c r="A15" s="74">
        <v>4</v>
      </c>
      <c r="B15" s="74" t="s">
        <v>120</v>
      </c>
      <c r="C15" s="74">
        <v>3450000</v>
      </c>
    </row>
    <row r="16" spans="1:7">
      <c r="A16" s="74">
        <v>5</v>
      </c>
      <c r="B16" s="74" t="s">
        <v>121</v>
      </c>
      <c r="C16" s="74">
        <v>3400000</v>
      </c>
    </row>
    <row r="17" spans="1:3">
      <c r="A17" s="74">
        <v>6</v>
      </c>
      <c r="B17" s="74" t="s">
        <v>122</v>
      </c>
      <c r="C17" s="74">
        <v>2500000</v>
      </c>
    </row>
    <row r="18" spans="1:3">
      <c r="A18" s="74">
        <v>7</v>
      </c>
      <c r="B18" s="74" t="s">
        <v>123</v>
      </c>
      <c r="C18" s="74">
        <v>2000000</v>
      </c>
    </row>
    <row r="19" spans="1:3">
      <c r="A19" s="74">
        <v>8</v>
      </c>
      <c r="B19" s="74" t="s">
        <v>124</v>
      </c>
      <c r="C19" s="74">
        <v>1500000</v>
      </c>
    </row>
    <row r="20" spans="1:3">
      <c r="A20" s="74">
        <v>9</v>
      </c>
      <c r="B20" s="74" t="s">
        <v>125</v>
      </c>
      <c r="C20" s="74">
        <v>1250000</v>
      </c>
    </row>
    <row r="21" spans="1:3">
      <c r="A21" s="74">
        <v>10</v>
      </c>
      <c r="B21" s="74" t="s">
        <v>126</v>
      </c>
      <c r="C21" s="74">
        <v>1150000</v>
      </c>
    </row>
    <row r="22" spans="1:3">
      <c r="A22" s="74">
        <v>11</v>
      </c>
      <c r="B22" s="74" t="s">
        <v>127</v>
      </c>
      <c r="C22" s="74">
        <v>1125000</v>
      </c>
    </row>
    <row r="23" spans="1:3">
      <c r="A23" s="74">
        <v>12</v>
      </c>
      <c r="B23" s="74" t="s">
        <v>128</v>
      </c>
      <c r="C23" s="74">
        <v>900000</v>
      </c>
    </row>
    <row r="24" spans="1:3">
      <c r="A24" s="74">
        <v>13</v>
      </c>
      <c r="B24" s="74" t="s">
        <v>129</v>
      </c>
      <c r="C24" s="74">
        <v>715000</v>
      </c>
    </row>
    <row r="25" spans="1:3">
      <c r="A25" s="74">
        <v>14</v>
      </c>
      <c r="B25" s="74" t="s">
        <v>130</v>
      </c>
      <c r="C25" s="74">
        <v>705000</v>
      </c>
    </row>
    <row r="26" spans="1:3">
      <c r="A26" s="74">
        <v>15</v>
      </c>
      <c r="B26" s="74" t="s">
        <v>131</v>
      </c>
      <c r="C26" s="74">
        <v>500000</v>
      </c>
    </row>
    <row r="27" spans="1:3">
      <c r="A27" s="74">
        <v>16</v>
      </c>
      <c r="B27" s="74" t="s">
        <v>132</v>
      </c>
      <c r="C27" s="74">
        <v>350000</v>
      </c>
    </row>
    <row r="28" spans="1:3">
      <c r="A28" s="74">
        <v>17</v>
      </c>
      <c r="B28" s="74" t="s">
        <v>133</v>
      </c>
      <c r="C28" s="74">
        <v>350000</v>
      </c>
    </row>
    <row r="29" spans="1:3">
      <c r="A29" s="74">
        <v>18</v>
      </c>
      <c r="B29" s="74" t="s">
        <v>134</v>
      </c>
      <c r="C29" s="74">
        <v>320000</v>
      </c>
    </row>
    <row r="30" spans="1:3">
      <c r="A30" s="74">
        <v>19</v>
      </c>
      <c r="B30" s="74" t="s">
        <v>135</v>
      </c>
      <c r="C30" s="74">
        <v>280000</v>
      </c>
    </row>
    <row r="31" spans="1:3">
      <c r="A31" s="74">
        <v>20</v>
      </c>
      <c r="B31" s="74" t="s">
        <v>136</v>
      </c>
      <c r="C31" s="74">
        <v>275000</v>
      </c>
    </row>
    <row r="32" spans="1:3">
      <c r="A32" s="74">
        <v>21</v>
      </c>
      <c r="B32" s="74" t="s">
        <v>137</v>
      </c>
      <c r="C32" s="74">
        <v>270000</v>
      </c>
    </row>
    <row r="33" spans="1:3">
      <c r="A33" s="74">
        <v>22</v>
      </c>
      <c r="B33" s="74" t="s">
        <v>138</v>
      </c>
      <c r="C33" s="74">
        <v>270000</v>
      </c>
    </row>
    <row r="34" spans="1:3">
      <c r="A34" s="74">
        <v>23</v>
      </c>
      <c r="B34" s="74" t="s">
        <v>139</v>
      </c>
      <c r="C34" s="74">
        <v>250000</v>
      </c>
    </row>
    <row r="35" spans="1:3">
      <c r="A35" s="74">
        <v>24</v>
      </c>
      <c r="B35" s="74" t="s">
        <v>140</v>
      </c>
      <c r="C35" s="74">
        <v>232000</v>
      </c>
    </row>
    <row r="36" spans="1:3">
      <c r="A36" s="74">
        <v>25</v>
      </c>
      <c r="B36" s="74" t="s">
        <v>141</v>
      </c>
      <c r="C36" s="74">
        <v>215000</v>
      </c>
    </row>
    <row r="37" spans="1:3">
      <c r="A37" s="74">
        <v>26</v>
      </c>
      <c r="B37" s="74" t="s">
        <v>142</v>
      </c>
      <c r="C37" s="74">
        <v>207500</v>
      </c>
    </row>
    <row r="38" spans="1:3">
      <c r="A38" s="74">
        <v>27</v>
      </c>
      <c r="B38" s="74" t="s">
        <v>143</v>
      </c>
      <c r="C38" s="74">
        <v>203500</v>
      </c>
    </row>
    <row r="39" spans="1:3">
      <c r="A39" s="74">
        <v>28</v>
      </c>
      <c r="B39" s="74" t="s">
        <v>144</v>
      </c>
      <c r="C39" s="74">
        <v>200500</v>
      </c>
    </row>
    <row r="40" spans="1:3">
      <c r="A40" s="74">
        <v>29</v>
      </c>
      <c r="B40" s="74" t="s">
        <v>145</v>
      </c>
      <c r="C40" s="74">
        <v>200000</v>
      </c>
    </row>
    <row r="41" spans="1:3">
      <c r="A41" s="74">
        <v>30</v>
      </c>
      <c r="B41" s="74" t="s">
        <v>146</v>
      </c>
      <c r="C41" s="74">
        <v>200000</v>
      </c>
    </row>
    <row r="42" spans="1:3">
      <c r="A42" s="74">
        <v>31</v>
      </c>
      <c r="B42" s="74" t="s">
        <v>147</v>
      </c>
      <c r="C42" s="74">
        <v>200000</v>
      </c>
    </row>
    <row r="43" spans="1:3">
      <c r="A43" s="74">
        <v>32</v>
      </c>
      <c r="B43" s="74" t="s">
        <v>148</v>
      </c>
      <c r="C43" s="74">
        <v>12049040</v>
      </c>
    </row>
    <row r="44" spans="1:3">
      <c r="A44" s="74">
        <v>33</v>
      </c>
      <c r="B44" s="74" t="s">
        <v>149</v>
      </c>
      <c r="C44" s="74">
        <v>6658731</v>
      </c>
    </row>
    <row r="45" spans="1:3">
      <c r="A45" s="74">
        <v>34</v>
      </c>
      <c r="B45" s="74" t="s">
        <v>150</v>
      </c>
      <c r="C45" s="74">
        <v>6536612</v>
      </c>
    </row>
    <row r="46" spans="1:3">
      <c r="A46" s="74">
        <v>35</v>
      </c>
      <c r="B46" s="74" t="s">
        <v>151</v>
      </c>
      <c r="C46" s="74">
        <v>6300921</v>
      </c>
    </row>
    <row r="47" spans="1:3">
      <c r="A47" s="74">
        <v>36</v>
      </c>
      <c r="B47" s="74" t="s">
        <v>152</v>
      </c>
      <c r="C47" s="74">
        <v>4311622</v>
      </c>
    </row>
    <row r="48" spans="1:3">
      <c r="A48" s="74">
        <v>37</v>
      </c>
      <c r="B48" s="74" t="s">
        <v>153</v>
      </c>
      <c r="C48" s="74">
        <v>4209324</v>
      </c>
    </row>
    <row r="49" spans="1:3">
      <c r="A49" s="74">
        <v>38</v>
      </c>
      <c r="B49" s="74" t="s">
        <v>154</v>
      </c>
      <c r="C49" s="74">
        <v>4123245</v>
      </c>
    </row>
    <row r="50" spans="1:3">
      <c r="A50" s="74">
        <v>39</v>
      </c>
      <c r="B50" s="74" t="s">
        <v>155</v>
      </c>
      <c r="C50" s="74">
        <v>3000000</v>
      </c>
    </row>
    <row r="51" spans="1:3">
      <c r="A51" s="74">
        <v>40</v>
      </c>
      <c r="B51" s="74" t="s">
        <v>156</v>
      </c>
      <c r="C51" s="74">
        <v>3000000</v>
      </c>
    </row>
    <row r="52" spans="1:3">
      <c r="A52" s="74">
        <v>41</v>
      </c>
      <c r="B52" s="74" t="s">
        <v>157</v>
      </c>
      <c r="C52" s="74">
        <v>2750000</v>
      </c>
    </row>
    <row r="53" spans="1:3">
      <c r="A53" s="74">
        <v>42</v>
      </c>
      <c r="B53" s="74" t="s">
        <v>158</v>
      </c>
      <c r="C53" s="74">
        <v>2333333</v>
      </c>
    </row>
    <row r="54" spans="1:3">
      <c r="A54" s="74">
        <v>43</v>
      </c>
      <c r="B54" s="74" t="s">
        <v>159</v>
      </c>
      <c r="C54" s="74">
        <v>2100000</v>
      </c>
    </row>
    <row r="55" spans="1:3">
      <c r="A55" s="74">
        <v>44</v>
      </c>
      <c r="B55" s="74" t="s">
        <v>160</v>
      </c>
      <c r="C55" s="74">
        <v>2000000</v>
      </c>
    </row>
    <row r="56" spans="1:3">
      <c r="A56" s="74">
        <v>45</v>
      </c>
      <c r="B56" s="74" t="s">
        <v>161</v>
      </c>
      <c r="C56" s="74">
        <v>1550000</v>
      </c>
    </row>
    <row r="57" spans="1:3">
      <c r="A57" s="74">
        <v>46</v>
      </c>
      <c r="B57" s="74" t="s">
        <v>162</v>
      </c>
      <c r="C57" s="74">
        <v>1225000</v>
      </c>
    </row>
    <row r="58" spans="1:3">
      <c r="A58" s="74">
        <v>47</v>
      </c>
      <c r="B58" s="74" t="s">
        <v>163</v>
      </c>
      <c r="C58" s="74">
        <v>1200000</v>
      </c>
    </row>
    <row r="59" spans="1:3">
      <c r="A59" s="74">
        <v>48</v>
      </c>
      <c r="B59" s="74" t="s">
        <v>164</v>
      </c>
      <c r="C59" s="74">
        <v>350000</v>
      </c>
    </row>
    <row r="60" spans="1:3">
      <c r="A60" s="74">
        <v>49</v>
      </c>
      <c r="B60" s="74" t="s">
        <v>165</v>
      </c>
      <c r="C60" s="74">
        <v>270000</v>
      </c>
    </row>
    <row r="61" spans="1:3">
      <c r="A61" s="74">
        <v>50</v>
      </c>
      <c r="B61" s="74" t="s">
        <v>166</v>
      </c>
      <c r="C61" s="74">
        <v>235000</v>
      </c>
    </row>
    <row r="62" spans="1:3">
      <c r="A62" s="74">
        <v>51</v>
      </c>
      <c r="B62" s="74" t="s">
        <v>167</v>
      </c>
      <c r="C62" s="74">
        <v>232500</v>
      </c>
    </row>
    <row r="63" spans="1:3">
      <c r="A63" s="74">
        <v>52</v>
      </c>
      <c r="B63" s="74" t="s">
        <v>168</v>
      </c>
      <c r="C63" s="74">
        <v>230000</v>
      </c>
    </row>
    <row r="64" spans="1:3">
      <c r="A64" s="74">
        <v>53</v>
      </c>
      <c r="B64" s="74" t="s">
        <v>169</v>
      </c>
      <c r="C64" s="74">
        <v>226000</v>
      </c>
    </row>
    <row r="65" spans="1:3">
      <c r="A65" s="74">
        <v>54</v>
      </c>
      <c r="B65" s="74" t="s">
        <v>170</v>
      </c>
      <c r="C65" s="74">
        <v>215000</v>
      </c>
    </row>
    <row r="66" spans="1:3">
      <c r="A66" s="74">
        <v>55</v>
      </c>
      <c r="B66" s="74" t="s">
        <v>171</v>
      </c>
      <c r="C66" s="74">
        <v>210000</v>
      </c>
    </row>
    <row r="67" spans="1:3">
      <c r="A67" s="74">
        <v>56</v>
      </c>
      <c r="B67" s="74" t="s">
        <v>172</v>
      </c>
      <c r="C67" s="74">
        <v>205000</v>
      </c>
    </row>
    <row r="68" spans="1:3">
      <c r="A68" s="74">
        <v>57</v>
      </c>
      <c r="B68" s="74" t="s">
        <v>173</v>
      </c>
      <c r="C68" s="74">
        <v>205000</v>
      </c>
    </row>
    <row r="69" spans="1:3">
      <c r="A69" s="74">
        <v>58</v>
      </c>
      <c r="B69" s="74" t="s">
        <v>174</v>
      </c>
      <c r="C69" s="74">
        <v>200000</v>
      </c>
    </row>
    <row r="70" spans="1:3">
      <c r="A70" s="74">
        <v>59</v>
      </c>
      <c r="B70" s="74" t="s">
        <v>175</v>
      </c>
      <c r="C70" s="74">
        <v>200000</v>
      </c>
    </row>
    <row r="71" spans="1:3">
      <c r="A71" s="74">
        <v>60</v>
      </c>
      <c r="B71" s="74" t="s">
        <v>176</v>
      </c>
      <c r="C71" s="74">
        <v>13033075</v>
      </c>
    </row>
    <row r="72" spans="1:3">
      <c r="A72" s="74">
        <v>61</v>
      </c>
      <c r="B72" s="74" t="s">
        <v>177</v>
      </c>
      <c r="C72" s="74">
        <v>13000000</v>
      </c>
    </row>
    <row r="73" spans="1:3">
      <c r="A73" s="74">
        <v>62</v>
      </c>
      <c r="B73" s="74" t="s">
        <v>178</v>
      </c>
      <c r="C73" s="74">
        <v>7333333</v>
      </c>
    </row>
    <row r="74" spans="1:3">
      <c r="A74" s="74">
        <v>63</v>
      </c>
      <c r="B74" s="74" t="s">
        <v>179</v>
      </c>
      <c r="C74" s="74">
        <v>7250000</v>
      </c>
    </row>
    <row r="75" spans="1:3">
      <c r="A75" s="74">
        <v>64</v>
      </c>
      <c r="B75" s="74" t="s">
        <v>180</v>
      </c>
      <c r="C75" s="74">
        <v>7000000</v>
      </c>
    </row>
    <row r="76" spans="1:3">
      <c r="A76" s="74">
        <v>65</v>
      </c>
      <c r="B76" s="74" t="s">
        <v>181</v>
      </c>
      <c r="C76" s="74">
        <v>6750000</v>
      </c>
    </row>
    <row r="77" spans="1:3">
      <c r="A77" s="74">
        <v>66</v>
      </c>
      <c r="B77" s="74" t="s">
        <v>182</v>
      </c>
      <c r="C77" s="74">
        <v>6350000</v>
      </c>
    </row>
    <row r="78" spans="1:3">
      <c r="A78" s="74">
        <v>67</v>
      </c>
      <c r="B78" s="74" t="s">
        <v>183</v>
      </c>
      <c r="C78" s="74">
        <v>6250000</v>
      </c>
    </row>
    <row r="79" spans="1:3">
      <c r="A79" s="74">
        <v>68</v>
      </c>
      <c r="B79" s="74" t="s">
        <v>184</v>
      </c>
      <c r="C79" s="74">
        <v>4600000</v>
      </c>
    </row>
    <row r="80" spans="1:3">
      <c r="A80" s="74">
        <v>69</v>
      </c>
      <c r="B80" s="74" t="s">
        <v>185</v>
      </c>
      <c r="C80" s="74">
        <v>4500000</v>
      </c>
    </row>
    <row r="81" spans="1:3">
      <c r="A81" s="74">
        <v>70</v>
      </c>
      <c r="B81" s="74" t="s">
        <v>186</v>
      </c>
      <c r="C81" s="74">
        <v>4500000</v>
      </c>
    </row>
    <row r="82" spans="1:3">
      <c r="A82" s="74">
        <v>71</v>
      </c>
      <c r="B82" s="74" t="s">
        <v>187</v>
      </c>
      <c r="C82" s="74">
        <v>4500000</v>
      </c>
    </row>
    <row r="83" spans="1:3">
      <c r="A83" s="74">
        <v>72</v>
      </c>
      <c r="B83" s="74" t="s">
        <v>188</v>
      </c>
      <c r="C83" s="74">
        <v>3000000</v>
      </c>
    </row>
    <row r="84" spans="1:3">
      <c r="A84" s="74">
        <v>73</v>
      </c>
      <c r="B84" s="74" t="s">
        <v>189</v>
      </c>
      <c r="C84" s="74">
        <v>2500000</v>
      </c>
    </row>
    <row r="85" spans="1:3">
      <c r="A85" s="74">
        <v>74</v>
      </c>
      <c r="B85" s="74" t="s">
        <v>190</v>
      </c>
      <c r="C85" s="74">
        <v>2250000</v>
      </c>
    </row>
    <row r="86" spans="1:3">
      <c r="A86" s="74">
        <v>75</v>
      </c>
      <c r="B86" s="74" t="s">
        <v>191</v>
      </c>
      <c r="C86" s="74">
        <v>2125000</v>
      </c>
    </row>
    <row r="87" spans="1:3">
      <c r="A87" s="74">
        <v>76</v>
      </c>
      <c r="B87" s="74" t="s">
        <v>192</v>
      </c>
      <c r="C87" s="74">
        <v>1800000</v>
      </c>
    </row>
    <row r="88" spans="1:3">
      <c r="A88" s="74">
        <v>77</v>
      </c>
      <c r="B88" s="74" t="s">
        <v>193</v>
      </c>
      <c r="C88" s="74">
        <v>1680000</v>
      </c>
    </row>
    <row r="89" spans="1:3">
      <c r="A89" s="74">
        <v>78</v>
      </c>
      <c r="B89" s="74" t="s">
        <v>194</v>
      </c>
      <c r="C89" s="74">
        <v>1625000</v>
      </c>
    </row>
    <row r="90" spans="1:3">
      <c r="A90" s="74">
        <v>79</v>
      </c>
      <c r="B90" s="74" t="s">
        <v>195</v>
      </c>
      <c r="C90" s="74">
        <v>1450000</v>
      </c>
    </row>
    <row r="91" spans="1:3">
      <c r="A91" s="74">
        <v>80</v>
      </c>
      <c r="B91" s="74" t="s">
        <v>196</v>
      </c>
      <c r="C91" s="74">
        <v>1375000</v>
      </c>
    </row>
    <row r="92" spans="1:3">
      <c r="A92" s="74">
        <v>81</v>
      </c>
      <c r="B92" s="74" t="s">
        <v>197</v>
      </c>
      <c r="C92" s="74">
        <v>1300000</v>
      </c>
    </row>
    <row r="93" spans="1:3">
      <c r="A93" s="74">
        <v>82</v>
      </c>
      <c r="B93" s="74" t="s">
        <v>198</v>
      </c>
      <c r="C93" s="74">
        <v>1050000</v>
      </c>
    </row>
    <row r="94" spans="1:3">
      <c r="A94" s="74">
        <v>83</v>
      </c>
      <c r="B94" s="74" t="s">
        <v>199</v>
      </c>
      <c r="C94" s="74">
        <v>1000000</v>
      </c>
    </row>
    <row r="95" spans="1:3">
      <c r="A95" s="74">
        <v>84</v>
      </c>
      <c r="B95" s="74" t="s">
        <v>200</v>
      </c>
      <c r="C95" s="74">
        <v>1000000</v>
      </c>
    </row>
    <row r="96" spans="1:3">
      <c r="A96" s="74">
        <v>85</v>
      </c>
      <c r="B96" s="74" t="s">
        <v>201</v>
      </c>
      <c r="C96" s="74">
        <v>700000</v>
      </c>
    </row>
    <row r="97" spans="1:3">
      <c r="A97" s="74">
        <v>86</v>
      </c>
      <c r="B97" s="74" t="s">
        <v>202</v>
      </c>
      <c r="C97" s="74">
        <v>400000</v>
      </c>
    </row>
    <row r="98" spans="1:3">
      <c r="A98" s="74">
        <v>87</v>
      </c>
      <c r="B98" s="74" t="s">
        <v>203</v>
      </c>
      <c r="C98" s="74">
        <v>390000</v>
      </c>
    </row>
    <row r="99" spans="1:3">
      <c r="A99" s="74">
        <v>88</v>
      </c>
      <c r="B99" s="74" t="s">
        <v>204</v>
      </c>
      <c r="C99" s="74">
        <v>225000</v>
      </c>
    </row>
    <row r="100" spans="1:3">
      <c r="A100" s="74">
        <v>89</v>
      </c>
      <c r="B100" s="74" t="s">
        <v>205</v>
      </c>
      <c r="C100" s="74">
        <v>222500</v>
      </c>
    </row>
    <row r="101" spans="1:3">
      <c r="A101" s="74">
        <v>90</v>
      </c>
      <c r="B101" s="74" t="s">
        <v>206</v>
      </c>
      <c r="C101" s="74">
        <v>200000</v>
      </c>
    </row>
    <row r="102" spans="1:3">
      <c r="A102" s="74">
        <v>91</v>
      </c>
      <c r="B102" s="74" t="s">
        <v>207</v>
      </c>
      <c r="C102" s="74">
        <v>200000</v>
      </c>
    </row>
    <row r="103" spans="1:3">
      <c r="A103" s="74">
        <v>92</v>
      </c>
      <c r="B103" s="74" t="s">
        <v>208</v>
      </c>
      <c r="C103" s="74">
        <v>9927000</v>
      </c>
    </row>
    <row r="104" spans="1:3">
      <c r="A104" s="74">
        <v>93</v>
      </c>
      <c r="B104" s="74" t="s">
        <v>209</v>
      </c>
      <c r="C104" s="74">
        <v>9250000</v>
      </c>
    </row>
    <row r="105" spans="1:3">
      <c r="A105" s="74">
        <v>94</v>
      </c>
      <c r="B105" s="74" t="s">
        <v>210</v>
      </c>
      <c r="C105" s="74">
        <v>5950000</v>
      </c>
    </row>
    <row r="106" spans="1:3">
      <c r="A106" s="74">
        <v>95</v>
      </c>
      <c r="B106" s="74" t="s">
        <v>211</v>
      </c>
      <c r="C106" s="74">
        <v>5900000</v>
      </c>
    </row>
    <row r="107" spans="1:3">
      <c r="A107" s="74">
        <v>96</v>
      </c>
      <c r="B107" s="74" t="s">
        <v>212</v>
      </c>
      <c r="C107" s="74">
        <v>5000000</v>
      </c>
    </row>
    <row r="108" spans="1:3">
      <c r="A108" s="74">
        <v>97</v>
      </c>
      <c r="B108" s="74" t="s">
        <v>213</v>
      </c>
      <c r="C108" s="74">
        <v>4500000</v>
      </c>
    </row>
    <row r="109" spans="1:3">
      <c r="A109" s="74">
        <v>98</v>
      </c>
      <c r="B109" s="74" t="s">
        <v>214</v>
      </c>
      <c r="C109" s="74">
        <v>3750000</v>
      </c>
    </row>
    <row r="110" spans="1:3">
      <c r="A110" s="74">
        <v>99</v>
      </c>
      <c r="B110" s="74" t="s">
        <v>215</v>
      </c>
      <c r="C110" s="74">
        <v>3100000</v>
      </c>
    </row>
    <row r="111" spans="1:3">
      <c r="A111" s="74">
        <v>100</v>
      </c>
      <c r="B111" s="74" t="s">
        <v>216</v>
      </c>
      <c r="C111" s="74">
        <v>2300000</v>
      </c>
    </row>
    <row r="112" spans="1:3">
      <c r="A112" s="74">
        <v>101</v>
      </c>
      <c r="B112" s="74" t="s">
        <v>217</v>
      </c>
      <c r="C112" s="74">
        <v>1925000</v>
      </c>
    </row>
    <row r="113" spans="1:3">
      <c r="A113" s="74">
        <v>102</v>
      </c>
      <c r="B113" s="74" t="s">
        <v>218</v>
      </c>
      <c r="C113" s="74">
        <v>1500000</v>
      </c>
    </row>
    <row r="114" spans="1:3">
      <c r="A114" s="74">
        <v>103</v>
      </c>
      <c r="B114" s="74" t="s">
        <v>219</v>
      </c>
      <c r="C114" s="74">
        <v>1000000</v>
      </c>
    </row>
    <row r="115" spans="1:3">
      <c r="A115" s="74">
        <v>104</v>
      </c>
      <c r="B115" s="74" t="s">
        <v>220</v>
      </c>
      <c r="C115" s="74">
        <v>975000</v>
      </c>
    </row>
    <row r="116" spans="1:3">
      <c r="A116" s="74">
        <v>105</v>
      </c>
      <c r="B116" s="74" t="s">
        <v>221</v>
      </c>
      <c r="C116" s="74">
        <v>750000</v>
      </c>
    </row>
    <row r="117" spans="1:3">
      <c r="A117" s="74">
        <v>106</v>
      </c>
      <c r="B117" s="74" t="s">
        <v>222</v>
      </c>
      <c r="C117" s="74">
        <v>550000</v>
      </c>
    </row>
    <row r="118" spans="1:3">
      <c r="A118" s="74">
        <v>107</v>
      </c>
      <c r="B118" s="74" t="s">
        <v>223</v>
      </c>
      <c r="C118" s="74">
        <v>400000</v>
      </c>
    </row>
    <row r="119" spans="1:3">
      <c r="A119" s="74">
        <v>108</v>
      </c>
      <c r="B119" s="74" t="s">
        <v>224</v>
      </c>
      <c r="C119" s="74">
        <v>375000</v>
      </c>
    </row>
    <row r="120" spans="1:3">
      <c r="A120" s="74">
        <v>109</v>
      </c>
      <c r="B120" s="74" t="s">
        <v>225</v>
      </c>
      <c r="C120" s="74">
        <v>375000</v>
      </c>
    </row>
    <row r="121" spans="1:3">
      <c r="A121" s="74">
        <v>110</v>
      </c>
      <c r="B121" s="74" t="s">
        <v>226</v>
      </c>
      <c r="C121" s="74">
        <v>315000</v>
      </c>
    </row>
    <row r="122" spans="1:3">
      <c r="A122" s="74">
        <v>111</v>
      </c>
      <c r="B122" s="74" t="s">
        <v>227</v>
      </c>
      <c r="C122" s="74">
        <v>300000</v>
      </c>
    </row>
    <row r="123" spans="1:3">
      <c r="A123" s="74">
        <v>112</v>
      </c>
      <c r="B123" s="74" t="s">
        <v>228</v>
      </c>
      <c r="C123" s="74">
        <v>260000</v>
      </c>
    </row>
    <row r="124" spans="1:3">
      <c r="A124" s="74">
        <v>113</v>
      </c>
      <c r="B124" s="74" t="s">
        <v>229</v>
      </c>
      <c r="C124" s="74">
        <v>230000</v>
      </c>
    </row>
    <row r="125" spans="1:3">
      <c r="A125" s="74">
        <v>114</v>
      </c>
      <c r="B125" s="74" t="s">
        <v>230</v>
      </c>
      <c r="C125" s="74">
        <v>225000</v>
      </c>
    </row>
    <row r="126" spans="1:3">
      <c r="A126" s="74">
        <v>115</v>
      </c>
      <c r="B126" s="74" t="s">
        <v>231</v>
      </c>
      <c r="C126" s="74">
        <v>205000</v>
      </c>
    </row>
    <row r="127" spans="1:3">
      <c r="A127" s="74">
        <v>116</v>
      </c>
      <c r="B127" s="74" t="s">
        <v>232</v>
      </c>
      <c r="C127" s="74">
        <v>201000</v>
      </c>
    </row>
    <row r="128" spans="1:3">
      <c r="A128" s="74">
        <v>117</v>
      </c>
      <c r="B128" s="74" t="s">
        <v>233</v>
      </c>
      <c r="C128" s="74">
        <v>200000</v>
      </c>
    </row>
    <row r="129" spans="1:3">
      <c r="A129" s="74">
        <v>118</v>
      </c>
      <c r="B129" s="74" t="s">
        <v>234</v>
      </c>
      <c r="C129" s="74">
        <v>10000000</v>
      </c>
    </row>
    <row r="130" spans="1:3">
      <c r="A130" s="74">
        <v>119</v>
      </c>
      <c r="B130" s="74" t="s">
        <v>235</v>
      </c>
      <c r="C130" s="74">
        <v>8911948</v>
      </c>
    </row>
    <row r="131" spans="1:3">
      <c r="A131" s="74">
        <v>120</v>
      </c>
      <c r="B131" s="74" t="s">
        <v>236</v>
      </c>
      <c r="C131" s="74">
        <v>8175000</v>
      </c>
    </row>
    <row r="132" spans="1:3">
      <c r="A132" s="74">
        <v>121</v>
      </c>
      <c r="B132" s="74" t="s">
        <v>237</v>
      </c>
      <c r="C132" s="74">
        <v>8000000</v>
      </c>
    </row>
    <row r="133" spans="1:3">
      <c r="A133" s="74">
        <v>122</v>
      </c>
      <c r="B133" s="74" t="s">
        <v>238</v>
      </c>
      <c r="C133" s="74">
        <v>7342698</v>
      </c>
    </row>
    <row r="134" spans="1:3">
      <c r="A134" s="74">
        <v>123</v>
      </c>
      <c r="B134" s="74" t="s">
        <v>239</v>
      </c>
      <c r="C134" s="74">
        <v>6000000</v>
      </c>
    </row>
    <row r="135" spans="1:3">
      <c r="A135" s="74">
        <v>124</v>
      </c>
      <c r="B135" s="74" t="s">
        <v>240</v>
      </c>
      <c r="C135" s="74">
        <v>5750000</v>
      </c>
    </row>
    <row r="136" spans="1:3">
      <c r="A136" s="74">
        <v>125</v>
      </c>
      <c r="B136" s="74" t="s">
        <v>241</v>
      </c>
      <c r="C136" s="74">
        <v>5666667</v>
      </c>
    </row>
    <row r="137" spans="1:3">
      <c r="A137" s="74">
        <v>126</v>
      </c>
      <c r="B137" s="74" t="s">
        <v>242</v>
      </c>
      <c r="C137" s="74">
        <v>5000000</v>
      </c>
    </row>
    <row r="138" spans="1:3">
      <c r="A138" s="74">
        <v>127</v>
      </c>
      <c r="B138" s="74" t="s">
        <v>243</v>
      </c>
      <c r="C138" s="74">
        <v>3000000</v>
      </c>
    </row>
    <row r="139" spans="1:3">
      <c r="A139" s="74">
        <v>128</v>
      </c>
      <c r="B139" s="74" t="s">
        <v>244</v>
      </c>
      <c r="C139" s="74">
        <v>2700000</v>
      </c>
    </row>
    <row r="140" spans="1:3">
      <c r="A140" s="74">
        <v>129</v>
      </c>
      <c r="B140" s="74" t="s">
        <v>245</v>
      </c>
      <c r="C140" s="74">
        <v>2666667</v>
      </c>
    </row>
    <row r="141" spans="1:3">
      <c r="A141" s="74">
        <v>130</v>
      </c>
      <c r="B141" s="74" t="s">
        <v>246</v>
      </c>
      <c r="C141" s="74">
        <v>2625000</v>
      </c>
    </row>
    <row r="142" spans="1:3">
      <c r="A142" s="74">
        <v>131</v>
      </c>
      <c r="B142" s="74" t="s">
        <v>247</v>
      </c>
      <c r="C142" s="74">
        <v>2600000</v>
      </c>
    </row>
    <row r="143" spans="1:3">
      <c r="A143" s="74">
        <v>132</v>
      </c>
      <c r="B143" s="74" t="s">
        <v>248</v>
      </c>
      <c r="C143" s="74">
        <v>2562500</v>
      </c>
    </row>
    <row r="144" spans="1:3">
      <c r="A144" s="74">
        <v>133</v>
      </c>
      <c r="B144" s="74" t="s">
        <v>249</v>
      </c>
      <c r="C144" s="74">
        <v>2000000</v>
      </c>
    </row>
    <row r="145" spans="1:3">
      <c r="A145" s="74">
        <v>134</v>
      </c>
      <c r="B145" s="74" t="s">
        <v>250</v>
      </c>
      <c r="C145" s="74">
        <v>1800000</v>
      </c>
    </row>
    <row r="146" spans="1:3">
      <c r="A146" s="74">
        <v>135</v>
      </c>
      <c r="B146" s="74" t="s">
        <v>251</v>
      </c>
      <c r="C146" s="74">
        <v>1600000</v>
      </c>
    </row>
    <row r="147" spans="1:3">
      <c r="A147" s="74">
        <v>136</v>
      </c>
      <c r="B147" s="74" t="s">
        <v>252</v>
      </c>
      <c r="C147" s="74">
        <v>1500000</v>
      </c>
    </row>
    <row r="148" spans="1:3">
      <c r="A148" s="74">
        <v>137</v>
      </c>
      <c r="B148" s="74" t="s">
        <v>253</v>
      </c>
      <c r="C148" s="74">
        <v>1325000</v>
      </c>
    </row>
    <row r="149" spans="1:3">
      <c r="A149" s="74">
        <v>138</v>
      </c>
      <c r="B149" s="74" t="s">
        <v>254</v>
      </c>
      <c r="C149" s="74">
        <v>600000</v>
      </c>
    </row>
    <row r="150" spans="1:3">
      <c r="A150" s="74">
        <v>139</v>
      </c>
      <c r="B150" s="74" t="s">
        <v>255</v>
      </c>
      <c r="C150" s="74">
        <v>387500</v>
      </c>
    </row>
    <row r="151" spans="1:3">
      <c r="A151" s="74">
        <v>140</v>
      </c>
      <c r="B151" s="74" t="s">
        <v>256</v>
      </c>
      <c r="C151" s="74">
        <v>243000</v>
      </c>
    </row>
    <row r="152" spans="1:3">
      <c r="A152" s="74">
        <v>141</v>
      </c>
      <c r="B152" s="74" t="s">
        <v>257</v>
      </c>
      <c r="C152" s="74">
        <v>237000</v>
      </c>
    </row>
    <row r="153" spans="1:3">
      <c r="A153" s="74">
        <v>142</v>
      </c>
      <c r="B153" s="74" t="s">
        <v>258</v>
      </c>
      <c r="C153" s="74">
        <v>230000</v>
      </c>
    </row>
    <row r="154" spans="1:3">
      <c r="A154" s="74">
        <v>143</v>
      </c>
      <c r="B154" s="74" t="s">
        <v>259</v>
      </c>
      <c r="C154" s="74">
        <v>219000</v>
      </c>
    </row>
    <row r="155" spans="1:3">
      <c r="A155" s="74">
        <v>144</v>
      </c>
      <c r="B155" s="74" t="s">
        <v>260</v>
      </c>
      <c r="C155" s="74">
        <v>214000</v>
      </c>
    </row>
    <row r="156" spans="1:3">
      <c r="A156" s="74">
        <v>145</v>
      </c>
      <c r="B156" s="74" t="s">
        <v>261</v>
      </c>
      <c r="C156" s="74">
        <v>209000</v>
      </c>
    </row>
    <row r="157" spans="1:3">
      <c r="A157" s="74">
        <v>146</v>
      </c>
      <c r="B157" s="74" t="s">
        <v>262</v>
      </c>
      <c r="C157" s="74">
        <v>208000</v>
      </c>
    </row>
    <row r="158" spans="1:3">
      <c r="A158" s="74">
        <v>147</v>
      </c>
      <c r="B158" s="74" t="s">
        <v>263</v>
      </c>
      <c r="C158" s="74">
        <v>202000</v>
      </c>
    </row>
    <row r="159" spans="1:3">
      <c r="A159" s="74">
        <v>148</v>
      </c>
      <c r="B159" s="74" t="s">
        <v>264</v>
      </c>
      <c r="C159" s="74">
        <v>7500000</v>
      </c>
    </row>
    <row r="160" spans="1:3">
      <c r="A160" s="74">
        <v>149</v>
      </c>
      <c r="B160" s="74" t="s">
        <v>265</v>
      </c>
      <c r="C160" s="74">
        <v>5325000</v>
      </c>
    </row>
    <row r="161" spans="1:3">
      <c r="A161" s="74">
        <v>150</v>
      </c>
      <c r="B161" s="74" t="s">
        <v>266</v>
      </c>
      <c r="C161" s="74">
        <v>5300000</v>
      </c>
    </row>
    <row r="162" spans="1:3">
      <c r="A162" s="74">
        <v>151</v>
      </c>
      <c r="B162" s="74" t="s">
        <v>267</v>
      </c>
      <c r="C162" s="74">
        <v>5250000</v>
      </c>
    </row>
    <row r="163" spans="1:3">
      <c r="A163" s="74">
        <v>152</v>
      </c>
      <c r="B163" s="74" t="s">
        <v>268</v>
      </c>
      <c r="C163" s="74">
        <v>4662500</v>
      </c>
    </row>
    <row r="164" spans="1:3">
      <c r="A164" s="74">
        <v>153</v>
      </c>
      <c r="B164" s="74" t="s">
        <v>269</v>
      </c>
      <c r="C164" s="74">
        <v>3975000</v>
      </c>
    </row>
    <row r="165" spans="1:3">
      <c r="A165" s="74">
        <v>154</v>
      </c>
      <c r="B165" s="74" t="s">
        <v>270</v>
      </c>
      <c r="C165" s="74">
        <v>3525000</v>
      </c>
    </row>
    <row r="166" spans="1:3">
      <c r="A166" s="74">
        <v>155</v>
      </c>
      <c r="B166" s="74" t="s">
        <v>271</v>
      </c>
      <c r="C166" s="74">
        <v>2700000</v>
      </c>
    </row>
    <row r="167" spans="1:3">
      <c r="A167" s="74">
        <v>156</v>
      </c>
      <c r="B167" s="74" t="s">
        <v>272</v>
      </c>
      <c r="C167" s="74">
        <v>2416667</v>
      </c>
    </row>
    <row r="168" spans="1:3">
      <c r="A168" s="74">
        <v>157</v>
      </c>
      <c r="B168" s="74" t="s">
        <v>273</v>
      </c>
      <c r="C168" s="74">
        <v>1850000</v>
      </c>
    </row>
    <row r="169" spans="1:3">
      <c r="A169" s="74">
        <v>158</v>
      </c>
      <c r="B169" s="74" t="s">
        <v>274</v>
      </c>
      <c r="C169" s="74">
        <v>1200000</v>
      </c>
    </row>
    <row r="170" spans="1:3">
      <c r="A170" s="74">
        <v>159</v>
      </c>
      <c r="B170" s="74" t="s">
        <v>275</v>
      </c>
      <c r="C170" s="74">
        <v>1100000</v>
      </c>
    </row>
    <row r="171" spans="1:3">
      <c r="A171" s="74">
        <v>160</v>
      </c>
      <c r="B171" s="74" t="s">
        <v>276</v>
      </c>
      <c r="C171" s="74">
        <v>650000</v>
      </c>
    </row>
    <row r="172" spans="1:3">
      <c r="A172" s="74">
        <v>161</v>
      </c>
      <c r="B172" s="74" t="s">
        <v>277</v>
      </c>
      <c r="C172" s="74">
        <v>440000</v>
      </c>
    </row>
    <row r="173" spans="1:3">
      <c r="A173" s="74">
        <v>162</v>
      </c>
      <c r="B173" s="74" t="s">
        <v>278</v>
      </c>
      <c r="C173" s="74">
        <v>425000</v>
      </c>
    </row>
    <row r="174" spans="1:3">
      <c r="A174" s="74">
        <v>163</v>
      </c>
      <c r="B174" s="74" t="s">
        <v>279</v>
      </c>
      <c r="C174" s="74">
        <v>420000</v>
      </c>
    </row>
    <row r="175" spans="1:3">
      <c r="A175" s="74">
        <v>164</v>
      </c>
      <c r="B175" s="74" t="s">
        <v>280</v>
      </c>
      <c r="C175" s="74">
        <v>355000</v>
      </c>
    </row>
    <row r="176" spans="1:3">
      <c r="A176" s="74">
        <v>165</v>
      </c>
      <c r="B176" s="74" t="s">
        <v>281</v>
      </c>
      <c r="C176" s="74">
        <v>345000</v>
      </c>
    </row>
    <row r="177" spans="1:3">
      <c r="A177" s="74">
        <v>166</v>
      </c>
      <c r="B177" s="74" t="s">
        <v>282</v>
      </c>
      <c r="C177" s="74">
        <v>275000</v>
      </c>
    </row>
    <row r="178" spans="1:3">
      <c r="A178" s="74">
        <v>167</v>
      </c>
      <c r="B178" s="74" t="s">
        <v>283</v>
      </c>
      <c r="C178" s="74">
        <v>260000</v>
      </c>
    </row>
    <row r="179" spans="1:3">
      <c r="A179" s="74">
        <v>168</v>
      </c>
      <c r="B179" s="74" t="s">
        <v>284</v>
      </c>
      <c r="C179" s="74">
        <v>255000</v>
      </c>
    </row>
    <row r="180" spans="1:3">
      <c r="A180" s="74">
        <v>169</v>
      </c>
      <c r="B180" s="74" t="s">
        <v>285</v>
      </c>
      <c r="C180" s="74">
        <v>255000</v>
      </c>
    </row>
    <row r="181" spans="1:3">
      <c r="A181" s="74">
        <v>170</v>
      </c>
      <c r="B181" s="74" t="s">
        <v>286</v>
      </c>
      <c r="C181" s="74">
        <v>250000</v>
      </c>
    </row>
    <row r="182" spans="1:3">
      <c r="A182" s="74">
        <v>171</v>
      </c>
      <c r="B182" s="74" t="s">
        <v>287</v>
      </c>
      <c r="C182" s="74">
        <v>240000</v>
      </c>
    </row>
    <row r="183" spans="1:3">
      <c r="A183" s="74">
        <v>172</v>
      </c>
      <c r="B183" s="74" t="s">
        <v>288</v>
      </c>
      <c r="C183" s="74">
        <v>240000</v>
      </c>
    </row>
    <row r="184" spans="1:3">
      <c r="A184" s="74">
        <v>173</v>
      </c>
      <c r="B184" s="74" t="s">
        <v>289</v>
      </c>
      <c r="C184" s="74">
        <v>217000</v>
      </c>
    </row>
    <row r="185" spans="1:3">
      <c r="A185" s="74">
        <v>174</v>
      </c>
      <c r="B185" s="74" t="s">
        <v>290</v>
      </c>
      <c r="C185" s="74">
        <v>200000</v>
      </c>
    </row>
    <row r="186" spans="1:3">
      <c r="A186" s="74">
        <v>175</v>
      </c>
      <c r="B186" s="74" t="s">
        <v>291</v>
      </c>
      <c r="C186" s="74">
        <v>200000</v>
      </c>
    </row>
    <row r="187" spans="1:3">
      <c r="A187" s="74">
        <v>176</v>
      </c>
      <c r="B187" s="74" t="s">
        <v>292</v>
      </c>
      <c r="C187" s="74">
        <v>6000000</v>
      </c>
    </row>
    <row r="188" spans="1:3">
      <c r="A188" s="74">
        <v>177</v>
      </c>
      <c r="B188" s="74" t="s">
        <v>293</v>
      </c>
      <c r="C188" s="74">
        <v>5000000</v>
      </c>
    </row>
    <row r="189" spans="1:3">
      <c r="A189" s="74">
        <v>178</v>
      </c>
      <c r="B189" s="74" t="s">
        <v>294</v>
      </c>
      <c r="C189" s="74">
        <v>3800000</v>
      </c>
    </row>
    <row r="190" spans="1:3">
      <c r="A190" s="74">
        <v>179</v>
      </c>
      <c r="B190" s="74" t="s">
        <v>295</v>
      </c>
      <c r="C190" s="74">
        <v>3250000</v>
      </c>
    </row>
    <row r="191" spans="1:3">
      <c r="A191" s="74">
        <v>180</v>
      </c>
      <c r="B191" s="74" t="s">
        <v>296</v>
      </c>
      <c r="C191" s="74">
        <v>2350000</v>
      </c>
    </row>
    <row r="192" spans="1:3">
      <c r="A192" s="74">
        <v>181</v>
      </c>
      <c r="B192" s="74" t="s">
        <v>297</v>
      </c>
      <c r="C192" s="74">
        <v>2300000</v>
      </c>
    </row>
    <row r="193" spans="1:3">
      <c r="A193" s="74">
        <v>182</v>
      </c>
      <c r="B193" s="74" t="s">
        <v>298</v>
      </c>
      <c r="C193" s="74">
        <v>2300000</v>
      </c>
    </row>
    <row r="194" spans="1:3">
      <c r="A194" s="74">
        <v>183</v>
      </c>
      <c r="B194" s="74" t="s">
        <v>299</v>
      </c>
      <c r="C194" s="74">
        <v>1900000</v>
      </c>
    </row>
    <row r="195" spans="1:3">
      <c r="A195" s="74">
        <v>184</v>
      </c>
      <c r="B195" s="74" t="s">
        <v>300</v>
      </c>
      <c r="C195" s="74">
        <v>1200000</v>
      </c>
    </row>
    <row r="196" spans="1:3">
      <c r="A196" s="74">
        <v>185</v>
      </c>
      <c r="B196" s="74" t="s">
        <v>301</v>
      </c>
      <c r="C196" s="74">
        <v>1150000</v>
      </c>
    </row>
    <row r="197" spans="1:3">
      <c r="A197" s="74">
        <v>186</v>
      </c>
      <c r="B197" s="74" t="s">
        <v>302</v>
      </c>
      <c r="C197" s="74">
        <v>800000</v>
      </c>
    </row>
    <row r="198" spans="1:3">
      <c r="A198" s="74">
        <v>187</v>
      </c>
      <c r="B198" s="74" t="s">
        <v>303</v>
      </c>
      <c r="C198" s="74">
        <v>750000</v>
      </c>
    </row>
    <row r="199" spans="1:3">
      <c r="A199" s="74">
        <v>188</v>
      </c>
      <c r="B199" s="74" t="s">
        <v>304</v>
      </c>
      <c r="C199" s="74">
        <v>750000</v>
      </c>
    </row>
    <row r="200" spans="1:3">
      <c r="A200" s="74">
        <v>189</v>
      </c>
      <c r="B200" s="74" t="s">
        <v>305</v>
      </c>
      <c r="C200" s="74">
        <v>425000</v>
      </c>
    </row>
    <row r="201" spans="1:3">
      <c r="A201" s="74">
        <v>190</v>
      </c>
      <c r="B201" s="74" t="s">
        <v>306</v>
      </c>
      <c r="C201" s="74">
        <v>320000</v>
      </c>
    </row>
    <row r="202" spans="1:3">
      <c r="A202" s="74">
        <v>191</v>
      </c>
      <c r="B202" s="74" t="s">
        <v>307</v>
      </c>
      <c r="C202" s="74">
        <v>310000</v>
      </c>
    </row>
    <row r="203" spans="1:3">
      <c r="A203" s="74">
        <v>192</v>
      </c>
      <c r="B203" s="74" t="s">
        <v>308</v>
      </c>
      <c r="C203" s="74">
        <v>280000</v>
      </c>
    </row>
    <row r="204" spans="1:3">
      <c r="A204" s="74">
        <v>193</v>
      </c>
      <c r="B204" s="74" t="s">
        <v>309</v>
      </c>
      <c r="C204" s="74">
        <v>275000</v>
      </c>
    </row>
    <row r="205" spans="1:3">
      <c r="A205" s="74">
        <v>194</v>
      </c>
      <c r="B205" s="74" t="s">
        <v>310</v>
      </c>
      <c r="C205" s="74">
        <v>265000</v>
      </c>
    </row>
    <row r="206" spans="1:3">
      <c r="A206" s="74">
        <v>195</v>
      </c>
      <c r="B206" s="74" t="s">
        <v>311</v>
      </c>
      <c r="C206" s="74">
        <v>260000</v>
      </c>
    </row>
    <row r="207" spans="1:3">
      <c r="A207" s="74">
        <v>196</v>
      </c>
      <c r="B207" s="74" t="s">
        <v>312</v>
      </c>
      <c r="C207" s="74">
        <v>260000</v>
      </c>
    </row>
    <row r="208" spans="1:3">
      <c r="A208" s="74">
        <v>197</v>
      </c>
      <c r="B208" s="74" t="s">
        <v>313</v>
      </c>
      <c r="C208" s="74">
        <v>235000</v>
      </c>
    </row>
    <row r="209" spans="1:3">
      <c r="A209" s="74">
        <v>198</v>
      </c>
      <c r="B209" s="74" t="s">
        <v>314</v>
      </c>
      <c r="C209" s="74">
        <v>235000</v>
      </c>
    </row>
    <row r="210" spans="1:3">
      <c r="A210" s="74">
        <v>199</v>
      </c>
      <c r="B210" s="74" t="s">
        <v>315</v>
      </c>
      <c r="C210" s="74">
        <v>211500</v>
      </c>
    </row>
    <row r="211" spans="1:3">
      <c r="A211" s="74">
        <v>200</v>
      </c>
      <c r="B211" s="74" t="s">
        <v>316</v>
      </c>
      <c r="C211" s="74">
        <v>205000</v>
      </c>
    </row>
    <row r="212" spans="1:3">
      <c r="A212" s="74">
        <v>201</v>
      </c>
      <c r="B212" s="74" t="s">
        <v>317</v>
      </c>
      <c r="C212" s="74">
        <v>205000</v>
      </c>
    </row>
    <row r="213" spans="1:3">
      <c r="A213" s="74">
        <v>202</v>
      </c>
      <c r="B213" s="74" t="s">
        <v>318</v>
      </c>
      <c r="C213" s="74">
        <v>204000</v>
      </c>
    </row>
    <row r="214" spans="1:3">
      <c r="A214" s="74">
        <v>203</v>
      </c>
      <c r="B214" s="74" t="s">
        <v>319</v>
      </c>
      <c r="C214" s="74">
        <v>202500</v>
      </c>
    </row>
    <row r="215" spans="1:3">
      <c r="A215" s="74">
        <v>204</v>
      </c>
      <c r="B215" s="74" t="s">
        <v>320</v>
      </c>
      <c r="C215" s="74">
        <v>200000</v>
      </c>
    </row>
    <row r="216" spans="1:3">
      <c r="A216" s="74">
        <v>205</v>
      </c>
      <c r="B216" s="74" t="s">
        <v>321</v>
      </c>
      <c r="C216" s="74">
        <v>7750000</v>
      </c>
    </row>
    <row r="217" spans="1:3">
      <c r="A217" s="74">
        <v>206</v>
      </c>
      <c r="B217" s="74" t="s">
        <v>322</v>
      </c>
      <c r="C217" s="74">
        <v>3900000</v>
      </c>
    </row>
    <row r="218" spans="1:3">
      <c r="A218" s="74">
        <v>207</v>
      </c>
      <c r="B218" s="74" t="s">
        <v>323</v>
      </c>
      <c r="C218" s="74">
        <v>2150000</v>
      </c>
    </row>
    <row r="219" spans="1:3">
      <c r="A219" s="74">
        <v>208</v>
      </c>
      <c r="B219" s="74" t="s">
        <v>324</v>
      </c>
      <c r="C219" s="74">
        <v>1800000</v>
      </c>
    </row>
    <row r="220" spans="1:3">
      <c r="A220" s="74">
        <v>209</v>
      </c>
      <c r="B220" s="74" t="s">
        <v>325</v>
      </c>
      <c r="C220" s="74">
        <v>1450000</v>
      </c>
    </row>
    <row r="221" spans="1:3">
      <c r="A221" s="74">
        <v>210</v>
      </c>
      <c r="B221" s="74" t="s">
        <v>326</v>
      </c>
      <c r="C221" s="74">
        <v>1100000</v>
      </c>
    </row>
    <row r="222" spans="1:3">
      <c r="A222" s="74">
        <v>211</v>
      </c>
      <c r="B222" s="74" t="s">
        <v>327</v>
      </c>
      <c r="C222" s="74">
        <v>900000</v>
      </c>
    </row>
    <row r="223" spans="1:3">
      <c r="A223" s="74">
        <v>212</v>
      </c>
      <c r="B223" s="74" t="s">
        <v>328</v>
      </c>
      <c r="C223" s="74">
        <v>500000</v>
      </c>
    </row>
    <row r="224" spans="1:3">
      <c r="A224" s="74">
        <v>213</v>
      </c>
      <c r="B224" s="74" t="s">
        <v>329</v>
      </c>
      <c r="C224" s="74">
        <v>400000</v>
      </c>
    </row>
    <row r="225" spans="1:3">
      <c r="A225" s="74">
        <v>214</v>
      </c>
      <c r="B225" s="74" t="s">
        <v>330</v>
      </c>
      <c r="C225" s="74">
        <v>400000</v>
      </c>
    </row>
    <row r="226" spans="1:3">
      <c r="A226" s="74">
        <v>215</v>
      </c>
      <c r="B226" s="74" t="s">
        <v>331</v>
      </c>
      <c r="C226" s="74">
        <v>325000</v>
      </c>
    </row>
    <row r="227" spans="1:3">
      <c r="A227" s="74">
        <v>216</v>
      </c>
      <c r="B227" s="74" t="s">
        <v>332</v>
      </c>
      <c r="C227" s="74">
        <v>275000</v>
      </c>
    </row>
    <row r="228" spans="1:3">
      <c r="A228" s="74">
        <v>217</v>
      </c>
      <c r="B228" s="74" t="s">
        <v>333</v>
      </c>
      <c r="C228" s="74">
        <v>260000</v>
      </c>
    </row>
    <row r="229" spans="1:3">
      <c r="A229" s="74">
        <v>218</v>
      </c>
      <c r="B229" s="74" t="s">
        <v>334</v>
      </c>
      <c r="C229" s="74">
        <v>260000</v>
      </c>
    </row>
    <row r="230" spans="1:3">
      <c r="A230" s="74">
        <v>219</v>
      </c>
      <c r="B230" s="74" t="s">
        <v>335</v>
      </c>
      <c r="C230" s="74">
        <v>255000</v>
      </c>
    </row>
    <row r="231" spans="1:3">
      <c r="A231" s="74">
        <v>220</v>
      </c>
      <c r="B231" s="74" t="s">
        <v>336</v>
      </c>
      <c r="C231" s="74">
        <v>250000</v>
      </c>
    </row>
    <row r="232" spans="1:3">
      <c r="A232" s="74">
        <v>221</v>
      </c>
      <c r="B232" s="74" t="s">
        <v>337</v>
      </c>
      <c r="C232" s="74">
        <v>240000</v>
      </c>
    </row>
    <row r="233" spans="1:3">
      <c r="A233" s="74">
        <v>222</v>
      </c>
      <c r="B233" s="74" t="s">
        <v>338</v>
      </c>
      <c r="C233" s="74">
        <v>235000</v>
      </c>
    </row>
    <row r="234" spans="1:3">
      <c r="A234" s="74">
        <v>223</v>
      </c>
      <c r="B234" s="74" t="s">
        <v>339</v>
      </c>
      <c r="C234" s="74">
        <v>235000</v>
      </c>
    </row>
    <row r="235" spans="1:3">
      <c r="A235" s="74">
        <v>224</v>
      </c>
      <c r="B235" s="74" t="s">
        <v>340</v>
      </c>
      <c r="C235" s="74">
        <v>215000</v>
      </c>
    </row>
    <row r="236" spans="1:3">
      <c r="A236" s="74">
        <v>225</v>
      </c>
      <c r="B236" s="74" t="s">
        <v>341</v>
      </c>
      <c r="C236" s="74">
        <v>215000</v>
      </c>
    </row>
    <row r="237" spans="1:3">
      <c r="A237" s="74">
        <v>226</v>
      </c>
      <c r="B237" s="74" t="s">
        <v>342</v>
      </c>
      <c r="C237" s="74">
        <v>212500</v>
      </c>
    </row>
    <row r="238" spans="1:3">
      <c r="A238" s="74">
        <v>227</v>
      </c>
      <c r="B238" s="74" t="s">
        <v>343</v>
      </c>
      <c r="C238" s="74">
        <v>210000</v>
      </c>
    </row>
    <row r="239" spans="1:3">
      <c r="A239" s="74">
        <v>228</v>
      </c>
      <c r="B239" s="74" t="s">
        <v>344</v>
      </c>
      <c r="C239" s="74">
        <v>207500</v>
      </c>
    </row>
    <row r="240" spans="1:3">
      <c r="A240" s="74">
        <v>229</v>
      </c>
      <c r="B240" s="74" t="s">
        <v>345</v>
      </c>
      <c r="C240" s="74">
        <v>205000</v>
      </c>
    </row>
    <row r="241" spans="1:3">
      <c r="A241" s="74">
        <v>230</v>
      </c>
      <c r="B241" s="74" t="s">
        <v>346</v>
      </c>
      <c r="C241" s="74">
        <v>200000</v>
      </c>
    </row>
    <row r="242" spans="1:3">
      <c r="A242" s="74">
        <v>231</v>
      </c>
      <c r="B242" s="74" t="s">
        <v>347</v>
      </c>
      <c r="C242" s="74">
        <v>200000</v>
      </c>
    </row>
    <row r="243" spans="1:3">
      <c r="A243" s="74">
        <v>232</v>
      </c>
      <c r="B243" s="74" t="s">
        <v>348</v>
      </c>
      <c r="C243" s="74">
        <v>12600000</v>
      </c>
    </row>
    <row r="244" spans="1:3">
      <c r="A244" s="74">
        <v>233</v>
      </c>
      <c r="B244" s="74" t="s">
        <v>349</v>
      </c>
      <c r="C244" s="74">
        <v>12357143</v>
      </c>
    </row>
    <row r="245" spans="1:3">
      <c r="A245" s="74">
        <v>234</v>
      </c>
      <c r="B245" s="74" t="s">
        <v>350</v>
      </c>
      <c r="C245" s="74">
        <v>10300000</v>
      </c>
    </row>
    <row r="246" spans="1:3">
      <c r="A246" s="74">
        <v>235</v>
      </c>
      <c r="B246" s="74" t="s">
        <v>351</v>
      </c>
      <c r="C246" s="74">
        <v>10000000</v>
      </c>
    </row>
    <row r="247" spans="1:3">
      <c r="A247" s="74">
        <v>236</v>
      </c>
      <c r="B247" s="74" t="s">
        <v>352</v>
      </c>
      <c r="C247" s="74">
        <v>9150000</v>
      </c>
    </row>
    <row r="248" spans="1:3">
      <c r="A248" s="74">
        <v>237</v>
      </c>
      <c r="B248" s="74" t="s">
        <v>353</v>
      </c>
      <c r="C248" s="74">
        <v>7000000</v>
      </c>
    </row>
    <row r="249" spans="1:3">
      <c r="A249" s="74">
        <v>238</v>
      </c>
      <c r="B249" s="74" t="s">
        <v>354</v>
      </c>
      <c r="C249" s="74">
        <v>7000000</v>
      </c>
    </row>
    <row r="250" spans="1:3">
      <c r="A250" s="74">
        <v>239</v>
      </c>
      <c r="B250" s="74" t="s">
        <v>355</v>
      </c>
      <c r="C250" s="74">
        <v>6500000</v>
      </c>
    </row>
    <row r="251" spans="1:3">
      <c r="A251" s="74">
        <v>240</v>
      </c>
      <c r="B251" s="74" t="s">
        <v>356</v>
      </c>
      <c r="C251" s="74">
        <v>6000000</v>
      </c>
    </row>
    <row r="252" spans="1:3">
      <c r="A252" s="74">
        <v>241</v>
      </c>
      <c r="B252" s="74" t="s">
        <v>357</v>
      </c>
      <c r="C252" s="74">
        <v>6000000</v>
      </c>
    </row>
    <row r="253" spans="1:3">
      <c r="A253" s="74">
        <v>242</v>
      </c>
      <c r="B253" s="74" t="s">
        <v>358</v>
      </c>
      <c r="C253" s="74">
        <v>5250000</v>
      </c>
    </row>
    <row r="254" spans="1:3">
      <c r="A254" s="74">
        <v>243</v>
      </c>
      <c r="B254" s="74" t="s">
        <v>359</v>
      </c>
      <c r="C254" s="74">
        <v>4050000</v>
      </c>
    </row>
    <row r="255" spans="1:3">
      <c r="A255" s="74">
        <v>244</v>
      </c>
      <c r="B255" s="74" t="s">
        <v>360</v>
      </c>
      <c r="C255" s="74">
        <v>2450000</v>
      </c>
    </row>
    <row r="256" spans="1:3">
      <c r="A256" s="74">
        <v>245</v>
      </c>
      <c r="B256" s="74" t="s">
        <v>361</v>
      </c>
      <c r="C256" s="74">
        <v>2050000</v>
      </c>
    </row>
    <row r="257" spans="1:3">
      <c r="A257" s="74">
        <v>246</v>
      </c>
      <c r="B257" s="74" t="s">
        <v>362</v>
      </c>
      <c r="C257" s="74">
        <v>1700000</v>
      </c>
    </row>
    <row r="258" spans="1:3">
      <c r="A258" s="74">
        <v>247</v>
      </c>
      <c r="B258" s="74" t="s">
        <v>363</v>
      </c>
      <c r="C258" s="74">
        <v>1600000</v>
      </c>
    </row>
    <row r="259" spans="1:3">
      <c r="A259" s="74">
        <v>248</v>
      </c>
      <c r="B259" s="74" t="s">
        <v>364</v>
      </c>
      <c r="C259" s="74">
        <v>1100000</v>
      </c>
    </row>
    <row r="260" spans="1:3">
      <c r="A260" s="74">
        <v>249</v>
      </c>
      <c r="B260" s="74" t="s">
        <v>365</v>
      </c>
      <c r="C260" s="74">
        <v>850000</v>
      </c>
    </row>
    <row r="261" spans="1:3">
      <c r="A261" s="74">
        <v>250</v>
      </c>
      <c r="B261" s="74" t="s">
        <v>366</v>
      </c>
      <c r="C261" s="74">
        <v>630000</v>
      </c>
    </row>
    <row r="262" spans="1:3">
      <c r="A262" s="74">
        <v>251</v>
      </c>
      <c r="B262" s="74" t="s">
        <v>367</v>
      </c>
      <c r="C262" s="74">
        <v>500000</v>
      </c>
    </row>
    <row r="263" spans="1:3">
      <c r="A263" s="74">
        <v>252</v>
      </c>
      <c r="B263" s="74" t="s">
        <v>368</v>
      </c>
      <c r="C263" s="74">
        <v>350000</v>
      </c>
    </row>
    <row r="264" spans="1:3">
      <c r="A264" s="74">
        <v>253</v>
      </c>
      <c r="B264" s="74" t="s">
        <v>369</v>
      </c>
      <c r="C264" s="74">
        <v>320000</v>
      </c>
    </row>
    <row r="265" spans="1:3">
      <c r="A265" s="74">
        <v>254</v>
      </c>
      <c r="B265" s="74" t="s">
        <v>370</v>
      </c>
      <c r="C265" s="74">
        <v>320000</v>
      </c>
    </row>
    <row r="266" spans="1:3">
      <c r="A266" s="74">
        <v>255</v>
      </c>
      <c r="B266" s="74" t="s">
        <v>371</v>
      </c>
      <c r="C266" s="74">
        <v>270000</v>
      </c>
    </row>
    <row r="267" spans="1:3">
      <c r="A267" s="74">
        <v>256</v>
      </c>
      <c r="B267" s="74" t="s">
        <v>372</v>
      </c>
      <c r="C267" s="74">
        <v>230000</v>
      </c>
    </row>
    <row r="268" spans="1:3">
      <c r="A268" s="74">
        <v>257</v>
      </c>
      <c r="B268" s="74" t="s">
        <v>373</v>
      </c>
      <c r="C268" s="74">
        <v>206000</v>
      </c>
    </row>
    <row r="269" spans="1:3">
      <c r="A269" s="74">
        <v>258</v>
      </c>
      <c r="B269" s="74" t="s">
        <v>374</v>
      </c>
      <c r="C269" s="74">
        <v>204750</v>
      </c>
    </row>
    <row r="270" spans="1:3">
      <c r="A270" s="74">
        <v>259</v>
      </c>
      <c r="B270" s="74" t="s">
        <v>375</v>
      </c>
      <c r="C270" s="74">
        <v>204000</v>
      </c>
    </row>
    <row r="271" spans="1:3">
      <c r="A271" s="74">
        <v>260</v>
      </c>
      <c r="B271" s="74" t="s">
        <v>376</v>
      </c>
      <c r="C271" s="74">
        <v>200000</v>
      </c>
    </row>
    <row r="272" spans="1:3">
      <c r="A272" s="74">
        <v>261</v>
      </c>
      <c r="B272" s="74" t="s">
        <v>377</v>
      </c>
      <c r="C272" s="74">
        <v>200000</v>
      </c>
    </row>
    <row r="273" spans="1:3">
      <c r="A273" s="74">
        <v>262</v>
      </c>
      <c r="B273" s="74" t="s">
        <v>378</v>
      </c>
      <c r="C273" s="74">
        <v>200000</v>
      </c>
    </row>
    <row r="274" spans="1:3">
      <c r="A274" s="74">
        <v>263</v>
      </c>
      <c r="B274" s="74" t="s">
        <v>379</v>
      </c>
      <c r="C274" s="74">
        <v>7100000</v>
      </c>
    </row>
    <row r="275" spans="1:3">
      <c r="A275" s="74">
        <v>264</v>
      </c>
      <c r="B275" s="74" t="s">
        <v>380</v>
      </c>
      <c r="C275" s="74">
        <v>4103333</v>
      </c>
    </row>
    <row r="276" spans="1:3">
      <c r="A276" s="74">
        <v>265</v>
      </c>
      <c r="B276" s="74" t="s">
        <v>381</v>
      </c>
      <c r="C276" s="74">
        <v>3300000</v>
      </c>
    </row>
    <row r="277" spans="1:3">
      <c r="A277" s="74">
        <v>266</v>
      </c>
      <c r="B277" s="74" t="s">
        <v>382</v>
      </c>
      <c r="C277" s="74">
        <v>3300000</v>
      </c>
    </row>
    <row r="278" spans="1:3">
      <c r="A278" s="74">
        <v>267</v>
      </c>
      <c r="B278" s="74" t="s">
        <v>383</v>
      </c>
      <c r="C278" s="74">
        <v>3250000</v>
      </c>
    </row>
    <row r="279" spans="1:3">
      <c r="A279" s="74">
        <v>268</v>
      </c>
      <c r="B279" s="74" t="s">
        <v>384</v>
      </c>
      <c r="C279" s="74">
        <v>2025000</v>
      </c>
    </row>
    <row r="280" spans="1:3">
      <c r="A280" s="74">
        <v>269</v>
      </c>
      <c r="B280" s="74" t="s">
        <v>385</v>
      </c>
      <c r="C280" s="74">
        <v>1900000</v>
      </c>
    </row>
    <row r="281" spans="1:3">
      <c r="A281" s="74">
        <v>270</v>
      </c>
      <c r="B281" s="74" t="s">
        <v>386</v>
      </c>
      <c r="C281" s="74">
        <v>1800000</v>
      </c>
    </row>
    <row r="282" spans="1:3">
      <c r="A282" s="74">
        <v>271</v>
      </c>
      <c r="B282" s="74" t="s">
        <v>387</v>
      </c>
      <c r="C282" s="74">
        <v>1116667</v>
      </c>
    </row>
    <row r="283" spans="1:3">
      <c r="A283" s="74">
        <v>272</v>
      </c>
      <c r="B283" s="74" t="s">
        <v>388</v>
      </c>
      <c r="C283" s="74">
        <v>900000</v>
      </c>
    </row>
    <row r="284" spans="1:3">
      <c r="A284" s="74">
        <v>273</v>
      </c>
      <c r="B284" s="74" t="s">
        <v>389</v>
      </c>
      <c r="C284" s="74">
        <v>625000</v>
      </c>
    </row>
    <row r="285" spans="1:3">
      <c r="A285" s="74">
        <v>274</v>
      </c>
      <c r="B285" s="74" t="s">
        <v>390</v>
      </c>
      <c r="C285" s="74">
        <v>525000</v>
      </c>
    </row>
    <row r="286" spans="1:3">
      <c r="A286" s="74">
        <v>275</v>
      </c>
      <c r="B286" s="74" t="s">
        <v>391</v>
      </c>
      <c r="C286" s="74">
        <v>375000</v>
      </c>
    </row>
    <row r="287" spans="1:3">
      <c r="A287" s="74">
        <v>276</v>
      </c>
      <c r="B287" s="74" t="s">
        <v>392</v>
      </c>
      <c r="C287" s="74">
        <v>350000</v>
      </c>
    </row>
    <row r="288" spans="1:3">
      <c r="A288" s="74">
        <v>277</v>
      </c>
      <c r="B288" s="74" t="s">
        <v>393</v>
      </c>
      <c r="C288" s="74">
        <v>290000</v>
      </c>
    </row>
    <row r="289" spans="1:3">
      <c r="A289" s="74">
        <v>278</v>
      </c>
      <c r="B289" s="74" t="s">
        <v>394</v>
      </c>
      <c r="C289" s="74">
        <v>290000</v>
      </c>
    </row>
    <row r="290" spans="1:3">
      <c r="A290" s="74">
        <v>279</v>
      </c>
      <c r="B290" s="74" t="s">
        <v>395</v>
      </c>
      <c r="C290" s="74">
        <v>282500</v>
      </c>
    </row>
    <row r="291" spans="1:3">
      <c r="A291" s="74">
        <v>280</v>
      </c>
      <c r="B291" s="74" t="s">
        <v>396</v>
      </c>
      <c r="C291" s="74">
        <v>267500</v>
      </c>
    </row>
    <row r="292" spans="1:3">
      <c r="A292" s="74">
        <v>281</v>
      </c>
      <c r="B292" s="74" t="s">
        <v>397</v>
      </c>
      <c r="C292" s="74">
        <v>245000</v>
      </c>
    </row>
    <row r="293" spans="1:3">
      <c r="A293" s="74">
        <v>282</v>
      </c>
      <c r="B293" s="74" t="s">
        <v>398</v>
      </c>
      <c r="C293" s="74">
        <v>240750</v>
      </c>
    </row>
    <row r="294" spans="1:3">
      <c r="A294" s="74">
        <v>283</v>
      </c>
      <c r="B294" s="74" t="s">
        <v>399</v>
      </c>
      <c r="C294" s="74">
        <v>240000</v>
      </c>
    </row>
    <row r="295" spans="1:3">
      <c r="A295" s="74">
        <v>284</v>
      </c>
      <c r="B295" s="74" t="s">
        <v>400</v>
      </c>
      <c r="C295" s="74">
        <v>232500</v>
      </c>
    </row>
    <row r="296" spans="1:3">
      <c r="A296" s="74">
        <v>285</v>
      </c>
      <c r="B296" s="74" t="s">
        <v>401</v>
      </c>
      <c r="C296" s="74">
        <v>225000</v>
      </c>
    </row>
    <row r="297" spans="1:3">
      <c r="A297" s="74">
        <v>286</v>
      </c>
      <c r="B297" s="74" t="s">
        <v>402</v>
      </c>
      <c r="C297" s="74">
        <v>217500</v>
      </c>
    </row>
    <row r="298" spans="1:3">
      <c r="A298" s="74">
        <v>287</v>
      </c>
      <c r="B298" s="74" t="s">
        <v>403</v>
      </c>
      <c r="C298" s="74">
        <v>205000</v>
      </c>
    </row>
    <row r="299" spans="1:3">
      <c r="A299" s="74">
        <v>288</v>
      </c>
      <c r="B299" s="74" t="s">
        <v>404</v>
      </c>
      <c r="C299" s="74">
        <v>204000</v>
      </c>
    </row>
    <row r="300" spans="1:3">
      <c r="A300" s="74">
        <v>289</v>
      </c>
      <c r="B300" s="74" t="s">
        <v>405</v>
      </c>
      <c r="C300" s="74">
        <v>201000</v>
      </c>
    </row>
    <row r="301" spans="1:3">
      <c r="A301" s="74">
        <v>290</v>
      </c>
      <c r="B301" s="74" t="s">
        <v>406</v>
      </c>
      <c r="C301" s="74">
        <v>7500000</v>
      </c>
    </row>
    <row r="302" spans="1:3">
      <c r="A302" s="74">
        <v>291</v>
      </c>
      <c r="B302" s="74" t="s">
        <v>407</v>
      </c>
      <c r="C302" s="74">
        <v>6700000</v>
      </c>
    </row>
    <row r="303" spans="1:3">
      <c r="A303" s="74">
        <v>292</v>
      </c>
      <c r="B303" s="74" t="s">
        <v>408</v>
      </c>
      <c r="C303" s="74">
        <v>6500000</v>
      </c>
    </row>
    <row r="304" spans="1:3">
      <c r="A304" s="74">
        <v>293</v>
      </c>
      <c r="B304" s="74" t="s">
        <v>409</v>
      </c>
      <c r="C304" s="74">
        <v>5695000</v>
      </c>
    </row>
    <row r="305" spans="1:3">
      <c r="A305" s="74">
        <v>294</v>
      </c>
      <c r="B305" s="74" t="s">
        <v>410</v>
      </c>
      <c r="C305" s="74">
        <v>5500000</v>
      </c>
    </row>
    <row r="306" spans="1:3">
      <c r="A306" s="74">
        <v>295</v>
      </c>
      <c r="B306" s="74" t="s">
        <v>411</v>
      </c>
      <c r="C306" s="74">
        <v>5070000</v>
      </c>
    </row>
    <row r="307" spans="1:3">
      <c r="A307" s="74">
        <v>296</v>
      </c>
      <c r="B307" s="74" t="s">
        <v>412</v>
      </c>
      <c r="C307" s="74">
        <v>5000000</v>
      </c>
    </row>
    <row r="308" spans="1:3">
      <c r="A308" s="74">
        <v>297</v>
      </c>
      <c r="B308" s="74" t="s">
        <v>413</v>
      </c>
      <c r="C308" s="74">
        <v>4400000</v>
      </c>
    </row>
    <row r="309" spans="1:3">
      <c r="A309" s="74">
        <v>298</v>
      </c>
      <c r="B309" s="74" t="s">
        <v>414</v>
      </c>
      <c r="C309" s="74">
        <v>3416667</v>
      </c>
    </row>
    <row r="310" spans="1:3">
      <c r="A310" s="74">
        <v>299</v>
      </c>
      <c r="B310" s="74" t="s">
        <v>415</v>
      </c>
      <c r="C310" s="74">
        <v>3333333</v>
      </c>
    </row>
    <row r="311" spans="1:3">
      <c r="A311" s="74">
        <v>300</v>
      </c>
      <c r="B311" s="74" t="s">
        <v>416</v>
      </c>
      <c r="C311" s="74">
        <v>3250000</v>
      </c>
    </row>
    <row r="312" spans="1:3">
      <c r="A312" s="74">
        <v>301</v>
      </c>
      <c r="B312" s="74" t="s">
        <v>417</v>
      </c>
      <c r="C312" s="74">
        <v>3250000</v>
      </c>
    </row>
    <row r="313" spans="1:3">
      <c r="A313" s="74">
        <v>302</v>
      </c>
      <c r="B313" s="74" t="s">
        <v>418</v>
      </c>
      <c r="C313" s="74">
        <v>2200000</v>
      </c>
    </row>
    <row r="314" spans="1:3">
      <c r="A314" s="74">
        <v>303</v>
      </c>
      <c r="B314" s="74" t="s">
        <v>419</v>
      </c>
      <c r="C314" s="74">
        <v>2000000</v>
      </c>
    </row>
    <row r="315" spans="1:3">
      <c r="A315" s="74">
        <v>304</v>
      </c>
      <c r="B315" s="74" t="s">
        <v>420</v>
      </c>
      <c r="C315" s="74">
        <v>1850000</v>
      </c>
    </row>
    <row r="316" spans="1:3">
      <c r="A316" s="74">
        <v>305</v>
      </c>
      <c r="B316" s="74" t="s">
        <v>421</v>
      </c>
      <c r="C316" s="74">
        <v>1700000</v>
      </c>
    </row>
    <row r="317" spans="1:3">
      <c r="A317" s="74">
        <v>306</v>
      </c>
      <c r="B317" s="74" t="s">
        <v>422</v>
      </c>
      <c r="C317" s="74">
        <v>1700000</v>
      </c>
    </row>
    <row r="318" spans="1:3">
      <c r="A318" s="74">
        <v>307</v>
      </c>
      <c r="B318" s="74" t="s">
        <v>423</v>
      </c>
      <c r="C318" s="74">
        <v>1500000</v>
      </c>
    </row>
    <row r="319" spans="1:3">
      <c r="A319" s="74">
        <v>308</v>
      </c>
      <c r="B319" s="74" t="s">
        <v>424</v>
      </c>
      <c r="C319" s="74">
        <v>1100000</v>
      </c>
    </row>
    <row r="320" spans="1:3">
      <c r="A320" s="74">
        <v>309</v>
      </c>
      <c r="B320" s="74" t="s">
        <v>425</v>
      </c>
      <c r="C320" s="74">
        <v>1100000</v>
      </c>
    </row>
    <row r="321" spans="1:3">
      <c r="A321" s="74">
        <v>310</v>
      </c>
      <c r="B321" s="74" t="s">
        <v>426</v>
      </c>
      <c r="C321" s="74">
        <v>837500</v>
      </c>
    </row>
    <row r="322" spans="1:3">
      <c r="A322" s="74">
        <v>311</v>
      </c>
      <c r="B322" s="74" t="s">
        <v>427</v>
      </c>
      <c r="C322" s="74">
        <v>425000</v>
      </c>
    </row>
    <row r="323" spans="1:3">
      <c r="A323" s="74">
        <v>312</v>
      </c>
      <c r="B323" s="74" t="s">
        <v>428</v>
      </c>
      <c r="C323" s="74">
        <v>425000</v>
      </c>
    </row>
    <row r="324" spans="1:3">
      <c r="A324" s="74">
        <v>313</v>
      </c>
      <c r="B324" s="74" t="s">
        <v>429</v>
      </c>
      <c r="C324" s="74">
        <v>285000</v>
      </c>
    </row>
    <row r="325" spans="1:3">
      <c r="A325" s="74">
        <v>314</v>
      </c>
      <c r="B325" s="74" t="s">
        <v>430</v>
      </c>
      <c r="C325" s="74">
        <v>275000</v>
      </c>
    </row>
    <row r="326" spans="1:3">
      <c r="A326" s="74">
        <v>315</v>
      </c>
      <c r="B326" s="74" t="s">
        <v>431</v>
      </c>
      <c r="C326" s="74">
        <v>235000</v>
      </c>
    </row>
    <row r="327" spans="1:3">
      <c r="A327" s="74">
        <v>316</v>
      </c>
      <c r="B327" s="74" t="s">
        <v>432</v>
      </c>
      <c r="C327" s="74">
        <v>202500</v>
      </c>
    </row>
    <row r="328" spans="1:3">
      <c r="A328" s="74">
        <v>317</v>
      </c>
      <c r="B328" s="74" t="s">
        <v>433</v>
      </c>
      <c r="C328" s="74">
        <v>202500</v>
      </c>
    </row>
    <row r="329" spans="1:3">
      <c r="A329" s="74">
        <v>318</v>
      </c>
      <c r="B329" s="74" t="s">
        <v>434</v>
      </c>
      <c r="C329" s="74">
        <v>9000000</v>
      </c>
    </row>
    <row r="330" spans="1:3">
      <c r="A330" s="74">
        <v>319</v>
      </c>
      <c r="B330" s="74" t="s">
        <v>435</v>
      </c>
      <c r="C330" s="74">
        <v>7479409</v>
      </c>
    </row>
    <row r="331" spans="1:3">
      <c r="A331" s="74">
        <v>320</v>
      </c>
      <c r="B331" s="74" t="s">
        <v>436</v>
      </c>
      <c r="C331" s="74">
        <v>7250000</v>
      </c>
    </row>
    <row r="332" spans="1:3">
      <c r="A332" s="74">
        <v>321</v>
      </c>
      <c r="B332" s="74" t="s">
        <v>437</v>
      </c>
      <c r="C332" s="74">
        <v>5973991</v>
      </c>
    </row>
    <row r="333" spans="1:3">
      <c r="A333" s="74">
        <v>322</v>
      </c>
      <c r="B333" s="74" t="s">
        <v>438</v>
      </c>
      <c r="C333" s="74">
        <v>5620316</v>
      </c>
    </row>
    <row r="334" spans="1:3">
      <c r="A334" s="74">
        <v>323</v>
      </c>
      <c r="B334" s="74" t="s">
        <v>439</v>
      </c>
      <c r="C334" s="74">
        <v>2975000</v>
      </c>
    </row>
    <row r="335" spans="1:3">
      <c r="A335" s="74">
        <v>324</v>
      </c>
      <c r="B335" s="74" t="s">
        <v>440</v>
      </c>
      <c r="C335" s="74">
        <v>2873439</v>
      </c>
    </row>
    <row r="336" spans="1:3">
      <c r="A336" s="74">
        <v>325</v>
      </c>
      <c r="B336" s="74" t="s">
        <v>441</v>
      </c>
      <c r="C336" s="74">
        <v>2750000</v>
      </c>
    </row>
    <row r="337" spans="1:3">
      <c r="A337" s="74">
        <v>326</v>
      </c>
      <c r="B337" s="74" t="s">
        <v>442</v>
      </c>
      <c r="C337" s="74">
        <v>2724447</v>
      </c>
    </row>
    <row r="338" spans="1:3">
      <c r="A338" s="74">
        <v>327</v>
      </c>
      <c r="B338" s="74" t="s">
        <v>443</v>
      </c>
      <c r="C338" s="74">
        <v>1400000</v>
      </c>
    </row>
    <row r="339" spans="1:3">
      <c r="A339" s="74">
        <v>328</v>
      </c>
      <c r="B339" s="74" t="s">
        <v>444</v>
      </c>
      <c r="C339" s="74">
        <v>975000</v>
      </c>
    </row>
    <row r="340" spans="1:3">
      <c r="A340" s="74">
        <v>329</v>
      </c>
      <c r="B340" s="74" t="s">
        <v>445</v>
      </c>
      <c r="C340" s="74">
        <v>835000</v>
      </c>
    </row>
    <row r="341" spans="1:3">
      <c r="A341" s="74">
        <v>330</v>
      </c>
      <c r="B341" s="74" t="s">
        <v>446</v>
      </c>
      <c r="C341" s="74">
        <v>750000</v>
      </c>
    </row>
    <row r="342" spans="1:3">
      <c r="A342" s="74">
        <v>331</v>
      </c>
      <c r="B342" s="74" t="s">
        <v>447</v>
      </c>
      <c r="C342" s="74">
        <v>700000</v>
      </c>
    </row>
    <row r="343" spans="1:3">
      <c r="A343" s="74">
        <v>332</v>
      </c>
      <c r="B343" s="74" t="s">
        <v>448</v>
      </c>
      <c r="C343" s="74">
        <v>650000</v>
      </c>
    </row>
    <row r="344" spans="1:3">
      <c r="A344" s="74">
        <v>333</v>
      </c>
      <c r="B344" s="74" t="s">
        <v>449</v>
      </c>
      <c r="C344" s="74">
        <v>350000</v>
      </c>
    </row>
    <row r="345" spans="1:3">
      <c r="A345" s="74">
        <v>334</v>
      </c>
      <c r="B345" s="74" t="s">
        <v>450</v>
      </c>
      <c r="C345" s="74">
        <v>270000</v>
      </c>
    </row>
    <row r="346" spans="1:3">
      <c r="A346" s="74">
        <v>335</v>
      </c>
      <c r="B346" s="74" t="s">
        <v>451</v>
      </c>
      <c r="C346" s="74">
        <v>260000</v>
      </c>
    </row>
    <row r="347" spans="1:3">
      <c r="A347" s="74">
        <v>336</v>
      </c>
      <c r="B347" s="74" t="s">
        <v>452</v>
      </c>
      <c r="C347" s="74">
        <v>260000</v>
      </c>
    </row>
    <row r="348" spans="1:3">
      <c r="A348" s="74">
        <v>337</v>
      </c>
      <c r="B348" s="74" t="s">
        <v>453</v>
      </c>
      <c r="C348" s="74">
        <v>255000</v>
      </c>
    </row>
    <row r="349" spans="1:3">
      <c r="A349" s="74">
        <v>338</v>
      </c>
      <c r="B349" s="74" t="s">
        <v>454</v>
      </c>
      <c r="C349" s="74">
        <v>255000</v>
      </c>
    </row>
    <row r="350" spans="1:3">
      <c r="A350" s="74">
        <v>339</v>
      </c>
      <c r="B350" s="74" t="s">
        <v>455</v>
      </c>
      <c r="C350" s="74">
        <v>255000</v>
      </c>
    </row>
    <row r="351" spans="1:3">
      <c r="A351" s="74">
        <v>340</v>
      </c>
      <c r="B351" s="74" t="s">
        <v>456</v>
      </c>
      <c r="C351" s="74">
        <v>242500</v>
      </c>
    </row>
    <row r="352" spans="1:3">
      <c r="A352" s="74">
        <v>341</v>
      </c>
      <c r="B352" s="74" t="s">
        <v>457</v>
      </c>
      <c r="C352" s="74">
        <v>237500</v>
      </c>
    </row>
    <row r="353" spans="1:3">
      <c r="A353" s="74">
        <v>342</v>
      </c>
      <c r="B353" s="74" t="s">
        <v>458</v>
      </c>
      <c r="C353" s="74">
        <v>208000</v>
      </c>
    </row>
    <row r="354" spans="1:3">
      <c r="A354" s="74">
        <v>343</v>
      </c>
      <c r="B354" s="74" t="s">
        <v>459</v>
      </c>
      <c r="C354" s="74">
        <v>202000</v>
      </c>
    </row>
    <row r="355" spans="1:3">
      <c r="A355" s="74">
        <v>344</v>
      </c>
      <c r="B355" s="74" t="s">
        <v>460</v>
      </c>
      <c r="C355" s="74">
        <v>200000</v>
      </c>
    </row>
    <row r="356" spans="1:3">
      <c r="A356" s="74">
        <v>345</v>
      </c>
      <c r="B356" s="74" t="s">
        <v>461</v>
      </c>
      <c r="C356" s="74">
        <v>22000000</v>
      </c>
    </row>
    <row r="357" spans="1:3">
      <c r="A357" s="74">
        <v>346</v>
      </c>
      <c r="B357" s="74" t="s">
        <v>462</v>
      </c>
      <c r="C357" s="74">
        <v>8620921</v>
      </c>
    </row>
    <row r="358" spans="1:3">
      <c r="A358" s="74">
        <v>347</v>
      </c>
      <c r="B358" s="74" t="s">
        <v>463</v>
      </c>
      <c r="C358" s="74">
        <v>8600000</v>
      </c>
    </row>
    <row r="359" spans="1:3">
      <c r="A359" s="74">
        <v>348</v>
      </c>
      <c r="B359" s="74" t="s">
        <v>464</v>
      </c>
      <c r="C359" s="74">
        <v>7500000</v>
      </c>
    </row>
    <row r="360" spans="1:3">
      <c r="A360" s="74">
        <v>349</v>
      </c>
      <c r="B360" s="74" t="s">
        <v>465</v>
      </c>
      <c r="C360" s="74">
        <v>7000000</v>
      </c>
    </row>
    <row r="361" spans="1:3">
      <c r="A361" s="74">
        <v>350</v>
      </c>
      <c r="B361" s="74" t="s">
        <v>466</v>
      </c>
      <c r="C361" s="74">
        <v>6000000</v>
      </c>
    </row>
    <row r="362" spans="1:3">
      <c r="A362" s="74">
        <v>351</v>
      </c>
      <c r="B362" s="74" t="s">
        <v>467</v>
      </c>
      <c r="C362" s="74">
        <v>4500000</v>
      </c>
    </row>
    <row r="363" spans="1:3">
      <c r="A363" s="74">
        <v>352</v>
      </c>
      <c r="B363" s="74" t="s">
        <v>468</v>
      </c>
      <c r="C363" s="74">
        <v>4500000</v>
      </c>
    </row>
    <row r="364" spans="1:3">
      <c r="A364" s="74">
        <v>353</v>
      </c>
      <c r="B364" s="74" t="s">
        <v>469</v>
      </c>
      <c r="C364" s="74">
        <v>3250000</v>
      </c>
    </row>
    <row r="365" spans="1:3">
      <c r="A365" s="74">
        <v>354</v>
      </c>
      <c r="B365" s="74" t="s">
        <v>470</v>
      </c>
      <c r="C365" s="74">
        <v>3150000</v>
      </c>
    </row>
    <row r="366" spans="1:3">
      <c r="A366" s="74">
        <v>355</v>
      </c>
      <c r="B366" s="74" t="s">
        <v>471</v>
      </c>
      <c r="C366" s="74">
        <v>2050000</v>
      </c>
    </row>
    <row r="367" spans="1:3">
      <c r="A367" s="74">
        <v>356</v>
      </c>
      <c r="B367" s="74" t="s">
        <v>472</v>
      </c>
      <c r="C367" s="74">
        <v>2000000</v>
      </c>
    </row>
    <row r="368" spans="1:3">
      <c r="A368" s="74">
        <v>357</v>
      </c>
      <c r="B368" s="74" t="s">
        <v>473</v>
      </c>
      <c r="C368" s="74">
        <v>1420000</v>
      </c>
    </row>
    <row r="369" spans="1:3">
      <c r="A369" s="74">
        <v>358</v>
      </c>
      <c r="B369" s="74" t="s">
        <v>474</v>
      </c>
      <c r="C369" s="74">
        <v>1400000</v>
      </c>
    </row>
    <row r="370" spans="1:3">
      <c r="A370" s="74">
        <v>359</v>
      </c>
      <c r="B370" s="74" t="s">
        <v>475</v>
      </c>
      <c r="C370" s="74">
        <v>850000</v>
      </c>
    </row>
    <row r="371" spans="1:3">
      <c r="A371" s="74">
        <v>360</v>
      </c>
      <c r="B371" s="74" t="s">
        <v>476</v>
      </c>
      <c r="C371" s="74">
        <v>800000</v>
      </c>
    </row>
    <row r="372" spans="1:3">
      <c r="A372" s="74">
        <v>361</v>
      </c>
      <c r="B372" s="74" t="s">
        <v>477</v>
      </c>
      <c r="C372" s="74">
        <v>650000</v>
      </c>
    </row>
    <row r="373" spans="1:3">
      <c r="A373" s="74">
        <v>362</v>
      </c>
      <c r="B373" s="74" t="s">
        <v>478</v>
      </c>
      <c r="C373" s="74">
        <v>500000</v>
      </c>
    </row>
    <row r="374" spans="1:3">
      <c r="A374" s="74">
        <v>363</v>
      </c>
      <c r="B374" s="74" t="s">
        <v>479</v>
      </c>
      <c r="C374" s="74">
        <v>450000</v>
      </c>
    </row>
    <row r="375" spans="1:3">
      <c r="A375" s="74">
        <v>364</v>
      </c>
      <c r="B375" s="74" t="s">
        <v>480</v>
      </c>
      <c r="C375" s="74">
        <v>406500</v>
      </c>
    </row>
    <row r="376" spans="1:3">
      <c r="A376" s="74">
        <v>365</v>
      </c>
      <c r="B376" s="74" t="s">
        <v>481</v>
      </c>
      <c r="C376" s="74">
        <v>310000</v>
      </c>
    </row>
    <row r="377" spans="1:3">
      <c r="A377" s="74">
        <v>366</v>
      </c>
      <c r="B377" s="74" t="s">
        <v>482</v>
      </c>
      <c r="C377" s="74">
        <v>307500</v>
      </c>
    </row>
    <row r="378" spans="1:3">
      <c r="A378" s="74">
        <v>367</v>
      </c>
      <c r="B378" s="74" t="s">
        <v>483</v>
      </c>
      <c r="C378" s="74">
        <v>300000</v>
      </c>
    </row>
    <row r="379" spans="1:3">
      <c r="A379" s="74">
        <v>368</v>
      </c>
      <c r="B379" s="74" t="s">
        <v>484</v>
      </c>
      <c r="C379" s="74">
        <v>295000</v>
      </c>
    </row>
    <row r="380" spans="1:3">
      <c r="A380" s="74">
        <v>369</v>
      </c>
      <c r="B380" s="74" t="s">
        <v>485</v>
      </c>
      <c r="C380" s="74">
        <v>277500</v>
      </c>
    </row>
    <row r="381" spans="1:3">
      <c r="A381" s="74">
        <v>370</v>
      </c>
      <c r="B381" s="74" t="s">
        <v>486</v>
      </c>
      <c r="C381" s="74">
        <v>265000</v>
      </c>
    </row>
    <row r="382" spans="1:3">
      <c r="A382" s="74">
        <v>371</v>
      </c>
      <c r="B382" s="74" t="s">
        <v>487</v>
      </c>
      <c r="C382" s="74">
        <v>250000</v>
      </c>
    </row>
    <row r="383" spans="1:3">
      <c r="A383" s="74">
        <v>372</v>
      </c>
      <c r="B383" s="74" t="s">
        <v>488</v>
      </c>
      <c r="C383" s="74">
        <v>240000</v>
      </c>
    </row>
    <row r="384" spans="1:3">
      <c r="A384" s="74">
        <v>373</v>
      </c>
      <c r="B384" s="74" t="s">
        <v>489</v>
      </c>
      <c r="C384" s="74">
        <v>207000</v>
      </c>
    </row>
    <row r="385" spans="1:3">
      <c r="A385" s="74">
        <v>374</v>
      </c>
      <c r="B385" s="74" t="s">
        <v>490</v>
      </c>
      <c r="C385" s="74">
        <v>202500</v>
      </c>
    </row>
    <row r="386" spans="1:3">
      <c r="A386" s="74">
        <v>375</v>
      </c>
      <c r="B386" s="74" t="s">
        <v>491</v>
      </c>
      <c r="C386" s="74">
        <v>202500</v>
      </c>
    </row>
    <row r="387" spans="1:3">
      <c r="A387" s="74">
        <v>376</v>
      </c>
      <c r="B387" s="74" t="s">
        <v>492</v>
      </c>
      <c r="C387" s="74">
        <v>12200000</v>
      </c>
    </row>
    <row r="388" spans="1:3">
      <c r="A388" s="74">
        <v>377</v>
      </c>
      <c r="B388" s="74" t="s">
        <v>493</v>
      </c>
      <c r="C388" s="74">
        <v>11500000</v>
      </c>
    </row>
    <row r="389" spans="1:3">
      <c r="A389" s="74">
        <v>378</v>
      </c>
      <c r="B389" s="74" t="s">
        <v>494</v>
      </c>
      <c r="C389" s="74">
        <v>7250000</v>
      </c>
    </row>
    <row r="390" spans="1:3">
      <c r="A390" s="74">
        <v>379</v>
      </c>
      <c r="B390" s="74" t="s">
        <v>495</v>
      </c>
      <c r="C390" s="74">
        <v>4250000</v>
      </c>
    </row>
    <row r="391" spans="1:3">
      <c r="A391" s="74">
        <v>380</v>
      </c>
      <c r="B391" s="74" t="s">
        <v>496</v>
      </c>
      <c r="C391" s="74">
        <v>3525000</v>
      </c>
    </row>
    <row r="392" spans="1:3">
      <c r="A392" s="74">
        <v>381</v>
      </c>
      <c r="B392" s="74" t="s">
        <v>497</v>
      </c>
      <c r="C392" s="74">
        <v>3300000</v>
      </c>
    </row>
    <row r="393" spans="1:3">
      <c r="A393" s="74">
        <v>382</v>
      </c>
      <c r="B393" s="74" t="s">
        <v>498</v>
      </c>
      <c r="C393" s="74">
        <v>3000000</v>
      </c>
    </row>
    <row r="394" spans="1:3">
      <c r="A394" s="74">
        <v>383</v>
      </c>
      <c r="B394" s="74" t="s">
        <v>499</v>
      </c>
      <c r="C394" s="74">
        <v>2583333</v>
      </c>
    </row>
    <row r="395" spans="1:3">
      <c r="A395" s="74">
        <v>384</v>
      </c>
      <c r="B395" s="74" t="s">
        <v>500</v>
      </c>
      <c r="C395" s="74">
        <v>2550000</v>
      </c>
    </row>
    <row r="396" spans="1:3">
      <c r="A396" s="74">
        <v>385</v>
      </c>
      <c r="B396" s="74" t="s">
        <v>501</v>
      </c>
      <c r="C396" s="74">
        <v>2500000</v>
      </c>
    </row>
    <row r="397" spans="1:3">
      <c r="A397" s="74">
        <v>386</v>
      </c>
      <c r="B397" s="74" t="s">
        <v>502</v>
      </c>
      <c r="C397" s="74">
        <v>2275000</v>
      </c>
    </row>
    <row r="398" spans="1:3">
      <c r="A398" s="74">
        <v>387</v>
      </c>
      <c r="B398" s="74" t="s">
        <v>503</v>
      </c>
      <c r="C398" s="74">
        <v>2200000</v>
      </c>
    </row>
    <row r="399" spans="1:3">
      <c r="A399" s="74">
        <v>388</v>
      </c>
      <c r="B399" s="74" t="s">
        <v>504</v>
      </c>
      <c r="C399" s="74">
        <v>2183333</v>
      </c>
    </row>
    <row r="400" spans="1:3">
      <c r="A400" s="74">
        <v>389</v>
      </c>
      <c r="B400" s="74" t="s">
        <v>505</v>
      </c>
      <c r="C400" s="74">
        <v>2100000</v>
      </c>
    </row>
    <row r="401" spans="1:3">
      <c r="A401" s="74">
        <v>390</v>
      </c>
      <c r="B401" s="74" t="s">
        <v>506</v>
      </c>
      <c r="C401" s="74">
        <v>1550000</v>
      </c>
    </row>
    <row r="402" spans="1:3">
      <c r="A402" s="74">
        <v>391</v>
      </c>
      <c r="B402" s="74" t="s">
        <v>507</v>
      </c>
      <c r="C402" s="74">
        <v>1500000</v>
      </c>
    </row>
    <row r="403" spans="1:3">
      <c r="A403" s="74">
        <v>392</v>
      </c>
      <c r="B403" s="74" t="s">
        <v>508</v>
      </c>
      <c r="C403" s="74">
        <v>1000000</v>
      </c>
    </row>
    <row r="404" spans="1:3">
      <c r="A404" s="74">
        <v>393</v>
      </c>
      <c r="B404" s="74" t="s">
        <v>509</v>
      </c>
      <c r="C404" s="74">
        <v>1000000</v>
      </c>
    </row>
    <row r="405" spans="1:3">
      <c r="A405" s="74">
        <v>394</v>
      </c>
      <c r="B405" s="74" t="s">
        <v>510</v>
      </c>
      <c r="C405" s="74">
        <v>733333</v>
      </c>
    </row>
    <row r="406" spans="1:3">
      <c r="A406" s="74">
        <v>395</v>
      </c>
      <c r="B406" s="74" t="s">
        <v>511</v>
      </c>
      <c r="C406" s="74">
        <v>725000</v>
      </c>
    </row>
    <row r="407" spans="1:3">
      <c r="A407" s="74">
        <v>396</v>
      </c>
      <c r="B407" s="74" t="s">
        <v>512</v>
      </c>
      <c r="C407" s="74">
        <v>225000</v>
      </c>
    </row>
    <row r="408" spans="1:3">
      <c r="A408" s="74">
        <v>397</v>
      </c>
      <c r="B408" s="74" t="s">
        <v>513</v>
      </c>
      <c r="C408" s="74">
        <v>223000</v>
      </c>
    </row>
    <row r="409" spans="1:3">
      <c r="A409" s="74">
        <v>398</v>
      </c>
      <c r="B409" s="74" t="s">
        <v>514</v>
      </c>
      <c r="C409" s="74">
        <v>223000</v>
      </c>
    </row>
    <row r="410" spans="1:3">
      <c r="A410" s="74">
        <v>399</v>
      </c>
      <c r="B410" s="74" t="s">
        <v>515</v>
      </c>
      <c r="C410" s="74">
        <v>202500</v>
      </c>
    </row>
    <row r="411" spans="1:3">
      <c r="A411" s="74">
        <v>400</v>
      </c>
      <c r="B411" s="74" t="s">
        <v>516</v>
      </c>
      <c r="C411" s="74">
        <v>200000</v>
      </c>
    </row>
    <row r="412" spans="1:3">
      <c r="A412" s="74">
        <v>401</v>
      </c>
      <c r="B412" s="74" t="s">
        <v>517</v>
      </c>
      <c r="C412" s="74">
        <v>200000</v>
      </c>
    </row>
  </sheetData>
  <dataValidations count="1">
    <dataValidation type="list" allowBlank="1" showInputMessage="1" showErrorMessage="1" sqref="G4" xr:uid="{3D10D26A-9F45-40D4-B64A-CFFA0DE22FCA}">
      <formula1>"1,2,3,4,5,6,7,8,9,10"</formula1>
    </dataValidation>
  </dataValidations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BB53A1-3A75-4303-935D-54D3CD2F93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9</vt:i4>
      </vt:variant>
    </vt:vector>
  </HeadingPairs>
  <TitlesOfParts>
    <vt:vector size="22" baseType="lpstr">
      <vt:lpstr>IF function</vt:lpstr>
      <vt:lpstr>LOOKUP</vt:lpstr>
      <vt:lpstr>Sheet1</vt:lpstr>
      <vt:lpstr>VLOOKUP</vt:lpstr>
      <vt:lpstr>Vlookup_11</vt:lpstr>
      <vt:lpstr>Lookup_</vt:lpstr>
      <vt:lpstr>INDEX function</vt:lpstr>
      <vt:lpstr>index_match__</vt:lpstr>
      <vt:lpstr>MATCH FUNCTION</vt:lpstr>
      <vt:lpstr>Index_Match</vt:lpstr>
      <vt:lpstr>INDEX_MATCH_1</vt:lpstr>
      <vt:lpstr>SUMPRODUCT</vt:lpstr>
      <vt:lpstr>max_large</vt:lpstr>
      <vt:lpstr>Employee_Salary</vt:lpstr>
      <vt:lpstr>lookup</vt:lpstr>
      <vt:lpstr>mm</vt:lpstr>
      <vt:lpstr>mTable2</vt:lpstr>
      <vt:lpstr>ProductSales</vt:lpstr>
      <vt:lpstr>salaries</vt:lpstr>
      <vt:lpstr>SalesTable</vt:lpstr>
      <vt:lpstr>Table</vt:lpstr>
      <vt:lpstr>Tax_lookup_table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2023-07-25T00:57:04Z</dcterms:modified>
</cp:coreProperties>
</file>