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7"/>
  </bookViews>
  <sheets>
    <sheet name="npv" sheetId="1" r:id="rId1"/>
    <sheet name="Discount rate" sheetId="6" r:id="rId2"/>
    <sheet name="Sheet4" sheetId="4" r:id="rId3"/>
    <sheet name="Sheet3" sheetId="5" r:id="rId4"/>
    <sheet name="Sheet6" sheetId="7" r:id="rId5"/>
    <sheet name="XNPV 1" sheetId="9" r:id="rId6"/>
    <sheet name="XNPV 2" sheetId="8" r:id="rId7"/>
    <sheet name="r=0.2" sheetId="3" r:id="rId8"/>
  </sheets>
  <definedNames>
    <definedName name="r_">'r=0.2'!$C$3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8" l="1"/>
  <c r="G10" i="8"/>
  <c r="E12" i="8"/>
  <c r="F12" i="8" s="1"/>
  <c r="G12" i="8" s="1"/>
  <c r="E13" i="8"/>
  <c r="F13" i="8" s="1"/>
  <c r="G13" i="8" s="1"/>
  <c r="E14" i="8"/>
  <c r="F14" i="8" s="1"/>
  <c r="G14" i="8" s="1"/>
  <c r="E15" i="8"/>
  <c r="F15" i="8" s="1"/>
  <c r="G15" i="8" s="1"/>
  <c r="E11" i="8"/>
  <c r="F11" i="8" s="1"/>
  <c r="G11" i="8" l="1"/>
  <c r="J14" i="8" s="1"/>
  <c r="J13" i="8"/>
  <c r="F11" i="7"/>
  <c r="C10" i="5"/>
  <c r="C11" i="5"/>
  <c r="C9" i="5"/>
  <c r="E8" i="5"/>
  <c r="F8" i="5"/>
  <c r="G8" i="5"/>
  <c r="D8" i="5"/>
  <c r="C8" i="5"/>
  <c r="C13" i="4"/>
  <c r="C14" i="4" s="1"/>
  <c r="E11" i="4"/>
  <c r="F11" i="4"/>
  <c r="G11" i="4"/>
  <c r="D11" i="4"/>
  <c r="D10" i="4"/>
  <c r="E10" i="4" s="1"/>
  <c r="F10" i="4" s="1"/>
  <c r="G10" i="4" s="1"/>
  <c r="C11" i="4" l="1"/>
  <c r="C10" i="4"/>
  <c r="C15" i="3"/>
  <c r="C14" i="3"/>
  <c r="C12" i="3"/>
  <c r="C11" i="3"/>
  <c r="E8" i="3"/>
  <c r="D8" i="3"/>
  <c r="A6" i="3" s="1"/>
  <c r="C8" i="3"/>
  <c r="E7" i="3"/>
  <c r="D7" i="3"/>
  <c r="A5" i="3" s="1"/>
  <c r="C7" i="3"/>
  <c r="F6" i="3"/>
  <c r="F5" i="3"/>
</calcChain>
</file>

<file path=xl/sharedStrings.xml><?xml version="1.0" encoding="utf-8"?>
<sst xmlns="http://schemas.openxmlformats.org/spreadsheetml/2006/main" count="48" uniqueCount="32">
  <si>
    <t>r</t>
  </si>
  <si>
    <t>NPV</t>
  </si>
  <si>
    <t>Time</t>
  </si>
  <si>
    <t>Total cf</t>
  </si>
  <si>
    <t>Inv 1 CF</t>
  </si>
  <si>
    <t>Inv 2 CF</t>
  </si>
  <si>
    <t>PV Inv 1</t>
  </si>
  <si>
    <t>PV Inv 2</t>
  </si>
  <si>
    <t>PV beginning of Year</t>
  </si>
  <si>
    <t>Inv 1</t>
  </si>
  <si>
    <t>Inv 2</t>
  </si>
  <si>
    <t>PV End of Year</t>
  </si>
  <si>
    <t>PV Middle of year</t>
  </si>
  <si>
    <t>Year</t>
  </si>
  <si>
    <t>Option 1</t>
  </si>
  <si>
    <t>Option 2 (Undiscounted)</t>
  </si>
  <si>
    <t>Discount Rate</t>
  </si>
  <si>
    <t xml:space="preserve">Net present value (NPV) </t>
  </si>
  <si>
    <t>Investments</t>
  </si>
  <si>
    <t>Minimum Return</t>
  </si>
  <si>
    <t>Cash Flows</t>
  </si>
  <si>
    <t>Productivity savings</t>
  </si>
  <si>
    <t>Present Value</t>
  </si>
  <si>
    <t>Option 2(discounted)- Present Value</t>
  </si>
  <si>
    <t>Option 2(distcounted) MANUEL (Present Value)</t>
  </si>
  <si>
    <t>Cash Flow</t>
  </si>
  <si>
    <t xml:space="preserve">Period </t>
  </si>
  <si>
    <t>INFLATION</t>
  </si>
  <si>
    <t>Dates</t>
  </si>
  <si>
    <t>Codes</t>
  </si>
  <si>
    <t>Discount Factor</t>
  </si>
  <si>
    <t>NPV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</si>
</sst>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font>
      <sz val="11"/>
      <color theme="1"/>
      <name val="Calibri"/>
      <family val="2"/>
      <scheme val="minor"/>
    </font>
    <font>
      <sz val="28"/>
      <color rgb="FF231F20"/>
      <name val="Segoe-Semibold"/>
    </font>
    <font>
      <b/>
      <sz val="9"/>
      <color rgb="FF231F20"/>
      <name val="Segoe-Bold"/>
    </font>
    <font>
      <sz val="10"/>
      <name val="Arial"/>
    </font>
    <font>
      <b/>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12"/>
      <color rgb="FF000000"/>
      <name val="LiberationSerif"/>
    </font>
    <font>
      <b/>
      <sz val="16"/>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auto="1"/>
      </bottom>
      <diagonal/>
    </border>
  </borders>
  <cellStyleXfs count="3">
    <xf numFmtId="0" fontId="0" fillId="0" borderId="0"/>
    <xf numFmtId="0" fontId="3" fillId="0" borderId="0"/>
    <xf numFmtId="9" fontId="5" fillId="0" borderId="0" applyFont="0" applyFill="0" applyBorder="0" applyAlignment="0" applyProtection="0"/>
  </cellStyleXfs>
  <cellXfs count="31">
    <xf numFmtId="0" fontId="0" fillId="0" borderId="0" xfId="0"/>
    <xf numFmtId="0" fontId="1" fillId="0" borderId="0" xfId="0" applyFont="1"/>
    <xf numFmtId="0" fontId="2" fillId="0" borderId="0" xfId="0" applyFont="1"/>
    <xf numFmtId="0" fontId="3" fillId="0" borderId="0" xfId="1"/>
    <xf numFmtId="0" fontId="4" fillId="0" borderId="0" xfId="1" applyFont="1"/>
    <xf numFmtId="8" fontId="3" fillId="0" borderId="0" xfId="1" applyNumberFormat="1"/>
    <xf numFmtId="0" fontId="0" fillId="0" borderId="0" xfId="0" quotePrefix="1" applyAlignment="1">
      <alignment horizontal="left"/>
    </xf>
    <xf numFmtId="9" fontId="0" fillId="0" borderId="0" xfId="2" applyFont="1"/>
    <xf numFmtId="8" fontId="0" fillId="0" borderId="0" xfId="0" applyNumberFormat="1"/>
    <xf numFmtId="2" fontId="0" fillId="0" borderId="0" xfId="0" applyNumberFormat="1"/>
    <xf numFmtId="0" fontId="0" fillId="3" borderId="0" xfId="0" applyFill="1"/>
    <xf numFmtId="0" fontId="0" fillId="0" borderId="1" xfId="0" applyBorder="1"/>
    <xf numFmtId="0" fontId="0" fillId="0" borderId="1" xfId="0" quotePrefix="1" applyBorder="1" applyAlignment="1">
      <alignment horizontal="left"/>
    </xf>
    <xf numFmtId="10" fontId="0" fillId="0" borderId="1" xfId="0" applyNumberFormat="1" applyBorder="1"/>
    <xf numFmtId="1" fontId="0" fillId="0" borderId="1" xfId="0" applyNumberFormat="1" applyBorder="1"/>
    <xf numFmtId="1" fontId="0" fillId="0" borderId="1" xfId="2" applyNumberFormat="1" applyFont="1" applyBorder="1"/>
    <xf numFmtId="0" fontId="0" fillId="0" borderId="1" xfId="0" applyBorder="1" applyAlignment="1">
      <alignment horizontal="left"/>
    </xf>
    <xf numFmtId="4" fontId="0" fillId="0" borderId="0" xfId="0" applyNumberFormat="1"/>
    <xf numFmtId="3" fontId="0" fillId="0" borderId="0" xfId="0" applyNumberFormat="1"/>
    <xf numFmtId="0" fontId="6" fillId="0" borderId="0" xfId="0" applyFont="1"/>
    <xf numFmtId="0" fontId="7" fillId="0" borderId="0" xfId="0" applyFont="1"/>
    <xf numFmtId="0" fontId="7" fillId="0" borderId="2" xfId="0" applyFont="1" applyBorder="1"/>
    <xf numFmtId="0" fontId="9" fillId="0" borderId="0" xfId="0" applyFont="1"/>
    <xf numFmtId="4" fontId="9" fillId="0" borderId="0" xfId="0" applyNumberFormat="1" applyFont="1" applyAlignment="1">
      <alignment vertical="top"/>
    </xf>
    <xf numFmtId="8" fontId="0" fillId="2" borderId="0" xfId="0" applyNumberFormat="1" applyFill="1"/>
    <xf numFmtId="14" fontId="8" fillId="0" borderId="0" xfId="0" applyNumberFormat="1" applyFont="1" applyBorder="1" applyAlignment="1">
      <alignment vertical="center" wrapText="1"/>
    </xf>
    <xf numFmtId="0" fontId="8" fillId="0" borderId="0" xfId="0" applyNumberFormat="1" applyFont="1" applyBorder="1" applyAlignment="1">
      <alignment vertical="center" wrapText="1"/>
    </xf>
    <xf numFmtId="0" fontId="7" fillId="0" borderId="0" xfId="0" quotePrefix="1" applyFont="1" applyAlignment="1">
      <alignment horizontal="left"/>
    </xf>
    <xf numFmtId="2" fontId="0" fillId="2" borderId="0" xfId="0" applyNumberFormat="1" applyFill="1"/>
    <xf numFmtId="0" fontId="7" fillId="0" borderId="0" xfId="0" quotePrefix="1" applyNumberFormat="1" applyFont="1" applyAlignment="1">
      <alignment horizontal="left"/>
    </xf>
    <xf numFmtId="0" fontId="0" fillId="0" borderId="0" xfId="0" applyNumberForma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409574</xdr:colOff>
      <xdr:row>1</xdr:row>
      <xdr:rowOff>285749</xdr:rowOff>
    </xdr:from>
    <xdr:to>
      <xdr:col>19</xdr:col>
      <xdr:colOff>152399</xdr:colOff>
      <xdr:row>21</xdr:row>
      <xdr:rowOff>123824</xdr:rowOff>
    </xdr:to>
    <xdr:sp macro="" textlink="">
      <xdr:nvSpPr>
        <xdr:cNvPr id="2" name="TextBox 1"/>
        <xdr:cNvSpPr txBox="1"/>
      </xdr:nvSpPr>
      <xdr:spPr>
        <a:xfrm>
          <a:off x="409574" y="1104899"/>
          <a:ext cx="11325225"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a:solidFill>
                <a:schemeClr val="dk1"/>
              </a:solidFill>
              <a:effectLst/>
              <a:latin typeface="+mn-lt"/>
              <a:ea typeface="+mn-ea"/>
              <a:cs typeface="+mn-cs"/>
            </a:rPr>
            <a:t>Net present value (NPV</a:t>
          </a:r>
          <a:r>
            <a:rPr lang="en-US" sz="1600" b="0" i="0">
              <a:solidFill>
                <a:schemeClr val="dk1"/>
              </a:solidFill>
              <a:effectLst/>
              <a:latin typeface="+mn-lt"/>
              <a:ea typeface="+mn-ea"/>
              <a:cs typeface="+mn-cs"/>
            </a:rPr>
            <a:t>) refers to the difference between the value of cash now and the value of cash at a</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future date</a:t>
          </a:r>
          <a:r>
            <a:rPr lang="en-US" sz="1600" b="1" i="0">
              <a:solidFill>
                <a:schemeClr val="dk1"/>
              </a:solidFill>
              <a:effectLst/>
              <a:latin typeface="+mn-lt"/>
              <a:ea typeface="+mn-ea"/>
              <a:cs typeface="+mn-cs"/>
            </a:rPr>
            <a:t>. </a:t>
          </a:r>
          <a:r>
            <a:rPr lang="en-US" sz="1400" b="0" i="0">
              <a:solidFill>
                <a:schemeClr val="dk1"/>
              </a:solidFill>
              <a:effectLst/>
              <a:latin typeface="+mn-lt"/>
              <a:ea typeface="+mn-ea"/>
              <a:cs typeface="+mn-cs"/>
            </a:rPr>
            <a:t>Generally, projects or investments with a positive NPV will be profitable and therefore given a green light for consideration, while an investment with a negative NPV w</a:t>
          </a:r>
          <a:r>
            <a:rPr lang="en-US" sz="1100" b="0" i="0">
              <a:solidFill>
                <a:schemeClr val="dk1"/>
              </a:solidFill>
              <a:effectLst/>
              <a:latin typeface="+mn-lt"/>
              <a:ea typeface="+mn-ea"/>
              <a:cs typeface="+mn-cs"/>
            </a:rPr>
            <a:t>ill result in a financial loss, and may not be undertaken.</a:t>
          </a:r>
        </a:p>
        <a:p>
          <a:endParaRPr lang="en-US" sz="1400" b="0" i="0">
            <a:solidFill>
              <a:schemeClr val="dk1"/>
            </a:solidFill>
            <a:effectLst/>
            <a:latin typeface="+mn-lt"/>
            <a:ea typeface="+mn-ea"/>
            <a:cs typeface="+mn-cs"/>
          </a:endParaRPr>
        </a:p>
        <a:p>
          <a:r>
            <a:rPr lang="en-US" sz="1100" b="0" i="0">
              <a:solidFill>
                <a:schemeClr val="dk1"/>
              </a:solidFill>
              <a:effectLst/>
              <a:latin typeface="+mn-lt"/>
              <a:ea typeface="+mn-ea"/>
              <a:cs typeface="+mn-cs"/>
            </a:rPr>
            <a:t>Simply put, the net present value is the sum of the present value of cash flows (both positive and negative) for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each year associated with the investment, which is then adjusted (the terminology used is “discounted”) so that it’s expressed in today’s </a:t>
          </a:r>
          <a:r>
            <a:rPr lang="en-US" sz="1400" b="0" i="0">
              <a:solidFill>
                <a:schemeClr val="dk1"/>
              </a:solidFill>
              <a:effectLst/>
              <a:latin typeface="+mn-lt"/>
              <a:ea typeface="+mn-ea"/>
              <a:cs typeface="+mn-cs"/>
            </a:rPr>
            <a:t>.</a:t>
          </a:r>
        </a:p>
        <a:p>
          <a:endParaRPr lang="en-US" sz="1400"/>
        </a:p>
        <a:p>
          <a:r>
            <a:rPr lang="en-US" sz="1800" b="0" i="0">
              <a:solidFill>
                <a:schemeClr val="dk1"/>
              </a:solidFill>
              <a:effectLst/>
              <a:latin typeface="+mn-lt"/>
              <a:ea typeface="+mn-ea"/>
              <a:cs typeface="+mn-cs"/>
            </a:rPr>
            <a:t>These NPV is calculated using the formula, </a:t>
          </a:r>
        </a:p>
        <a:p>
          <a:r>
            <a:rPr lang="en-US" sz="3200" b="1" i="0">
              <a:solidFill>
                <a:schemeClr val="dk1"/>
              </a:solidFill>
              <a:effectLst/>
              <a:latin typeface="+mn-lt"/>
              <a:ea typeface="+mn-ea"/>
              <a:cs typeface="+mn-cs"/>
            </a:rPr>
            <a:t>PV = (FV)/(1+r)n</a:t>
          </a:r>
          <a:r>
            <a:rPr lang="en-US" sz="3200" b="1">
              <a:solidFill>
                <a:schemeClr val="dk1"/>
              </a:solidFill>
              <a:effectLst/>
              <a:latin typeface="+mn-lt"/>
              <a:ea typeface="+mn-ea"/>
              <a:cs typeface="+mn-cs"/>
            </a:rPr>
            <a:t> </a:t>
          </a:r>
          <a:endParaRPr lang="en-US" sz="4800" b="1" i="0">
            <a:solidFill>
              <a:schemeClr val="dk1"/>
            </a:solidFill>
            <a:effectLst/>
            <a:latin typeface="+mn-lt"/>
            <a:ea typeface="+mn-ea"/>
            <a:cs typeface="+mn-cs"/>
          </a:endParaRPr>
        </a:p>
        <a:p>
          <a:r>
            <a:rPr lang="en-US" sz="1800" b="0" i="0">
              <a:solidFill>
                <a:schemeClr val="dk1"/>
              </a:solidFill>
              <a:effectLst/>
              <a:latin typeface="+mn-lt"/>
              <a:ea typeface="+mn-ea"/>
              <a:cs typeface="+mn-cs"/>
            </a:rPr>
            <a:t>where PV=present value,</a:t>
          </a:r>
          <a:r>
            <a:rPr lang="en-US" sz="1800" b="0" i="0" baseline="0">
              <a:solidFill>
                <a:schemeClr val="dk1"/>
              </a:solidFill>
              <a:effectLst/>
              <a:latin typeface="+mn-lt"/>
              <a:ea typeface="+mn-ea"/>
              <a:cs typeface="+mn-cs"/>
            </a:rPr>
            <a:t> </a:t>
          </a:r>
          <a:r>
            <a:rPr lang="en-US" sz="1800" b="0" i="0">
              <a:solidFill>
                <a:schemeClr val="dk1"/>
              </a:solidFill>
              <a:effectLst/>
              <a:latin typeface="+mn-lt"/>
              <a:ea typeface="+mn-ea"/>
              <a:cs typeface="+mn-cs"/>
            </a:rPr>
            <a:t>FV =future value, r =interest rate (discount rate),  n=  number of</a:t>
          </a:r>
          <a:r>
            <a:rPr lang="en-US" sz="1800" b="0" i="0" baseline="0">
              <a:solidFill>
                <a:schemeClr val="dk1"/>
              </a:solidFill>
              <a:effectLst/>
              <a:latin typeface="+mn-lt"/>
              <a:ea typeface="+mn-ea"/>
              <a:cs typeface="+mn-cs"/>
            </a:rPr>
            <a:t> </a:t>
          </a:r>
          <a:r>
            <a:rPr lang="en-US" sz="1800" b="0" i="0">
              <a:solidFill>
                <a:schemeClr val="dk1"/>
              </a:solidFill>
              <a:effectLst/>
              <a:latin typeface="+mn-lt"/>
              <a:ea typeface="+mn-ea"/>
              <a:cs typeface="+mn-cs"/>
            </a:rPr>
            <a:t>years: </a:t>
          </a:r>
        </a:p>
        <a:p>
          <a:endParaRPr lang="en-US" sz="1100" b="1" i="0">
            <a:solidFill>
              <a:schemeClr val="dk1"/>
            </a:solidFill>
            <a:effectLst/>
            <a:latin typeface="+mn-lt"/>
            <a:ea typeface="+mn-ea"/>
            <a:cs typeface="+mn-cs"/>
          </a:endParaRPr>
        </a:p>
        <a:p>
          <a:r>
            <a:rPr lang="en-US" sz="1400" b="1" i="0">
              <a:solidFill>
                <a:schemeClr val="dk1"/>
              </a:solidFill>
              <a:effectLst/>
              <a:latin typeface="+mn-lt"/>
              <a:ea typeface="+mn-ea"/>
              <a:cs typeface="+mn-cs"/>
            </a:rPr>
            <a:t>The NPV can also be thought of as the difference between the discounted benefits and costs over time. As such, the NPV can be also be written as:</a:t>
          </a:r>
          <a:endParaRPr lang="en-US" sz="3200">
            <a:effectLst/>
          </a:endParaRPr>
        </a:p>
        <a:p>
          <a:r>
            <a:rPr lang="en-US" sz="1400" b="1" i="1">
              <a:solidFill>
                <a:schemeClr val="dk1"/>
              </a:solidFill>
              <a:effectLst/>
              <a:latin typeface="+mn-lt"/>
              <a:ea typeface="+mn-ea"/>
              <a:cs typeface="+mn-cs"/>
            </a:rPr>
            <a:t>     </a:t>
          </a:r>
        </a:p>
        <a:p>
          <a:r>
            <a:rPr lang="en-US" sz="1400" b="1" i="1">
              <a:solidFill>
                <a:schemeClr val="dk1"/>
              </a:solidFill>
              <a:effectLst/>
              <a:latin typeface="+mn-lt"/>
              <a:ea typeface="+mn-ea"/>
              <a:cs typeface="+mn-cs"/>
            </a:rPr>
            <a:t>    NPV=PV(B) - PV(A)</a:t>
          </a:r>
          <a:endParaRPr lang="en-US" sz="3200">
            <a:effectLst/>
          </a:endParaRPr>
        </a:p>
        <a:p>
          <a:r>
            <a:rPr lang="en-US" sz="1400" b="0" i="0">
              <a:solidFill>
                <a:schemeClr val="dk1"/>
              </a:solidFill>
              <a:effectLst/>
              <a:latin typeface="+mn-lt"/>
              <a:ea typeface="+mn-ea"/>
              <a:cs typeface="+mn-cs"/>
            </a:rPr>
            <a:t/>
          </a: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where:</a:t>
          </a:r>
          <a:r>
            <a:rPr lang="en-US" sz="1400" b="0" i="0" baseline="0">
              <a:solidFill>
                <a:schemeClr val="dk1"/>
              </a:solidFill>
              <a:effectLst/>
              <a:latin typeface="+mn-lt"/>
              <a:ea typeface="+mn-ea"/>
              <a:cs typeface="+mn-cs"/>
            </a:rPr>
            <a:t> </a:t>
          </a:r>
          <a:r>
            <a:rPr lang="en-US" sz="1400" b="1" i="1">
              <a:solidFill>
                <a:schemeClr val="dk1"/>
              </a:solidFill>
              <a:effectLst/>
              <a:latin typeface="+mn-lt"/>
              <a:ea typeface="+mn-ea"/>
              <a:cs typeface="+mn-cs"/>
            </a:rPr>
            <a:t>B</a:t>
          </a:r>
          <a:r>
            <a:rPr lang="en-US" sz="1400" b="0" i="0">
              <a:solidFill>
                <a:schemeClr val="dk1"/>
              </a:solidFill>
              <a:effectLst/>
              <a:latin typeface="+mn-lt"/>
              <a:ea typeface="+mn-ea"/>
              <a:cs typeface="+mn-cs"/>
            </a:rPr>
            <a:t> are the benefits or cash inflows,</a:t>
          </a:r>
          <a:r>
            <a:rPr lang="en-US" sz="1400" b="0" i="0" baseline="0">
              <a:solidFill>
                <a:schemeClr val="dk1"/>
              </a:solidFill>
              <a:effectLst/>
              <a:latin typeface="+mn-lt"/>
              <a:ea typeface="+mn-ea"/>
              <a:cs typeface="+mn-cs"/>
            </a:rPr>
            <a:t> </a:t>
          </a:r>
          <a:r>
            <a:rPr lang="en-US" sz="1400" b="1" i="1">
              <a:solidFill>
                <a:schemeClr val="dk1"/>
              </a:solidFill>
              <a:effectLst/>
              <a:latin typeface="+mn-lt"/>
              <a:ea typeface="+mn-ea"/>
              <a:cs typeface="+mn-cs"/>
            </a:rPr>
            <a:t>A</a:t>
          </a:r>
          <a:r>
            <a:rPr lang="en-US" sz="1400" b="0" i="0">
              <a:solidFill>
                <a:schemeClr val="dk1"/>
              </a:solidFill>
              <a:effectLst/>
              <a:latin typeface="+mn-lt"/>
              <a:ea typeface="+mn-ea"/>
              <a:cs typeface="+mn-cs"/>
            </a:rPr>
            <a:t> are the costs or cash outflows</a:t>
          </a:r>
          <a:r>
            <a:rPr lang="en-US" sz="1400">
              <a:solidFill>
                <a:schemeClr val="dk1"/>
              </a:solidFill>
              <a:effectLst/>
              <a:latin typeface="+mn-lt"/>
              <a:ea typeface="+mn-ea"/>
              <a:cs typeface="+mn-cs"/>
            </a:rPr>
            <a:t> </a:t>
          </a:r>
          <a:r>
            <a:rPr lang="en-US" sz="2400"/>
            <a:t/>
          </a:r>
          <a:br>
            <a:rPr lang="en-US" sz="2400"/>
          </a:br>
          <a:endParaRPr lang="en-US" sz="2400"/>
        </a:p>
        <a:p>
          <a:r>
            <a:rPr lang="en-US" sz="2400"/>
            <a:t/>
          </a:r>
          <a:br>
            <a:rPr lang="en-US" sz="2400"/>
          </a:br>
          <a:endParaRPr lang="en-US" sz="2400"/>
        </a:p>
      </xdr:txBody>
    </xdr:sp>
    <xdr:clientData/>
  </xdr:twoCellAnchor>
  <xdr:twoCellAnchor>
    <xdr:from>
      <xdr:col>1</xdr:col>
      <xdr:colOff>104776</xdr:colOff>
      <xdr:row>0</xdr:row>
      <xdr:rowOff>38100</xdr:rowOff>
    </xdr:from>
    <xdr:to>
      <xdr:col>12</xdr:col>
      <xdr:colOff>9526</xdr:colOff>
      <xdr:row>1</xdr:row>
      <xdr:rowOff>123825</xdr:rowOff>
    </xdr:to>
    <xdr:sp macro="" textlink="">
      <xdr:nvSpPr>
        <xdr:cNvPr id="3" name="TextBox 2"/>
        <xdr:cNvSpPr txBox="1"/>
      </xdr:nvSpPr>
      <xdr:spPr>
        <a:xfrm>
          <a:off x="714376" y="419100"/>
          <a:ext cx="66103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sng" strike="noStrike">
              <a:solidFill>
                <a:schemeClr val="dk1"/>
              </a:solidFill>
              <a:effectLst/>
              <a:latin typeface="+mn-lt"/>
              <a:ea typeface="+mn-ea"/>
              <a:cs typeface="+mn-cs"/>
            </a:rPr>
            <a:t>Evaluating investments by using</a:t>
          </a:r>
          <a:r>
            <a:rPr lang="en-US" sz="2000" b="1" i="0" u="sng"/>
            <a:t> </a:t>
          </a:r>
          <a:r>
            <a:rPr lang="en-US" sz="2000" b="1" i="0" u="sng" strike="noStrike">
              <a:solidFill>
                <a:schemeClr val="dk1"/>
              </a:solidFill>
              <a:effectLst/>
              <a:latin typeface="+mn-lt"/>
              <a:ea typeface="+mn-ea"/>
              <a:cs typeface="+mn-cs"/>
            </a:rPr>
            <a:t>net present value criteria</a:t>
          </a:r>
          <a:r>
            <a:rPr lang="en-US" sz="2000" b="1" i="0" u="sng"/>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238125</xdr:colOff>
      <xdr:row>2</xdr:row>
      <xdr:rowOff>57150</xdr:rowOff>
    </xdr:from>
    <xdr:to>
      <xdr:col>13</xdr:col>
      <xdr:colOff>228600</xdr:colOff>
      <xdr:row>19</xdr:row>
      <xdr:rowOff>47625</xdr:rowOff>
    </xdr:to>
    <xdr:sp macro="" textlink="">
      <xdr:nvSpPr>
        <xdr:cNvPr id="2" name="TextBox 1"/>
        <xdr:cNvSpPr txBox="1"/>
      </xdr:nvSpPr>
      <xdr:spPr>
        <a:xfrm>
          <a:off x="847725" y="438150"/>
          <a:ext cx="7305675"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DISCOUNT FACTOR?</a:t>
          </a:r>
          <a:br>
            <a:rPr lang="en-US" sz="1100" b="1" i="0">
              <a:solidFill>
                <a:schemeClr val="dk1"/>
              </a:solidFill>
              <a:effectLst/>
              <a:latin typeface="+mn-lt"/>
              <a:ea typeface="+mn-ea"/>
              <a:cs typeface="+mn-cs"/>
            </a:rPr>
          </a:br>
          <a:endParaRPr lang="en-US" sz="1200" b="1" i="0">
            <a:solidFill>
              <a:schemeClr val="dk1"/>
            </a:solidFill>
            <a:effectLst/>
            <a:latin typeface="+mn-lt"/>
            <a:ea typeface="+mn-ea"/>
            <a:cs typeface="+mn-cs"/>
          </a:endParaRPr>
        </a:p>
        <a:p>
          <a:r>
            <a:rPr lang="en-US" sz="1200" b="0" i="0">
              <a:solidFill>
                <a:schemeClr val="dk1"/>
              </a:solidFill>
              <a:effectLst/>
              <a:latin typeface="+mn-lt"/>
              <a:ea typeface="+mn-ea"/>
              <a:cs typeface="+mn-cs"/>
            </a:rPr>
            <a:t>Use the higher of these two options:</a:t>
          </a:r>
          <a:br>
            <a:rPr lang="en-US" sz="1200" b="0" i="0">
              <a:solidFill>
                <a:schemeClr val="dk1"/>
              </a:solidFill>
              <a:effectLst/>
              <a:latin typeface="+mn-lt"/>
              <a:ea typeface="+mn-ea"/>
              <a:cs typeface="+mn-cs"/>
            </a:rPr>
          </a:br>
          <a:r>
            <a:rPr lang="en-US" sz="1200" b="0" i="0">
              <a:solidFill>
                <a:schemeClr val="dk1"/>
              </a:solidFill>
              <a:effectLst/>
              <a:latin typeface="+mn-lt"/>
              <a:ea typeface="+mn-ea"/>
              <a:cs typeface="+mn-cs"/>
            </a:rPr>
            <a:t>Option 1: Use the average inflation of your country</a:t>
          </a:r>
          <a:br>
            <a:rPr lang="en-US" sz="1200" b="0" i="0">
              <a:solidFill>
                <a:schemeClr val="dk1"/>
              </a:solidFill>
              <a:effectLst/>
              <a:latin typeface="+mn-lt"/>
              <a:ea typeface="+mn-ea"/>
              <a:cs typeface="+mn-cs"/>
            </a:rPr>
          </a:br>
          <a:r>
            <a:rPr lang="en-US" sz="1200" b="0" i="0">
              <a:solidFill>
                <a:schemeClr val="dk1"/>
              </a:solidFill>
              <a:effectLst/>
              <a:latin typeface="+mn-lt"/>
              <a:ea typeface="+mn-ea"/>
              <a:cs typeface="+mn-cs"/>
            </a:rPr>
            <a:t>Option 2: Use the 10 Year Treasury Bond of your country. It is also called risk-free rate.</a:t>
          </a:r>
          <a:r>
            <a:rPr lang="en-US" sz="1200"/>
            <a:t> </a:t>
          </a:r>
          <a:br>
            <a:rPr lang="en-US" sz="1200"/>
          </a:br>
          <a:endParaRPr lang="en-US" sz="1200"/>
        </a:p>
        <a:p>
          <a:r>
            <a:rPr lang="en-US" sz="1200" b="1" i="0">
              <a:solidFill>
                <a:schemeClr val="dk1"/>
              </a:solidFill>
              <a:effectLst/>
              <a:latin typeface="+mn-lt"/>
              <a:ea typeface="+mn-ea"/>
              <a:cs typeface="+mn-cs"/>
            </a:rPr>
            <a:t>Why? </a:t>
          </a:r>
          <a:r>
            <a:rPr lang="en-US" sz="1200" b="0" i="0">
              <a:solidFill>
                <a:schemeClr val="dk1"/>
              </a:solidFill>
              <a:effectLst/>
              <a:latin typeface="+mn-lt"/>
              <a:ea typeface="+mn-ea"/>
              <a:cs typeface="+mn-cs"/>
            </a:rPr>
            <a:t>The higher the discount rate, the more you allow yourself for error in</a:t>
          </a:r>
          <a:r>
            <a:rPr lang="en-US" sz="1200" b="0" i="0" baseline="0">
              <a:solidFill>
                <a:schemeClr val="dk1"/>
              </a:solidFill>
              <a:effectLst/>
              <a:latin typeface="+mn-lt"/>
              <a:ea typeface="+mn-ea"/>
              <a:cs typeface="+mn-cs"/>
            </a:rPr>
            <a:t> </a:t>
          </a:r>
          <a:r>
            <a:rPr lang="en-US" sz="1200" b="0" i="0">
              <a:solidFill>
                <a:schemeClr val="dk1"/>
              </a:solidFill>
              <a:effectLst/>
              <a:latin typeface="+mn-lt"/>
              <a:ea typeface="+mn-ea"/>
              <a:cs typeface="+mn-cs"/>
            </a:rPr>
            <a:t>your valuation.</a:t>
          </a:r>
          <a:r>
            <a:rPr lang="en-US" sz="1200"/>
            <a:t> </a:t>
          </a:r>
          <a:br>
            <a:rPr lang="en-US" sz="1200"/>
          </a:b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10</xdr:col>
      <xdr:colOff>171450</xdr:colOff>
      <xdr:row>1</xdr:row>
      <xdr:rowOff>95250</xdr:rowOff>
    </xdr:from>
    <xdr:ext cx="2924175" cy="2990850"/>
    <xdr:sp macro="" textlink="">
      <xdr:nvSpPr>
        <xdr:cNvPr id="2" name="TextBox 1"/>
        <xdr:cNvSpPr txBox="1"/>
      </xdr:nvSpPr>
      <xdr:spPr>
        <a:xfrm>
          <a:off x="8543925" y="285750"/>
          <a:ext cx="2924175" cy="29908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effectLst/>
              <a:latin typeface="+mn-lt"/>
              <a:ea typeface="+mn-ea"/>
              <a:cs typeface="+mn-cs"/>
            </a:rPr>
            <a:t>Generally, projects or investments with a positive NPV will be profitable and therefore given a green light for consideration, while an investment with a negative NPV will result in a financial loss, and may not be undertaken.</a:t>
          </a:r>
          <a:endParaRPr lang="en-US" sz="1600">
            <a:effectLst/>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419099</xdr:colOff>
      <xdr:row>1</xdr:row>
      <xdr:rowOff>85725</xdr:rowOff>
    </xdr:from>
    <xdr:to>
      <xdr:col>8</xdr:col>
      <xdr:colOff>295274</xdr:colOff>
      <xdr:row>6</xdr:row>
      <xdr:rowOff>142875</xdr:rowOff>
    </xdr:to>
    <xdr:sp macro="" textlink="">
      <xdr:nvSpPr>
        <xdr:cNvPr id="2" name="TextBox 1"/>
        <xdr:cNvSpPr txBox="1"/>
      </xdr:nvSpPr>
      <xdr:spPr>
        <a:xfrm>
          <a:off x="419099" y="276225"/>
          <a:ext cx="530542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MPK</a:t>
          </a:r>
          <a:r>
            <a:rPr lang="en-US" sz="1400" b="0" i="0" baseline="0">
              <a:solidFill>
                <a:schemeClr val="dk1"/>
              </a:solidFill>
              <a:effectLst/>
              <a:latin typeface="+mn-lt"/>
              <a:ea typeface="+mn-ea"/>
              <a:cs typeface="+mn-cs"/>
            </a:rPr>
            <a:t> Company</a:t>
          </a:r>
          <a:r>
            <a:rPr lang="en-US" sz="1400" b="0" i="0">
              <a:solidFill>
                <a:schemeClr val="dk1"/>
              </a:solidFill>
              <a:effectLst/>
              <a:latin typeface="+mn-lt"/>
              <a:ea typeface="+mn-ea"/>
              <a:cs typeface="+mn-cs"/>
            </a:rPr>
            <a:t> invested $30,000 in the period 0 (That’s where we need the negative number). And then, he get the following savings (as cashflow coming in to his pocket because it was not going out of his pocket)</a:t>
          </a:r>
          <a:r>
            <a:rPr lang="en-US" sz="1400"/>
            <a:t> </a:t>
          </a:r>
          <a:r>
            <a:rPr lang="en-US"/>
            <a:t/>
          </a:r>
          <a:br>
            <a:rPr lang="en-US"/>
          </a:b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19</xdr:col>
      <xdr:colOff>238125</xdr:colOff>
      <xdr:row>25</xdr:row>
      <xdr:rowOff>19050</xdr:rowOff>
    </xdr:to>
    <xdr:sp macro="" textlink="">
      <xdr:nvSpPr>
        <xdr:cNvPr id="3" name="TextBox 2"/>
        <xdr:cNvSpPr txBox="1"/>
      </xdr:nvSpPr>
      <xdr:spPr>
        <a:xfrm>
          <a:off x="0" y="190500"/>
          <a:ext cx="11820525" cy="459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XNPV FUNCTION</a:t>
          </a:r>
        </a:p>
        <a:p>
          <a:r>
            <a:rPr lang="en-US" sz="1400" b="1" i="0">
              <a:solidFill>
                <a:schemeClr val="dk1"/>
              </a:solidFill>
              <a:effectLst/>
              <a:latin typeface="+mn-lt"/>
              <a:ea typeface="+mn-ea"/>
              <a:cs typeface="+mn-cs"/>
            </a:rPr>
            <a:t>XNPV function makes computing the NPV</a:t>
          </a:r>
          <a:r>
            <a:rPr lang="en-US" sz="1400" b="1" i="0" baseline="0">
              <a:solidFill>
                <a:schemeClr val="dk1"/>
              </a:solidFill>
              <a:effectLst/>
              <a:latin typeface="+mn-lt"/>
              <a:ea typeface="+mn-ea"/>
              <a:cs typeface="+mn-cs"/>
            </a:rPr>
            <a:t> </a:t>
          </a:r>
          <a:r>
            <a:rPr lang="en-US" sz="1400" b="1" i="0">
              <a:solidFill>
                <a:schemeClr val="dk1"/>
              </a:solidFill>
              <a:effectLst/>
              <a:latin typeface="+mn-lt"/>
              <a:ea typeface="+mn-ea"/>
              <a:cs typeface="+mn-cs"/>
            </a:rPr>
            <a:t>of irregularly timed cash flows</a:t>
          </a:r>
          <a:r>
            <a:rPr lang="en-US" sz="1800" b="1"/>
            <a:t> </a:t>
          </a:r>
          <a:r>
            <a:rPr lang="en-US" sz="1600"/>
            <a:t/>
          </a:r>
          <a:br>
            <a:rPr lang="en-US" sz="1600"/>
          </a:br>
          <a:r>
            <a:rPr lang="en-US" sz="1200" b="0" i="0">
              <a:solidFill>
                <a:schemeClr val="dk1"/>
              </a:solidFill>
              <a:effectLst/>
              <a:latin typeface="+mn-lt"/>
              <a:ea typeface="+mn-ea"/>
              <a:cs typeface="+mn-cs"/>
            </a:rPr>
            <a:t>The </a:t>
          </a:r>
          <a:r>
            <a:rPr lang="en-US" sz="1200" b="1" i="0">
              <a:solidFill>
                <a:schemeClr val="dk1"/>
              </a:solidFill>
              <a:effectLst/>
              <a:latin typeface="+mn-lt"/>
              <a:ea typeface="+mn-ea"/>
              <a:cs typeface="+mn-cs"/>
            </a:rPr>
            <a:t>XNPV </a:t>
          </a:r>
          <a:r>
            <a:rPr lang="en-US" sz="1200" b="0" i="0">
              <a:solidFill>
                <a:schemeClr val="dk1"/>
              </a:solidFill>
              <a:effectLst/>
              <a:latin typeface="+mn-lt"/>
              <a:ea typeface="+mn-ea"/>
              <a:cs typeface="+mn-cs"/>
            </a:rPr>
            <a:t>function uses the syntax </a:t>
          </a:r>
          <a:r>
            <a:rPr lang="en-US" sz="1200" b="1" i="0">
              <a:solidFill>
                <a:schemeClr val="dk1"/>
              </a:solidFill>
              <a:effectLst/>
              <a:latin typeface="+mn-lt"/>
              <a:ea typeface="+mn-ea"/>
              <a:cs typeface="+mn-cs"/>
            </a:rPr>
            <a:t>XNPV(rate,values,dates)</a:t>
          </a:r>
          <a:r>
            <a:rPr lang="en-US" sz="1200" b="0" i="0">
              <a:solidFill>
                <a:schemeClr val="dk1"/>
              </a:solidFill>
              <a:effectLst/>
              <a:latin typeface="+mn-lt"/>
              <a:ea typeface="+mn-ea"/>
              <a:cs typeface="+mn-cs"/>
            </a:rPr>
            <a:t>. The first date listed must be the earliest, but other dates need not be listed in chronological order. </a:t>
          </a:r>
          <a:r>
            <a:rPr lang="en-US" sz="1600"/>
            <a:t/>
          </a:r>
          <a:br>
            <a:rPr lang="en-US" sz="1600"/>
          </a:br>
          <a:r>
            <a:rPr lang="en-US" sz="1400" b="1" i="0">
              <a:solidFill>
                <a:schemeClr val="dk1"/>
              </a:solidFill>
              <a:effectLst/>
              <a:latin typeface="+mn-lt"/>
              <a:ea typeface="+mn-ea"/>
              <a:cs typeface="+mn-cs"/>
            </a:rPr>
            <a:t/>
          </a:r>
          <a:br>
            <a:rPr lang="en-US" sz="1400" b="1" i="0">
              <a:solidFill>
                <a:schemeClr val="dk1"/>
              </a:solidFill>
              <a:effectLst/>
              <a:latin typeface="+mn-lt"/>
              <a:ea typeface="+mn-ea"/>
              <a:cs typeface="+mn-cs"/>
            </a:rPr>
          </a:br>
          <a:r>
            <a:rPr lang="en-US" sz="1400" b="1" i="0">
              <a:solidFill>
                <a:schemeClr val="dk1"/>
              </a:solidFill>
              <a:effectLst/>
              <a:latin typeface="+mn-lt"/>
              <a:ea typeface="+mn-ea"/>
              <a:cs typeface="+mn-cs"/>
            </a:rPr>
            <a:t>WHAT IS THIS FUNCTION FOR?</a:t>
          </a:r>
          <a:br>
            <a:rPr lang="en-US" sz="1400" b="1" i="0">
              <a:solidFill>
                <a:schemeClr val="dk1"/>
              </a:solidFill>
              <a:effectLst/>
              <a:latin typeface="+mn-lt"/>
              <a:ea typeface="+mn-ea"/>
              <a:cs typeface="+mn-cs"/>
            </a:rPr>
          </a:br>
          <a:r>
            <a:rPr lang="en-US" sz="1400" b="0" i="0">
              <a:solidFill>
                <a:schemeClr val="dk1"/>
              </a:solidFill>
              <a:effectLst/>
              <a:latin typeface="+mn-lt"/>
              <a:ea typeface="+mn-ea"/>
              <a:cs typeface="+mn-cs"/>
            </a:rPr>
            <a:t>This is the enhanced version of NPV. The main difference is that NPV formula only accepts 1 cashflow per year and it calculates each cashflow with an exact separation of 1 year.</a:t>
          </a:r>
          <a:br>
            <a:rPr lang="en-US" sz="1400" b="0" i="0">
              <a:solidFill>
                <a:schemeClr val="dk1"/>
              </a:solidFill>
              <a:effectLst/>
              <a:latin typeface="+mn-lt"/>
              <a:ea typeface="+mn-ea"/>
              <a:cs typeface="+mn-cs"/>
            </a:rPr>
          </a:br>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But what happens if (as it normally happens) you get more cashflows in one year? And what happens if you get them with different time spaces in between? That’s when you need to use XNPV, because this formula allows you to enter as much individual cashflows as you want and with different dates</a:t>
          </a:r>
          <a:r>
            <a:rPr lang="en-US" sz="1400"/>
            <a:t> </a:t>
          </a:r>
          <a:r>
            <a:rPr lang="en-US"/>
            <a:t/>
          </a:r>
          <a:br>
            <a:rPr lang="en-US"/>
          </a:br>
          <a:endParaRPr lang="en-US"/>
        </a:p>
        <a:p>
          <a:r>
            <a:rPr lang="en-US" sz="1400" b="1"/>
            <a:t>With XNPV </a:t>
          </a:r>
          <a:r>
            <a:rPr lang="en-US" sz="1400" b="0" i="0">
              <a:solidFill>
                <a:schemeClr val="dk1"/>
              </a:solidFill>
              <a:effectLst/>
              <a:latin typeface="+mn-lt"/>
              <a:ea typeface="+mn-ea"/>
              <a:cs typeface="+mn-cs"/>
            </a:rPr>
            <a:t>You can easily discover the NET PRESENT VALUE, even if you receive the cashflows in different dates of the year</a:t>
          </a:r>
          <a:r>
            <a:rPr lang="en-US" sz="1400"/>
            <a:t> </a:t>
          </a:r>
          <a:br>
            <a:rPr lang="en-US" sz="1400"/>
          </a:br>
          <a:endParaRPr lang="en-US"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419099</xdr:colOff>
      <xdr:row>1</xdr:row>
      <xdr:rowOff>85725</xdr:rowOff>
    </xdr:from>
    <xdr:to>
      <xdr:col>9</xdr:col>
      <xdr:colOff>295274</xdr:colOff>
      <xdr:row>6</xdr:row>
      <xdr:rowOff>142875</xdr:rowOff>
    </xdr:to>
    <xdr:sp macro="" textlink="">
      <xdr:nvSpPr>
        <xdr:cNvPr id="2" name="TextBox 1"/>
        <xdr:cNvSpPr txBox="1"/>
      </xdr:nvSpPr>
      <xdr:spPr>
        <a:xfrm>
          <a:off x="419099" y="276225"/>
          <a:ext cx="54006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MPK</a:t>
          </a:r>
          <a:r>
            <a:rPr lang="en-US" sz="1400" b="0" i="0" baseline="0">
              <a:solidFill>
                <a:schemeClr val="dk1"/>
              </a:solidFill>
              <a:effectLst/>
              <a:latin typeface="+mn-lt"/>
              <a:ea typeface="+mn-ea"/>
              <a:cs typeface="+mn-cs"/>
            </a:rPr>
            <a:t> Company</a:t>
          </a:r>
          <a:r>
            <a:rPr lang="en-US" sz="1400" b="0" i="0">
              <a:solidFill>
                <a:schemeClr val="dk1"/>
              </a:solidFill>
              <a:effectLst/>
              <a:latin typeface="+mn-lt"/>
              <a:ea typeface="+mn-ea"/>
              <a:cs typeface="+mn-cs"/>
            </a:rPr>
            <a:t> invested $30,000 in the period 0 (That’s where we need the negative number). And then, he get the following savings (as cashflow coming in to his pocket because it was not going out of his pocket)</a:t>
          </a:r>
          <a:r>
            <a:rPr lang="en-US" sz="1400"/>
            <a:t> </a:t>
          </a:r>
          <a:r>
            <a:rPr lang="en-US"/>
            <a:t/>
          </a:r>
          <a:br>
            <a:rPr lang="en-US"/>
          </a:b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3"/>
  <sheetViews>
    <sheetView defaultGridColor="0" colorId="9" workbookViewId="0">
      <selection sqref="A1:XFD1"/>
    </sheetView>
  </sheetViews>
  <sheetFormatPr defaultRowHeight="15"/>
  <sheetData>
    <row r="1" spans="3:3" ht="34.5">
      <c r="C1" s="1"/>
    </row>
    <row r="2" spans="3:3" ht="34.5">
      <c r="C2" s="1"/>
    </row>
    <row r="3" spans="3:3">
      <c r="C3" s="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8"/>
  <sheetViews>
    <sheetView defaultGridColor="0" colorId="9" workbookViewId="0">
      <selection activeCell="H14" sqref="H14"/>
    </sheetView>
  </sheetViews>
  <sheetFormatPr defaultRowHeight="15"/>
  <cols>
    <col min="2" max="2" width="42.5703125" customWidth="1"/>
    <col min="3" max="3" width="9.85546875" bestFit="1" customWidth="1"/>
  </cols>
  <sheetData>
    <row r="2" spans="2:7" ht="20.100000000000001" customHeight="1"/>
    <row r="3" spans="2:7" ht="20.100000000000001" customHeight="1">
      <c r="B3" s="11" t="s">
        <v>13</v>
      </c>
      <c r="C3" s="11">
        <v>0</v>
      </c>
      <c r="D3" s="11">
        <v>1</v>
      </c>
      <c r="E3" s="11">
        <v>2</v>
      </c>
      <c r="F3" s="11">
        <v>3</v>
      </c>
      <c r="G3" s="11">
        <v>4</v>
      </c>
    </row>
    <row r="4" spans="2:7" ht="20.100000000000001" customHeight="1">
      <c r="B4" s="11" t="s">
        <v>14</v>
      </c>
      <c r="C4" s="11">
        <v>10000</v>
      </c>
      <c r="D4" s="11"/>
      <c r="E4" s="11"/>
      <c r="F4" s="11"/>
      <c r="G4" s="11"/>
    </row>
    <row r="5" spans="2:7" ht="20.100000000000001" customHeight="1">
      <c r="B5" s="11"/>
      <c r="C5" s="11"/>
      <c r="D5" s="11"/>
      <c r="E5" s="11"/>
      <c r="F5" s="11"/>
      <c r="G5" s="11"/>
    </row>
    <row r="6" spans="2:7" ht="20.100000000000001" customHeight="1">
      <c r="B6" s="12" t="s">
        <v>15</v>
      </c>
      <c r="C6" s="11">
        <v>108000</v>
      </c>
      <c r="D6" s="11">
        <v>2700</v>
      </c>
      <c r="E6" s="11">
        <v>2700</v>
      </c>
      <c r="F6" s="11">
        <v>2700</v>
      </c>
      <c r="G6" s="11">
        <v>2700</v>
      </c>
    </row>
    <row r="7" spans="2:7" ht="20.100000000000001" customHeight="1">
      <c r="B7" s="11"/>
      <c r="C7" s="11"/>
      <c r="D7" s="11"/>
      <c r="E7" s="11"/>
      <c r="F7" s="11"/>
      <c r="G7" s="11"/>
    </row>
    <row r="8" spans="2:7" ht="20.100000000000001" customHeight="1">
      <c r="B8" s="11" t="s">
        <v>16</v>
      </c>
      <c r="C8" s="13">
        <v>0.05</v>
      </c>
      <c r="D8" s="11"/>
      <c r="E8" s="11"/>
      <c r="F8" s="11"/>
      <c r="G8" s="11"/>
    </row>
    <row r="9" spans="2:7" ht="20.100000000000001" customHeight="1">
      <c r="B9" s="11"/>
      <c r="C9" s="11"/>
      <c r="D9" s="11"/>
      <c r="E9" s="11"/>
      <c r="F9" s="11"/>
      <c r="G9" s="11"/>
    </row>
    <row r="10" spans="2:7" ht="20.100000000000001" customHeight="1">
      <c r="B10" s="12" t="s">
        <v>24</v>
      </c>
      <c r="C10" s="14">
        <f>SUM(D10:G10)</f>
        <v>9574.0663612383723</v>
      </c>
      <c r="D10" s="15">
        <f>D6/(1+C8)</f>
        <v>2571.4285714285711</v>
      </c>
      <c r="E10" s="15">
        <f>D10/(1+$C$8)</f>
        <v>2448.9795918367345</v>
      </c>
      <c r="F10" s="15">
        <f t="shared" ref="F10:G10" si="0">E10/(1+$C$8)</f>
        <v>2332.361516034985</v>
      </c>
      <c r="G10" s="15">
        <f t="shared" si="0"/>
        <v>2221.2966819380808</v>
      </c>
    </row>
    <row r="11" spans="2:7" ht="20.100000000000001" customHeight="1">
      <c r="B11" s="12" t="s">
        <v>24</v>
      </c>
      <c r="C11" s="14">
        <f>SUM(D11:G11)</f>
        <v>9574.0663612383723</v>
      </c>
      <c r="D11" s="15">
        <f>D6/(1+$C$8)^D3</f>
        <v>2571.4285714285711</v>
      </c>
      <c r="E11" s="15">
        <f t="shared" ref="E11:G11" si="1">E6/(1+$C$8)^E3</f>
        <v>2448.9795918367345</v>
      </c>
      <c r="F11" s="15">
        <f t="shared" si="1"/>
        <v>2332.361516034985</v>
      </c>
      <c r="G11" s="15">
        <f t="shared" si="1"/>
        <v>2221.2966819380813</v>
      </c>
    </row>
    <row r="12" spans="2:7" ht="20.100000000000001" customHeight="1">
      <c r="B12" s="12"/>
      <c r="C12" s="11"/>
      <c r="D12" s="15"/>
      <c r="E12" s="15"/>
      <c r="F12" s="15"/>
      <c r="G12" s="15"/>
    </row>
    <row r="13" spans="2:7" ht="20.100000000000001" customHeight="1">
      <c r="B13" s="12" t="s">
        <v>23</v>
      </c>
      <c r="C13" s="14">
        <f>NPV(C8,D6:G6)</f>
        <v>9574.0663612383723</v>
      </c>
      <c r="D13" s="11"/>
      <c r="E13" s="11"/>
      <c r="F13" s="11"/>
      <c r="G13" s="11"/>
    </row>
    <row r="14" spans="2:7" ht="20.100000000000001" customHeight="1">
      <c r="B14" s="16" t="s">
        <v>17</v>
      </c>
      <c r="C14" s="14">
        <f>C13-C4</f>
        <v>-425.93363876162766</v>
      </c>
      <c r="D14" s="11"/>
      <c r="E14" s="11"/>
      <c r="F14" s="11"/>
      <c r="G14" s="11"/>
    </row>
    <row r="15" spans="2:7" ht="20.100000000000001" customHeight="1">
      <c r="B15" s="14"/>
    </row>
    <row r="16" spans="2:7" ht="20.100000000000001" customHeight="1"/>
    <row r="17" ht="20.100000000000001" customHeight="1"/>
    <row r="18" ht="20.100000000000001" customHeight="1"/>
    <row r="19" ht="20.100000000000001" customHeight="1"/>
    <row r="20" ht="20.100000000000001" customHeight="1"/>
    <row r="21" ht="20.100000000000001" customHeight="1"/>
    <row r="22" ht="20.100000000000001" customHeight="1"/>
    <row r="23" ht="20.100000000000001" customHeight="1"/>
    <row r="24" ht="20.100000000000001" customHeight="1"/>
    <row r="25" ht="20.100000000000001" customHeight="1"/>
    <row r="26" ht="20.100000000000001" customHeight="1"/>
    <row r="27" ht="20.100000000000001" customHeight="1"/>
    <row r="28" ht="20.100000000000001" customHeight="1"/>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2"/>
  <sheetViews>
    <sheetView topLeftCell="A2" workbookViewId="0">
      <selection activeCell="C12" sqref="C12"/>
    </sheetView>
  </sheetViews>
  <sheetFormatPr defaultRowHeight="15"/>
  <cols>
    <col min="2" max="2" width="17.85546875" bestFit="1" customWidth="1"/>
    <col min="3" max="3" width="11.5703125" bestFit="1" customWidth="1"/>
  </cols>
  <sheetData>
    <row r="2" spans="2:7" ht="20.100000000000001" customHeight="1">
      <c r="B2" t="s">
        <v>18</v>
      </c>
      <c r="C2" s="18">
        <v>-60000</v>
      </c>
    </row>
    <row r="3" spans="2:7" ht="20.100000000000001" customHeight="1">
      <c r="B3" s="6" t="s">
        <v>21</v>
      </c>
      <c r="C3" s="18">
        <v>16000</v>
      </c>
    </row>
    <row r="4" spans="2:7" ht="20.100000000000001" customHeight="1">
      <c r="B4" t="s">
        <v>19</v>
      </c>
      <c r="C4" s="7">
        <v>0.04</v>
      </c>
    </row>
    <row r="5" spans="2:7" ht="20.100000000000001" customHeight="1"/>
    <row r="6" spans="2:7" ht="20.100000000000001" customHeight="1" thickBot="1">
      <c r="B6" s="21" t="s">
        <v>13</v>
      </c>
      <c r="C6" s="21">
        <v>0</v>
      </c>
      <c r="D6" s="21">
        <v>1</v>
      </c>
      <c r="E6" s="21">
        <v>2</v>
      </c>
      <c r="F6" s="21">
        <v>3</v>
      </c>
      <c r="G6" s="21">
        <v>4</v>
      </c>
    </row>
    <row r="7" spans="2:7" ht="20.100000000000001" customHeight="1" thickTop="1"/>
    <row r="8" spans="2:7" ht="20.100000000000001" customHeight="1">
      <c r="B8" s="19" t="s">
        <v>20</v>
      </c>
      <c r="C8" s="18">
        <f>C2</f>
        <v>-60000</v>
      </c>
      <c r="D8" s="18">
        <f>$C$3</f>
        <v>16000</v>
      </c>
      <c r="E8" s="18">
        <f t="shared" ref="E8:G8" si="0">$C$3</f>
        <v>16000</v>
      </c>
      <c r="F8" s="18">
        <f t="shared" si="0"/>
        <v>16000</v>
      </c>
      <c r="G8" s="18">
        <f t="shared" si="0"/>
        <v>16000</v>
      </c>
    </row>
    <row r="9" spans="2:7" ht="20.100000000000001" customHeight="1">
      <c r="B9" t="s">
        <v>22</v>
      </c>
      <c r="C9" s="8">
        <f>NPV(C4,D8:G8)</f>
        <v>58078.323588109655</v>
      </c>
    </row>
    <row r="10" spans="2:7" ht="20.100000000000001" customHeight="1">
      <c r="B10" t="s">
        <v>1</v>
      </c>
      <c r="C10" s="24">
        <f>C9+C8</f>
        <v>-1921.6764118903448</v>
      </c>
    </row>
    <row r="11" spans="2:7" ht="20.100000000000001" customHeight="1">
      <c r="B11" t="s">
        <v>1</v>
      </c>
      <c r="C11" s="24">
        <f>NPV(C4,C8:G8)</f>
        <v>-1847.7657806637965</v>
      </c>
    </row>
    <row r="12" spans="2:7" ht="20.100000000000001" customHeight="1"/>
    <row r="13" spans="2:7" ht="20.100000000000001" customHeight="1"/>
    <row r="14" spans="2:7" ht="20.100000000000001" customHeight="1"/>
    <row r="15" spans="2:7" ht="20.100000000000001" customHeight="1"/>
    <row r="16" spans="2:7" ht="20.100000000000001" customHeight="1"/>
    <row r="17" ht="20.100000000000001" customHeight="1"/>
    <row r="18" ht="20.100000000000001" customHeight="1"/>
    <row r="19" ht="20.100000000000001" customHeight="1"/>
    <row r="20" ht="20.100000000000001" customHeight="1"/>
    <row r="21" ht="20.100000000000001" customHeight="1"/>
    <row r="22" ht="20.100000000000001"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F15"/>
  <sheetViews>
    <sheetView workbookViewId="0">
      <selection activeCell="F10" sqref="F10"/>
    </sheetView>
  </sheetViews>
  <sheetFormatPr defaultRowHeight="15"/>
  <cols>
    <col min="2" max="2" width="10" bestFit="1" customWidth="1"/>
    <col min="3" max="3" width="13.85546875" style="17" bestFit="1" customWidth="1"/>
    <col min="5" max="5" width="10.5703125" bestFit="1" customWidth="1"/>
    <col min="6" max="6" width="11.85546875" bestFit="1" customWidth="1"/>
  </cols>
  <sheetData>
    <row r="9" spans="2:6" ht="21">
      <c r="B9" s="22" t="s">
        <v>26</v>
      </c>
      <c r="C9" s="23" t="s">
        <v>25</v>
      </c>
      <c r="E9" t="s">
        <v>27</v>
      </c>
      <c r="F9" s="7">
        <v>0.04</v>
      </c>
    </row>
    <row r="10" spans="2:6">
      <c r="B10">
        <v>0</v>
      </c>
      <c r="C10" s="17">
        <v>-30000</v>
      </c>
    </row>
    <row r="11" spans="2:6">
      <c r="B11">
        <v>1</v>
      </c>
      <c r="C11" s="17">
        <v>10000</v>
      </c>
      <c r="E11" t="s">
        <v>1</v>
      </c>
      <c r="F11" s="24">
        <f>NPV(F9,C10:C15)</f>
        <v>17253.962209427591</v>
      </c>
    </row>
    <row r="12" spans="2:6">
      <c r="B12">
        <v>2</v>
      </c>
      <c r="C12" s="17">
        <v>12000</v>
      </c>
    </row>
    <row r="13" spans="2:6">
      <c r="B13">
        <v>3</v>
      </c>
      <c r="C13" s="17">
        <v>9000</v>
      </c>
    </row>
    <row r="14" spans="2:6">
      <c r="B14">
        <v>4</v>
      </c>
      <c r="C14" s="17">
        <v>10000</v>
      </c>
    </row>
    <row r="15" spans="2:6">
      <c r="B15">
        <v>5</v>
      </c>
      <c r="C15" s="17">
        <v>13000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P16"/>
  <sheetViews>
    <sheetView topLeftCell="A6" workbookViewId="0">
      <selection activeCell="L15" sqref="L15:L16"/>
    </sheetView>
  </sheetViews>
  <sheetFormatPr defaultRowHeight="15"/>
  <cols>
    <col min="2" max="2" width="10" bestFit="1" customWidth="1"/>
    <col min="3" max="3" width="11.42578125" bestFit="1" customWidth="1"/>
    <col min="4" max="4" width="13.85546875" style="17" bestFit="1" customWidth="1"/>
    <col min="6" max="6" width="11.85546875" bestFit="1" customWidth="1"/>
    <col min="7" max="7" width="17.28515625" bestFit="1" customWidth="1"/>
    <col min="9" max="9" width="11.85546875" bestFit="1" customWidth="1"/>
    <col min="10" max="10" width="10.85546875" bestFit="1" customWidth="1"/>
    <col min="11" max="11" width="13.85546875" bestFit="1" customWidth="1"/>
    <col min="12" max="12" width="6.85546875" bestFit="1" customWidth="1"/>
    <col min="13" max="13" width="19.28515625" bestFit="1" customWidth="1"/>
    <col min="14" max="14" width="17.28515625" bestFit="1" customWidth="1"/>
  </cols>
  <sheetData>
    <row r="9" spans="1:16" ht="21.95" customHeight="1">
      <c r="A9" s="22" t="s">
        <v>26</v>
      </c>
      <c r="B9" s="22" t="s">
        <v>29</v>
      </c>
      <c r="C9" s="22" t="s">
        <v>28</v>
      </c>
      <c r="D9" s="23" t="s">
        <v>25</v>
      </c>
      <c r="E9" s="20" t="s">
        <v>2</v>
      </c>
      <c r="F9" s="29" t="s">
        <v>30</v>
      </c>
      <c r="G9" s="27" t="s">
        <v>22</v>
      </c>
      <c r="I9" t="s">
        <v>27</v>
      </c>
      <c r="J9" s="7">
        <v>0.04</v>
      </c>
    </row>
    <row r="10" spans="1:16" ht="21.95" customHeight="1">
      <c r="A10">
        <v>0</v>
      </c>
      <c r="B10" s="26">
        <v>42339</v>
      </c>
      <c r="C10" s="25">
        <v>42339</v>
      </c>
      <c r="D10" s="17">
        <v>-30000</v>
      </c>
      <c r="F10" s="30">
        <v>1</v>
      </c>
      <c r="G10" s="9">
        <f>D10*F10</f>
        <v>-30000</v>
      </c>
    </row>
    <row r="11" spans="1:16" ht="21.95" customHeight="1">
      <c r="A11">
        <v>1</v>
      </c>
      <c r="B11" s="26">
        <v>42375</v>
      </c>
      <c r="C11" s="25">
        <v>42375</v>
      </c>
      <c r="D11" s="17">
        <v>10000</v>
      </c>
      <c r="E11">
        <f>(B11-$B$10)/365</f>
        <v>9.8630136986301367E-2</v>
      </c>
      <c r="F11" s="30">
        <f>1/(1+$J$9)^E11</f>
        <v>0.99613912809446126</v>
      </c>
      <c r="G11" s="9">
        <f t="shared" ref="G11:G15" si="0">D11*F11</f>
        <v>9961.3912809446119</v>
      </c>
      <c r="I11" s="6" t="s">
        <v>1</v>
      </c>
      <c r="J11" s="24">
        <f>XNPV(J9,D10:D15,C10:C15)</f>
        <v>20806.325914451765</v>
      </c>
    </row>
    <row r="12" spans="1:16" ht="21.95" customHeight="1">
      <c r="A12">
        <v>2</v>
      </c>
      <c r="B12" s="26">
        <v>42380</v>
      </c>
      <c r="C12" s="25">
        <v>42380</v>
      </c>
      <c r="D12" s="17">
        <v>12000</v>
      </c>
      <c r="E12">
        <f>(B12-$B$10)/365</f>
        <v>0.11232876712328767</v>
      </c>
      <c r="F12" s="30">
        <f>1/(1+$J$9)^E12</f>
        <v>0.99560407612864821</v>
      </c>
      <c r="G12" s="9">
        <f t="shared" si="0"/>
        <v>11947.248913543779</v>
      </c>
    </row>
    <row r="13" spans="1:16" ht="21.95" customHeight="1">
      <c r="A13">
        <v>3</v>
      </c>
      <c r="B13" s="26">
        <v>42740</v>
      </c>
      <c r="C13" s="25">
        <v>42740</v>
      </c>
      <c r="D13" s="17">
        <v>9000</v>
      </c>
      <c r="E13">
        <f>(B13-$B$10)/365</f>
        <v>1.0986301369863014</v>
      </c>
      <c r="F13" s="30">
        <f>1/(1+$J$9)^E13</f>
        <v>0.95782608470621278</v>
      </c>
      <c r="G13" s="9">
        <f t="shared" si="0"/>
        <v>8620.4347623559152</v>
      </c>
      <c r="I13" t="s">
        <v>31</v>
      </c>
      <c r="J13" s="28">
        <f>SUMPRODUCT(D10:D15,F10:F15)</f>
        <v>20806.325914451765</v>
      </c>
      <c r="P13" s="10"/>
    </row>
    <row r="14" spans="1:16" ht="21.95" customHeight="1">
      <c r="A14">
        <v>4</v>
      </c>
      <c r="B14" s="26">
        <v>43112</v>
      </c>
      <c r="C14" s="25">
        <v>43112</v>
      </c>
      <c r="D14" s="17">
        <v>10000</v>
      </c>
      <c r="E14">
        <f>(B14-$B$10)/365</f>
        <v>2.117808219178082</v>
      </c>
      <c r="F14" s="30">
        <f>1/(1+$J$9)^E14</f>
        <v>0.92029413444916819</v>
      </c>
      <c r="G14" s="9">
        <f t="shared" si="0"/>
        <v>9202.9413444916827</v>
      </c>
      <c r="I14" t="s">
        <v>31</v>
      </c>
      <c r="J14" s="28">
        <f>SUM(G10:G15)</f>
        <v>20806.325914451765</v>
      </c>
    </row>
    <row r="15" spans="1:16" ht="21.95" customHeight="1">
      <c r="A15">
        <v>5</v>
      </c>
      <c r="B15" s="26">
        <v>43831</v>
      </c>
      <c r="C15" s="25">
        <v>43831</v>
      </c>
      <c r="D15" s="17">
        <v>13000</v>
      </c>
      <c r="E15">
        <f>(B15-$B$10)/365</f>
        <v>4.087671232876712</v>
      </c>
      <c r="F15" s="30">
        <f>1/(1+$J$9)^E15</f>
        <v>0.85186997023967526</v>
      </c>
      <c r="G15" s="9">
        <f t="shared" si="0"/>
        <v>11074.309613115778</v>
      </c>
    </row>
    <row r="16" spans="1:16" ht="21.95" customHeight="1"/>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tabSelected="1" workbookViewId="0">
      <selection activeCell="C11" sqref="C11"/>
    </sheetView>
  </sheetViews>
  <sheetFormatPr defaultRowHeight="12.75"/>
  <cols>
    <col min="1" max="1" width="9.140625" style="3"/>
    <col min="2" max="2" width="20.5703125" style="3" customWidth="1"/>
    <col min="3" max="16384" width="9.140625" style="3"/>
  </cols>
  <sheetData>
    <row r="3" spans="1:6">
      <c r="B3" s="3" t="s">
        <v>0</v>
      </c>
      <c r="C3" s="3">
        <v>0.2</v>
      </c>
    </row>
    <row r="4" spans="1:6">
      <c r="A4" s="3" t="s">
        <v>1</v>
      </c>
      <c r="B4" s="3" t="s">
        <v>2</v>
      </c>
      <c r="C4" s="3">
        <v>0</v>
      </c>
      <c r="D4" s="3">
        <v>1</v>
      </c>
      <c r="E4" s="3">
        <v>2</v>
      </c>
      <c r="F4" s="3" t="s">
        <v>3</v>
      </c>
    </row>
    <row r="5" spans="1:6">
      <c r="A5" s="3">
        <f>SUM(C7:E7)</f>
        <v>277.77777777777737</v>
      </c>
      <c r="B5" s="3" t="s">
        <v>4</v>
      </c>
      <c r="C5" s="3">
        <v>-10000</v>
      </c>
      <c r="D5" s="3">
        <v>24000</v>
      </c>
      <c r="E5" s="3">
        <v>-14000</v>
      </c>
      <c r="F5" s="3">
        <f>SUM(C5:E5)</f>
        <v>0</v>
      </c>
    </row>
    <row r="6" spans="1:6">
      <c r="A6" s="3">
        <f>SUM(C8:E8)</f>
        <v>-27.777777777777487</v>
      </c>
      <c r="B6" s="3" t="s">
        <v>5</v>
      </c>
      <c r="C6" s="3">
        <v>-6000</v>
      </c>
      <c r="D6" s="3">
        <v>8000</v>
      </c>
      <c r="E6" s="3">
        <v>-1000</v>
      </c>
      <c r="F6" s="3">
        <f>SUM(C6:E6)</f>
        <v>1000</v>
      </c>
    </row>
    <row r="7" spans="1:6">
      <c r="B7" s="3" t="s">
        <v>6</v>
      </c>
      <c r="C7" s="3">
        <f>C5</f>
        <v>-10000</v>
      </c>
      <c r="D7" s="3">
        <f>D5/(1+r_)^D$4</f>
        <v>20000</v>
      </c>
      <c r="E7" s="3">
        <f>E5/(1+r_)^E$4</f>
        <v>-9722.2222222222226</v>
      </c>
    </row>
    <row r="8" spans="1:6">
      <c r="B8" s="3" t="s">
        <v>7</v>
      </c>
      <c r="C8" s="3">
        <f>C6</f>
        <v>-6000</v>
      </c>
      <c r="D8" s="3">
        <f>D6/(1+r_)^D$4</f>
        <v>6666.666666666667</v>
      </c>
      <c r="E8" s="3">
        <f>E6/(1+r_)^E$4</f>
        <v>-694.44444444444446</v>
      </c>
    </row>
    <row r="10" spans="1:6">
      <c r="B10" s="4" t="s">
        <v>8</v>
      </c>
    </row>
    <row r="11" spans="1:6">
      <c r="B11" s="3" t="s">
        <v>9</v>
      </c>
      <c r="C11" s="5">
        <f>C7+NPV(r_,D5:E5)</f>
        <v>277.77777777777737</v>
      </c>
      <c r="D11" s="5"/>
    </row>
    <row r="12" spans="1:6">
      <c r="B12" s="3" t="s">
        <v>10</v>
      </c>
      <c r="C12" s="5">
        <f>C8+NPV(r_,D6:E6)</f>
        <v>-27.777777777777374</v>
      </c>
      <c r="D12" s="5"/>
    </row>
    <row r="13" spans="1:6">
      <c r="B13" s="4" t="s">
        <v>11</v>
      </c>
    </row>
    <row r="14" spans="1:6">
      <c r="B14" s="3" t="s">
        <v>9</v>
      </c>
      <c r="C14" s="5">
        <f>NPV(r_,C5:E5)</f>
        <v>231.48148148148115</v>
      </c>
    </row>
    <row r="15" spans="1:6">
      <c r="B15" s="3" t="s">
        <v>10</v>
      </c>
      <c r="C15" s="5">
        <f>NPV(r_,C6:E6)</f>
        <v>-23.148148148147907</v>
      </c>
    </row>
    <row r="16" spans="1:6">
      <c r="B16" s="4" t="s">
        <v>12</v>
      </c>
    </row>
    <row r="17" spans="2:3">
      <c r="B17" s="3" t="s">
        <v>9</v>
      </c>
      <c r="C17" s="5"/>
    </row>
    <row r="18" spans="2:3">
      <c r="B18" s="3" t="s">
        <v>10</v>
      </c>
      <c r="C18" s="5"/>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npv</vt:lpstr>
      <vt:lpstr>Discount rate</vt:lpstr>
      <vt:lpstr>Sheet4</vt:lpstr>
      <vt:lpstr>Sheet3</vt:lpstr>
      <vt:lpstr>Sheet6</vt:lpstr>
      <vt:lpstr>XNPV 1</vt:lpstr>
      <vt:lpstr>XNPV 2</vt:lpstr>
      <vt:lpstr>r=0.2</vt:lpstr>
      <vt:lpstr>r_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2023-09-01T09:17:22Z</dcterms:modified>
</cp:coreProperties>
</file>