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tilisateur\Documents\Documents actifs\RESISTANCE\groupe travail\"/>
    </mc:Choice>
  </mc:AlternateContent>
  <bookViews>
    <workbookView xWindow="0" yWindow="0" windowWidth="15530" windowHeight="6440" tabRatio="611" firstSheet="3" activeTab="5"/>
  </bookViews>
  <sheets>
    <sheet name="Population France" sheetId="4" r:id="rId1"/>
    <sheet name="Extraction données INSEE" sheetId="1" state="hidden" r:id="rId2"/>
    <sheet name="FranceDeces-2005-2021-ParTranch" sheetId="8" r:id="rId3"/>
    <sheet name="Décès par âge et sexe" sheetId="2" r:id="rId4"/>
    <sheet name="synthèse et graphiques 2010-20 " sheetId="7" r:id="rId5"/>
    <sheet name="2017-2020" sheetId="5" r:id="rId6"/>
  </sheets>
  <calcPr calcId="152511"/>
</workbook>
</file>

<file path=xl/calcChain.xml><?xml version="1.0" encoding="utf-8"?>
<calcChain xmlns="http://schemas.openxmlformats.org/spreadsheetml/2006/main">
  <c r="B45" i="5" l="1"/>
  <c r="B44" i="5"/>
  <c r="B43" i="5"/>
  <c r="B42" i="5"/>
  <c r="B41" i="5"/>
  <c r="B40" i="5"/>
  <c r="B39" i="5"/>
  <c r="B38" i="5"/>
  <c r="B37" i="5"/>
  <c r="B36" i="5"/>
  <c r="B35" i="5"/>
  <c r="N27" i="5"/>
  <c r="M27" i="5"/>
  <c r="L27" i="5"/>
  <c r="K27" i="5"/>
  <c r="J27" i="5"/>
  <c r="I27" i="5"/>
  <c r="H27" i="5"/>
  <c r="G27" i="5"/>
  <c r="F27" i="5"/>
  <c r="E27" i="5"/>
  <c r="D27" i="5"/>
  <c r="C27" i="5"/>
  <c r="N25" i="5"/>
  <c r="M25" i="5"/>
  <c r="L25" i="5"/>
  <c r="K25" i="5"/>
  <c r="J25" i="5"/>
  <c r="I25" i="5"/>
  <c r="H25" i="5"/>
  <c r="G25" i="5"/>
  <c r="F25" i="5"/>
  <c r="E25" i="5"/>
  <c r="D25" i="5"/>
  <c r="C25" i="5"/>
  <c r="B30" i="5"/>
  <c r="B29" i="5"/>
  <c r="B28" i="5"/>
  <c r="B27" i="5"/>
  <c r="B26" i="5"/>
  <c r="B25" i="5"/>
  <c r="B24" i="5"/>
  <c r="B23" i="5"/>
  <c r="B22" i="5"/>
  <c r="B21" i="5"/>
  <c r="B20" i="5"/>
  <c r="B19" i="5"/>
  <c r="M228" i="7"/>
  <c r="L228" i="7"/>
  <c r="K228" i="7"/>
  <c r="J228" i="7"/>
  <c r="I228" i="7"/>
  <c r="H228" i="7"/>
  <c r="G228" i="7"/>
  <c r="F228" i="7"/>
  <c r="E228" i="7"/>
  <c r="D228" i="7"/>
  <c r="C228" i="7"/>
  <c r="M227" i="7"/>
  <c r="L227" i="7"/>
  <c r="K227" i="7"/>
  <c r="J227" i="7"/>
  <c r="I227" i="7"/>
  <c r="H227" i="7"/>
  <c r="G227" i="7"/>
  <c r="F227" i="7"/>
  <c r="E227" i="7"/>
  <c r="D227" i="7"/>
  <c r="C227" i="7"/>
  <c r="M226" i="7"/>
  <c r="L226" i="7"/>
  <c r="K226" i="7"/>
  <c r="J226" i="7"/>
  <c r="I226" i="7"/>
  <c r="H226" i="7"/>
  <c r="G226" i="7"/>
  <c r="F226" i="7"/>
  <c r="E226" i="7"/>
  <c r="D226" i="7"/>
  <c r="C226" i="7"/>
  <c r="M225" i="7"/>
  <c r="L225" i="7"/>
  <c r="K225" i="7"/>
  <c r="J225" i="7"/>
  <c r="I225" i="7"/>
  <c r="H225" i="7"/>
  <c r="G225" i="7"/>
  <c r="F225" i="7"/>
  <c r="E225" i="7"/>
  <c r="D225" i="7"/>
  <c r="C225" i="7"/>
  <c r="M224" i="7"/>
  <c r="L224" i="7"/>
  <c r="K224" i="7"/>
  <c r="J224" i="7"/>
  <c r="I224" i="7"/>
  <c r="H224" i="7"/>
  <c r="G224" i="7"/>
  <c r="F224" i="7"/>
  <c r="E224" i="7"/>
  <c r="D224" i="7"/>
  <c r="C224" i="7"/>
  <c r="M212" i="7"/>
  <c r="L212" i="7"/>
  <c r="K212" i="7"/>
  <c r="J212" i="7"/>
  <c r="I212" i="7"/>
  <c r="H212" i="7"/>
  <c r="G212" i="7"/>
  <c r="F212" i="7"/>
  <c r="E212" i="7"/>
  <c r="D212" i="7"/>
  <c r="C212" i="7"/>
  <c r="M211" i="7"/>
  <c r="L211" i="7"/>
  <c r="K211" i="7"/>
  <c r="J211" i="7"/>
  <c r="I211" i="7"/>
  <c r="H211" i="7"/>
  <c r="G211" i="7"/>
  <c r="F211" i="7"/>
  <c r="E211" i="7"/>
  <c r="D211" i="7"/>
  <c r="C211" i="7"/>
  <c r="M210" i="7"/>
  <c r="L210" i="7"/>
  <c r="K210" i="7"/>
  <c r="J210" i="7"/>
  <c r="I210" i="7"/>
  <c r="H210" i="7"/>
  <c r="G210" i="7"/>
  <c r="F210" i="7"/>
  <c r="E210" i="7"/>
  <c r="D210" i="7"/>
  <c r="M209" i="7"/>
  <c r="L209" i="7"/>
  <c r="K209" i="7"/>
  <c r="J209" i="7"/>
  <c r="I209" i="7"/>
  <c r="H209" i="7"/>
  <c r="G209" i="7"/>
  <c r="F209" i="7"/>
  <c r="E209" i="7"/>
  <c r="D209" i="7"/>
  <c r="C209" i="7"/>
  <c r="M196" i="7"/>
  <c r="L196" i="7"/>
  <c r="K196" i="7"/>
  <c r="J196" i="7"/>
  <c r="I196" i="7"/>
  <c r="H196" i="7"/>
  <c r="G196" i="7"/>
  <c r="F196" i="7"/>
  <c r="E196" i="7"/>
  <c r="D196" i="7"/>
  <c r="C196" i="7"/>
  <c r="M195" i="7"/>
  <c r="L195" i="7"/>
  <c r="K195" i="7"/>
  <c r="J195" i="7"/>
  <c r="I195" i="7"/>
  <c r="H195" i="7"/>
  <c r="G195" i="7"/>
  <c r="F195" i="7"/>
  <c r="E195" i="7"/>
  <c r="D195" i="7"/>
  <c r="C195" i="7"/>
  <c r="M194" i="7"/>
  <c r="L194" i="7"/>
  <c r="K194" i="7"/>
  <c r="J194" i="7"/>
  <c r="I194" i="7"/>
  <c r="H194" i="7"/>
  <c r="G194" i="7"/>
  <c r="F194" i="7"/>
  <c r="E194" i="7"/>
  <c r="D194" i="7"/>
  <c r="M193" i="7"/>
  <c r="L193" i="7"/>
  <c r="K193" i="7"/>
  <c r="J193" i="7"/>
  <c r="I193" i="7"/>
  <c r="H193" i="7"/>
  <c r="G193" i="7"/>
  <c r="F193" i="7"/>
  <c r="E193" i="7"/>
  <c r="D193" i="7"/>
  <c r="C193" i="7"/>
  <c r="M208" i="7"/>
  <c r="L208" i="7"/>
  <c r="K208" i="7"/>
  <c r="J208" i="7"/>
  <c r="I208" i="7"/>
  <c r="H208" i="7"/>
  <c r="G208" i="7"/>
  <c r="F208" i="7"/>
  <c r="E208" i="7"/>
  <c r="D208" i="7"/>
  <c r="C208" i="7"/>
  <c r="M192" i="7"/>
  <c r="L192" i="7"/>
  <c r="K192" i="7"/>
  <c r="J192" i="7"/>
  <c r="I192" i="7"/>
  <c r="H192" i="7"/>
  <c r="G192" i="7"/>
  <c r="F192" i="7"/>
  <c r="E192" i="7"/>
  <c r="D192" i="7"/>
  <c r="C192" i="7"/>
  <c r="B13" i="7" l="1"/>
  <c r="B31" i="7" s="1"/>
  <c r="B49" i="7" s="1"/>
  <c r="B104" i="7" s="1"/>
  <c r="B121" i="7" s="1"/>
  <c r="B194" i="7" s="1"/>
  <c r="B11" i="7"/>
  <c r="B29" i="7" s="1"/>
  <c r="B47" i="7" s="1"/>
  <c r="B102" i="7" s="1"/>
  <c r="B119" i="7" s="1"/>
  <c r="AI119" i="2"/>
  <c r="AH119" i="2"/>
  <c r="AG119" i="2"/>
  <c r="AF119" i="2"/>
  <c r="AE119" i="2"/>
  <c r="AD119" i="2"/>
  <c r="AC119" i="2"/>
  <c r="AB119" i="2"/>
  <c r="AA119" i="2"/>
  <c r="Z119" i="2"/>
  <c r="Y119" i="2"/>
  <c r="X119" i="2"/>
  <c r="W119" i="2"/>
  <c r="V119" i="2"/>
  <c r="U119" i="2"/>
  <c r="T119" i="2"/>
  <c r="S119" i="2"/>
  <c r="R119" i="2"/>
  <c r="Q119" i="2"/>
  <c r="P119" i="2"/>
  <c r="O119" i="2"/>
  <c r="N119" i="2"/>
  <c r="M119" i="2"/>
  <c r="L119" i="2"/>
  <c r="K119" i="2"/>
  <c r="J119" i="2"/>
  <c r="I119" i="2"/>
  <c r="H119" i="2"/>
  <c r="G119" i="2"/>
  <c r="F119" i="2"/>
  <c r="D119" i="2"/>
  <c r="AI117" i="2"/>
  <c r="AH117" i="2"/>
  <c r="AG117" i="2"/>
  <c r="AF117" i="2"/>
  <c r="AE117" i="2"/>
  <c r="AD117" i="2"/>
  <c r="AC117" i="2"/>
  <c r="AB117" i="2"/>
  <c r="AA117" i="2"/>
  <c r="Z117" i="2"/>
  <c r="Y117" i="2"/>
  <c r="X117" i="2"/>
  <c r="W117" i="2"/>
  <c r="V117" i="2"/>
  <c r="U117" i="2"/>
  <c r="T117" i="2"/>
  <c r="S117" i="2"/>
  <c r="R117" i="2"/>
  <c r="Q117" i="2"/>
  <c r="P117" i="2"/>
  <c r="O117" i="2"/>
  <c r="N117" i="2"/>
  <c r="M117" i="2"/>
  <c r="L117" i="2"/>
  <c r="K117" i="2"/>
  <c r="J117" i="2"/>
  <c r="I117" i="2"/>
  <c r="H117" i="2"/>
  <c r="G117" i="2"/>
  <c r="F117" i="2"/>
  <c r="E117" i="2"/>
  <c r="D117" i="2"/>
  <c r="C117" i="2"/>
  <c r="AF82" i="2"/>
  <c r="L13" i="7" s="1"/>
  <c r="T82" i="2"/>
  <c r="H13" i="7" s="1"/>
  <c r="Z80" i="2"/>
  <c r="J11" i="7" s="1"/>
  <c r="N80" i="2"/>
  <c r="F11" i="7" s="1"/>
  <c r="F80" i="2"/>
  <c r="D29" i="7" s="1"/>
  <c r="AH67" i="2"/>
  <c r="AH66" i="2"/>
  <c r="AI66" i="2" s="1"/>
  <c r="AH65" i="2"/>
  <c r="AI65" i="2" s="1"/>
  <c r="AH64" i="2"/>
  <c r="AH63" i="2"/>
  <c r="AH62" i="2"/>
  <c r="AI62" i="2" s="1"/>
  <c r="AG67" i="2"/>
  <c r="AG66" i="2"/>
  <c r="AG65" i="2"/>
  <c r="AG64" i="2"/>
  <c r="AG63" i="2"/>
  <c r="AG62" i="2"/>
  <c r="AI67" i="2"/>
  <c r="AI64" i="2"/>
  <c r="AI63" i="2"/>
  <c r="AE67" i="2"/>
  <c r="AE66" i="2"/>
  <c r="AF66" i="2" s="1"/>
  <c r="AE65" i="2"/>
  <c r="AE64" i="2"/>
  <c r="AF64" i="2" s="1"/>
  <c r="AE63" i="2"/>
  <c r="AE62" i="2"/>
  <c r="AD67" i="2"/>
  <c r="AD66" i="2"/>
  <c r="AD65" i="2"/>
  <c r="AD64" i="2"/>
  <c r="AD63" i="2"/>
  <c r="AD62" i="2"/>
  <c r="AF67" i="2"/>
  <c r="AF63" i="2"/>
  <c r="AF62" i="2"/>
  <c r="AB66" i="2"/>
  <c r="AB65" i="2"/>
  <c r="AB64" i="2"/>
  <c r="AB63" i="2"/>
  <c r="AB62" i="2"/>
  <c r="AC62" i="2" s="1"/>
  <c r="AA66" i="2"/>
  <c r="AA65" i="2"/>
  <c r="AA64" i="2"/>
  <c r="AA63" i="2"/>
  <c r="AA62" i="2"/>
  <c r="Y67" i="2"/>
  <c r="Y66" i="2"/>
  <c r="Y65" i="2"/>
  <c r="Y64" i="2"/>
  <c r="Z64" i="2" s="1"/>
  <c r="Y63" i="2"/>
  <c r="Y62" i="2"/>
  <c r="Z62" i="2" s="1"/>
  <c r="X66" i="2"/>
  <c r="X65" i="2"/>
  <c r="X64" i="2"/>
  <c r="X63" i="2"/>
  <c r="X62" i="2"/>
  <c r="V63" i="2"/>
  <c r="V66" i="2"/>
  <c r="V65" i="2"/>
  <c r="V64" i="2"/>
  <c r="V62" i="2"/>
  <c r="U66" i="2"/>
  <c r="W66" i="2" s="1"/>
  <c r="U65" i="2"/>
  <c r="W65" i="2" s="1"/>
  <c r="U64" i="2"/>
  <c r="W64" i="2" s="1"/>
  <c r="U63" i="2"/>
  <c r="W63" i="2" s="1"/>
  <c r="U62" i="2"/>
  <c r="W62" i="2"/>
  <c r="T67" i="2"/>
  <c r="T66" i="2"/>
  <c r="T65" i="2"/>
  <c r="T64" i="2"/>
  <c r="T63" i="2"/>
  <c r="S66" i="2"/>
  <c r="S65" i="2"/>
  <c r="S64" i="2"/>
  <c r="S63" i="2"/>
  <c r="R66" i="2"/>
  <c r="R65" i="2"/>
  <c r="R64" i="2"/>
  <c r="R63" i="2"/>
  <c r="P66" i="2"/>
  <c r="P65" i="2"/>
  <c r="P64" i="2"/>
  <c r="P63" i="2"/>
  <c r="O66" i="2"/>
  <c r="Q66" i="2" s="1"/>
  <c r="O65" i="2"/>
  <c r="Q65" i="2" s="1"/>
  <c r="O64" i="2"/>
  <c r="O63" i="2"/>
  <c r="Q63" i="2" s="1"/>
  <c r="Q64" i="2"/>
  <c r="N65" i="2"/>
  <c r="N64" i="2"/>
  <c r="N63" i="2"/>
  <c r="M66" i="2"/>
  <c r="M65" i="2"/>
  <c r="M64" i="2"/>
  <c r="M63" i="2"/>
  <c r="M62" i="2"/>
  <c r="L66" i="2"/>
  <c r="L65" i="2"/>
  <c r="L64" i="2"/>
  <c r="L63" i="2"/>
  <c r="K66" i="2"/>
  <c r="K65" i="2"/>
  <c r="K64" i="2"/>
  <c r="K63" i="2"/>
  <c r="J66" i="2"/>
  <c r="J65" i="2"/>
  <c r="J64" i="2"/>
  <c r="J63" i="2"/>
  <c r="I66" i="2"/>
  <c r="I65" i="2"/>
  <c r="I64" i="2"/>
  <c r="I63" i="2"/>
  <c r="H65" i="2"/>
  <c r="H64" i="2"/>
  <c r="H63" i="2"/>
  <c r="G66" i="2"/>
  <c r="G65" i="2"/>
  <c r="G64" i="2"/>
  <c r="G63" i="2"/>
  <c r="B119" i="2"/>
  <c r="D66" i="2"/>
  <c r="D65" i="2"/>
  <c r="D64" i="2"/>
  <c r="D63" i="2"/>
  <c r="F65" i="2"/>
  <c r="F63" i="2"/>
  <c r="F66" i="2"/>
  <c r="F64" i="2"/>
  <c r="C66" i="2"/>
  <c r="C65" i="2"/>
  <c r="E65" i="2" s="1"/>
  <c r="E119" i="2" s="1"/>
  <c r="C194" i="7" s="1"/>
  <c r="C64" i="2"/>
  <c r="C63" i="2"/>
  <c r="E63" i="2" s="1"/>
  <c r="AA46" i="2"/>
  <c r="F10" i="5" s="1"/>
  <c r="F40" i="5" s="1"/>
  <c r="S46" i="2"/>
  <c r="S80" i="2" s="1"/>
  <c r="I46" i="2"/>
  <c r="I80" i="2" s="1"/>
  <c r="S40" i="2"/>
  <c r="B98" i="2"/>
  <c r="B82" i="2"/>
  <c r="B65" i="2"/>
  <c r="B48" i="2"/>
  <c r="M35" i="2"/>
  <c r="L35" i="2"/>
  <c r="K35" i="2"/>
  <c r="AI48" i="2" s="1"/>
  <c r="N12" i="5" s="1"/>
  <c r="N42" i="5" s="1"/>
  <c r="J35" i="2"/>
  <c r="I35" i="2"/>
  <c r="AI46" i="2" s="1"/>
  <c r="H35" i="2"/>
  <c r="G35" i="2"/>
  <c r="F35" i="2"/>
  <c r="E35" i="2"/>
  <c r="D35" i="2"/>
  <c r="C35" i="2"/>
  <c r="AI40" i="2" s="1"/>
  <c r="M32" i="2"/>
  <c r="L32" i="2"/>
  <c r="K32" i="2"/>
  <c r="AF48" i="2" s="1"/>
  <c r="K12" i="5" s="1"/>
  <c r="K42" i="5" s="1"/>
  <c r="J32" i="2"/>
  <c r="I32" i="2"/>
  <c r="AF46" i="2" s="1"/>
  <c r="K10" i="5" s="1"/>
  <c r="K40" i="5" s="1"/>
  <c r="H32" i="2"/>
  <c r="G32" i="2"/>
  <c r="F32" i="2"/>
  <c r="E32" i="2"/>
  <c r="D32" i="2"/>
  <c r="C32" i="2"/>
  <c r="AF40" i="2" s="1"/>
  <c r="M29" i="2"/>
  <c r="L29" i="2"/>
  <c r="K29" i="2"/>
  <c r="AC48" i="2" s="1"/>
  <c r="H12" i="5" s="1"/>
  <c r="H42" i="5" s="1"/>
  <c r="J29" i="2"/>
  <c r="I29" i="2"/>
  <c r="AC46" i="2" s="1"/>
  <c r="H10" i="5" s="1"/>
  <c r="H40" i="5" s="1"/>
  <c r="H29" i="2"/>
  <c r="G29" i="2"/>
  <c r="F29" i="2"/>
  <c r="E29" i="2"/>
  <c r="D29" i="2"/>
  <c r="C29" i="2"/>
  <c r="AC40" i="2" s="1"/>
  <c r="M26" i="2"/>
  <c r="L26" i="2"/>
  <c r="K26" i="2"/>
  <c r="Z48" i="2" s="1"/>
  <c r="E12" i="5" s="1"/>
  <c r="E42" i="5" s="1"/>
  <c r="J26" i="2"/>
  <c r="I26" i="2"/>
  <c r="Z46" i="2" s="1"/>
  <c r="E10" i="5" s="1"/>
  <c r="E40" i="5" s="1"/>
  <c r="H26" i="2"/>
  <c r="G26" i="2"/>
  <c r="F26" i="2"/>
  <c r="E26" i="2"/>
  <c r="D26" i="2"/>
  <c r="C26" i="2"/>
  <c r="Z40" i="2" s="1"/>
  <c r="M23" i="2"/>
  <c r="L23" i="2"/>
  <c r="K23" i="2"/>
  <c r="W48" i="2" s="1"/>
  <c r="W82" i="2" s="1"/>
  <c r="I13" i="7" s="1"/>
  <c r="J23" i="2"/>
  <c r="I23" i="2"/>
  <c r="W46" i="2" s="1"/>
  <c r="W80" i="2" s="1"/>
  <c r="I11" i="7" s="1"/>
  <c r="H23" i="2"/>
  <c r="G23" i="2"/>
  <c r="F23" i="2"/>
  <c r="E23" i="2"/>
  <c r="D23" i="2"/>
  <c r="C23" i="2"/>
  <c r="W40" i="2" s="1"/>
  <c r="M20" i="2"/>
  <c r="L20" i="2"/>
  <c r="K20" i="2"/>
  <c r="T48" i="2" s="1"/>
  <c r="J20" i="2"/>
  <c r="I20" i="2"/>
  <c r="T46" i="2" s="1"/>
  <c r="T80" i="2" s="1"/>
  <c r="H11" i="7" s="1"/>
  <c r="H20" i="2"/>
  <c r="G20" i="2"/>
  <c r="F20" i="2"/>
  <c r="E20" i="2"/>
  <c r="D20" i="2"/>
  <c r="C20" i="2"/>
  <c r="T40" i="2" s="1"/>
  <c r="M17" i="2"/>
  <c r="L17" i="2"/>
  <c r="K17" i="2"/>
  <c r="Q48" i="2" s="1"/>
  <c r="Q82" i="2" s="1"/>
  <c r="G13" i="7" s="1"/>
  <c r="J17" i="2"/>
  <c r="I17" i="2"/>
  <c r="Q46" i="2" s="1"/>
  <c r="Q80" i="2" s="1"/>
  <c r="G11" i="7" s="1"/>
  <c r="H17" i="2"/>
  <c r="G17" i="2"/>
  <c r="F17" i="2"/>
  <c r="E17" i="2"/>
  <c r="D17" i="2"/>
  <c r="C17" i="2"/>
  <c r="Q40" i="2" s="1"/>
  <c r="M14" i="2"/>
  <c r="L14" i="2"/>
  <c r="K14" i="2"/>
  <c r="N48" i="2" s="1"/>
  <c r="N82" i="2" s="1"/>
  <c r="F13" i="7" s="1"/>
  <c r="J14" i="2"/>
  <c r="I14" i="2"/>
  <c r="N46" i="2" s="1"/>
  <c r="H14" i="2"/>
  <c r="G14" i="2"/>
  <c r="F14" i="2"/>
  <c r="E14" i="2"/>
  <c r="D14" i="2"/>
  <c r="C14" i="2"/>
  <c r="N40" i="2" s="1"/>
  <c r="M34" i="2"/>
  <c r="L34" i="2"/>
  <c r="K34" i="2"/>
  <c r="AH48" i="2" s="1"/>
  <c r="M12" i="5" s="1"/>
  <c r="M42" i="5" s="1"/>
  <c r="J34" i="2"/>
  <c r="I34" i="2"/>
  <c r="AH46" i="2" s="1"/>
  <c r="M10" i="5" s="1"/>
  <c r="H34" i="2"/>
  <c r="G34" i="2"/>
  <c r="F34" i="2"/>
  <c r="E34" i="2"/>
  <c r="D34" i="2"/>
  <c r="C34" i="2"/>
  <c r="AH40" i="2" s="1"/>
  <c r="M31" i="2"/>
  <c r="L31" i="2"/>
  <c r="K31" i="2"/>
  <c r="AE48" i="2" s="1"/>
  <c r="J12" i="5" s="1"/>
  <c r="J42" i="5" s="1"/>
  <c r="J31" i="2"/>
  <c r="I31" i="2"/>
  <c r="AE46" i="2" s="1"/>
  <c r="H31" i="2"/>
  <c r="G31" i="2"/>
  <c r="F31" i="2"/>
  <c r="E31" i="2"/>
  <c r="D31" i="2"/>
  <c r="C31" i="2"/>
  <c r="AE40" i="2" s="1"/>
  <c r="M28" i="2"/>
  <c r="L28" i="2"/>
  <c r="K28" i="2"/>
  <c r="AB48" i="2" s="1"/>
  <c r="G12" i="5" s="1"/>
  <c r="G42" i="5" s="1"/>
  <c r="J28" i="2"/>
  <c r="I28" i="2"/>
  <c r="AB46" i="2" s="1"/>
  <c r="G10" i="5" s="1"/>
  <c r="G40" i="5" s="1"/>
  <c r="H28" i="2"/>
  <c r="G28" i="2"/>
  <c r="F28" i="2"/>
  <c r="E28" i="2"/>
  <c r="D28" i="2"/>
  <c r="C28" i="2"/>
  <c r="AB40" i="2" s="1"/>
  <c r="M25" i="2"/>
  <c r="L25" i="2"/>
  <c r="K25" i="2"/>
  <c r="Y48" i="2" s="1"/>
  <c r="D12" i="5" s="1"/>
  <c r="D42" i="5" s="1"/>
  <c r="J25" i="2"/>
  <c r="I25" i="2"/>
  <c r="Y46" i="2" s="1"/>
  <c r="H25" i="2"/>
  <c r="G25" i="2"/>
  <c r="F25" i="2"/>
  <c r="E25" i="2"/>
  <c r="D25" i="2"/>
  <c r="C25" i="2"/>
  <c r="Y40" i="2" s="1"/>
  <c r="M22" i="2"/>
  <c r="L22" i="2"/>
  <c r="K22" i="2"/>
  <c r="V48" i="2" s="1"/>
  <c r="V82" i="2" s="1"/>
  <c r="J22" i="2"/>
  <c r="I22" i="2"/>
  <c r="V46" i="2" s="1"/>
  <c r="V80" i="2" s="1"/>
  <c r="H22" i="2"/>
  <c r="G22" i="2"/>
  <c r="F22" i="2"/>
  <c r="E22" i="2"/>
  <c r="D22" i="2"/>
  <c r="C22" i="2"/>
  <c r="V40" i="2" s="1"/>
  <c r="M19" i="2"/>
  <c r="L19" i="2"/>
  <c r="K19" i="2"/>
  <c r="S48" i="2" s="1"/>
  <c r="S82" i="2" s="1"/>
  <c r="J19" i="2"/>
  <c r="I19" i="2"/>
  <c r="H19" i="2"/>
  <c r="G19" i="2"/>
  <c r="F19" i="2"/>
  <c r="E19" i="2"/>
  <c r="D19" i="2"/>
  <c r="C19" i="2"/>
  <c r="M16" i="2"/>
  <c r="L16" i="2"/>
  <c r="K16" i="2"/>
  <c r="P48" i="2" s="1"/>
  <c r="P82" i="2" s="1"/>
  <c r="J16" i="2"/>
  <c r="I16" i="2"/>
  <c r="P46" i="2" s="1"/>
  <c r="P80" i="2" s="1"/>
  <c r="H16" i="2"/>
  <c r="G16" i="2"/>
  <c r="F16" i="2"/>
  <c r="E16" i="2"/>
  <c r="D16" i="2"/>
  <c r="C16" i="2"/>
  <c r="P40" i="2" s="1"/>
  <c r="M13" i="2"/>
  <c r="L13" i="2"/>
  <c r="K13" i="2"/>
  <c r="M48" i="2" s="1"/>
  <c r="M82" i="2" s="1"/>
  <c r="J13" i="2"/>
  <c r="I13" i="2"/>
  <c r="M46" i="2" s="1"/>
  <c r="M80" i="2" s="1"/>
  <c r="H13" i="2"/>
  <c r="G13" i="2"/>
  <c r="F13" i="2"/>
  <c r="E13" i="2"/>
  <c r="D13" i="2"/>
  <c r="C13" i="2"/>
  <c r="M40" i="2" s="1"/>
  <c r="M10" i="2"/>
  <c r="L10" i="2"/>
  <c r="K10" i="2"/>
  <c r="J48" i="2" s="1"/>
  <c r="J82" i="2" s="1"/>
  <c r="J10" i="2"/>
  <c r="I10" i="2"/>
  <c r="J46" i="2" s="1"/>
  <c r="J80" i="2" s="1"/>
  <c r="H10" i="2"/>
  <c r="G10" i="2"/>
  <c r="F10" i="2"/>
  <c r="E10" i="2"/>
  <c r="D10" i="2"/>
  <c r="C10" i="2"/>
  <c r="J40" i="2" s="1"/>
  <c r="M11" i="2"/>
  <c r="L11" i="2"/>
  <c r="K11" i="2"/>
  <c r="K48" i="2" s="1"/>
  <c r="K82" i="2" s="1"/>
  <c r="E13" i="7" s="1"/>
  <c r="J11" i="2"/>
  <c r="I11" i="2"/>
  <c r="K46" i="2" s="1"/>
  <c r="K80" i="2" s="1"/>
  <c r="E11" i="7" s="1"/>
  <c r="H11" i="2"/>
  <c r="G11" i="2"/>
  <c r="F11" i="2"/>
  <c r="E11" i="2"/>
  <c r="D11" i="2"/>
  <c r="C11" i="2"/>
  <c r="K40" i="2" s="1"/>
  <c r="M8" i="2"/>
  <c r="L8" i="2"/>
  <c r="K8" i="2"/>
  <c r="H48" i="2" s="1"/>
  <c r="H82" i="2" s="1"/>
  <c r="D13" i="7" s="1"/>
  <c r="J8" i="2"/>
  <c r="I8" i="2"/>
  <c r="H46" i="2" s="1"/>
  <c r="H80" i="2" s="1"/>
  <c r="D11" i="7" s="1"/>
  <c r="H8" i="2"/>
  <c r="G8" i="2"/>
  <c r="F8" i="2"/>
  <c r="E8" i="2"/>
  <c r="D8" i="2"/>
  <c r="C8" i="2"/>
  <c r="H40" i="2" s="1"/>
  <c r="M33" i="2"/>
  <c r="L33" i="2"/>
  <c r="K33" i="2"/>
  <c r="AG48" i="2" s="1"/>
  <c r="L12" i="5" s="1"/>
  <c r="L42" i="5" s="1"/>
  <c r="J33" i="2"/>
  <c r="I33" i="2"/>
  <c r="AG46" i="2" s="1"/>
  <c r="H33" i="2"/>
  <c r="G33" i="2"/>
  <c r="F33" i="2"/>
  <c r="E33" i="2"/>
  <c r="D33" i="2"/>
  <c r="C33" i="2"/>
  <c r="AG40" i="2" s="1"/>
  <c r="M30" i="2"/>
  <c r="L30" i="2"/>
  <c r="K30" i="2"/>
  <c r="AD48" i="2" s="1"/>
  <c r="I12" i="5" s="1"/>
  <c r="I42" i="5" s="1"/>
  <c r="J30" i="2"/>
  <c r="I30" i="2"/>
  <c r="AD46" i="2" s="1"/>
  <c r="I10" i="5" s="1"/>
  <c r="I40" i="5" s="1"/>
  <c r="O10" i="5" s="1"/>
  <c r="H30" i="2"/>
  <c r="G30" i="2"/>
  <c r="F30" i="2"/>
  <c r="E30" i="2"/>
  <c r="D30" i="2"/>
  <c r="C30" i="2"/>
  <c r="AD40" i="2" s="1"/>
  <c r="M27" i="2"/>
  <c r="L27" i="2"/>
  <c r="K27" i="2"/>
  <c r="AA48" i="2" s="1"/>
  <c r="F12" i="5" s="1"/>
  <c r="F42" i="5" s="1"/>
  <c r="J27" i="2"/>
  <c r="I27" i="2"/>
  <c r="H27" i="2"/>
  <c r="G27" i="2"/>
  <c r="F27" i="2"/>
  <c r="E27" i="2"/>
  <c r="D27" i="2"/>
  <c r="C27" i="2"/>
  <c r="AA40" i="2" s="1"/>
  <c r="M24" i="2"/>
  <c r="L24" i="2"/>
  <c r="K24" i="2"/>
  <c r="X48" i="2" s="1"/>
  <c r="C12" i="5" s="1"/>
  <c r="C42" i="5" s="1"/>
  <c r="J24" i="2"/>
  <c r="I24" i="2"/>
  <c r="X46" i="2" s="1"/>
  <c r="C10" i="5" s="1"/>
  <c r="C40" i="5" s="1"/>
  <c r="H24" i="2"/>
  <c r="G24" i="2"/>
  <c r="F24" i="2"/>
  <c r="E24" i="2"/>
  <c r="D24" i="2"/>
  <c r="C24" i="2"/>
  <c r="X40" i="2" s="1"/>
  <c r="C4" i="5" s="1"/>
  <c r="M21" i="2"/>
  <c r="L21" i="2"/>
  <c r="K21" i="2"/>
  <c r="U48" i="2" s="1"/>
  <c r="U82" i="2" s="1"/>
  <c r="J21" i="2"/>
  <c r="I21" i="2"/>
  <c r="U46" i="2" s="1"/>
  <c r="U80" i="2" s="1"/>
  <c r="H21" i="2"/>
  <c r="G21" i="2"/>
  <c r="F21" i="2"/>
  <c r="E21" i="2"/>
  <c r="D21" i="2"/>
  <c r="C21" i="2"/>
  <c r="U40" i="2" s="1"/>
  <c r="M18" i="2"/>
  <c r="L18" i="2"/>
  <c r="K18" i="2"/>
  <c r="R48" i="2" s="1"/>
  <c r="R82" i="2" s="1"/>
  <c r="J18" i="2"/>
  <c r="I18" i="2"/>
  <c r="R46" i="2" s="1"/>
  <c r="R80" i="2" s="1"/>
  <c r="H18" i="2"/>
  <c r="G18" i="2"/>
  <c r="F18" i="2"/>
  <c r="E18" i="2"/>
  <c r="D18" i="2"/>
  <c r="C18" i="2"/>
  <c r="R40" i="2" s="1"/>
  <c r="M15" i="2"/>
  <c r="L15" i="2"/>
  <c r="K15" i="2"/>
  <c r="O48" i="2" s="1"/>
  <c r="O82" i="2" s="1"/>
  <c r="J15" i="2"/>
  <c r="I15" i="2"/>
  <c r="O46" i="2" s="1"/>
  <c r="O80" i="2" s="1"/>
  <c r="H15" i="2"/>
  <c r="G15" i="2"/>
  <c r="F15" i="2"/>
  <c r="E15" i="2"/>
  <c r="D15" i="2"/>
  <c r="C15" i="2"/>
  <c r="O40" i="2" s="1"/>
  <c r="M12" i="2"/>
  <c r="L12" i="2"/>
  <c r="K12" i="2"/>
  <c r="L48" i="2" s="1"/>
  <c r="L82" i="2" s="1"/>
  <c r="J12" i="2"/>
  <c r="I12" i="2"/>
  <c r="L46" i="2" s="1"/>
  <c r="L80" i="2" s="1"/>
  <c r="H12" i="2"/>
  <c r="G12" i="2"/>
  <c r="F12" i="2"/>
  <c r="E12" i="2"/>
  <c r="D12" i="2"/>
  <c r="C12" i="2"/>
  <c r="L40" i="2" s="1"/>
  <c r="M9" i="2"/>
  <c r="L9" i="2"/>
  <c r="K9" i="2"/>
  <c r="I48" i="2" s="1"/>
  <c r="I82" i="2" s="1"/>
  <c r="J9" i="2"/>
  <c r="I9" i="2"/>
  <c r="H9" i="2"/>
  <c r="G9" i="2"/>
  <c r="F9" i="2"/>
  <c r="E9" i="2"/>
  <c r="D9" i="2"/>
  <c r="C9" i="2"/>
  <c r="I40" i="2" s="1"/>
  <c r="M7" i="2"/>
  <c r="L7" i="2"/>
  <c r="K7" i="2"/>
  <c r="G48" i="2" s="1"/>
  <c r="G82" i="2" s="1"/>
  <c r="J7" i="2"/>
  <c r="I7" i="2"/>
  <c r="G46" i="2" s="1"/>
  <c r="G80" i="2" s="1"/>
  <c r="H7" i="2"/>
  <c r="G7" i="2"/>
  <c r="F7" i="2"/>
  <c r="E7" i="2"/>
  <c r="D7" i="2"/>
  <c r="C7" i="2"/>
  <c r="G40" i="2" s="1"/>
  <c r="M6" i="2"/>
  <c r="L6" i="2"/>
  <c r="K6" i="2"/>
  <c r="F48" i="2" s="1"/>
  <c r="F82" i="2" s="1"/>
  <c r="J6" i="2"/>
  <c r="I6" i="2"/>
  <c r="F46" i="2" s="1"/>
  <c r="H6" i="2"/>
  <c r="G6" i="2"/>
  <c r="F6" i="2"/>
  <c r="E6" i="2"/>
  <c r="D6" i="2"/>
  <c r="C6" i="2"/>
  <c r="F40" i="2" s="1"/>
  <c r="C4" i="2"/>
  <c r="M5" i="2"/>
  <c r="L5" i="2"/>
  <c r="E49" i="2" s="1"/>
  <c r="K5" i="2"/>
  <c r="E48" i="2" s="1"/>
  <c r="J5" i="2"/>
  <c r="E47" i="2" s="1"/>
  <c r="I5" i="2"/>
  <c r="E46" i="2" s="1"/>
  <c r="E80" i="2" s="1"/>
  <c r="C11" i="7" s="1"/>
  <c r="H5" i="2"/>
  <c r="E45" i="2" s="1"/>
  <c r="G5" i="2"/>
  <c r="F5" i="2"/>
  <c r="E5" i="2"/>
  <c r="D5" i="2"/>
  <c r="C5" i="2"/>
  <c r="M4" i="2"/>
  <c r="L4" i="2"/>
  <c r="K4" i="2"/>
  <c r="D48" i="2" s="1"/>
  <c r="D82" i="2" s="1"/>
  <c r="J4" i="2"/>
  <c r="I4" i="2"/>
  <c r="D46" i="2" s="1"/>
  <c r="D80" i="2" s="1"/>
  <c r="H4" i="2"/>
  <c r="G4" i="2"/>
  <c r="F4" i="2"/>
  <c r="E4" i="2"/>
  <c r="D4" i="2"/>
  <c r="M3" i="2"/>
  <c r="L3" i="2"/>
  <c r="K3" i="2"/>
  <c r="C48" i="2" s="1"/>
  <c r="J3" i="2"/>
  <c r="I3" i="2"/>
  <c r="C46" i="2" s="1"/>
  <c r="C80" i="2" s="1"/>
  <c r="H3" i="2"/>
  <c r="G3" i="2"/>
  <c r="F3" i="2"/>
  <c r="E3" i="2"/>
  <c r="D3" i="2"/>
  <c r="C3" i="2"/>
  <c r="B117" i="2"/>
  <c r="B96" i="2"/>
  <c r="B80" i="2"/>
  <c r="B63" i="2"/>
  <c r="C96" i="2" l="1"/>
  <c r="C29" i="7"/>
  <c r="F31" i="7"/>
  <c r="L98" i="2"/>
  <c r="O96" i="2"/>
  <c r="G119" i="7" s="1"/>
  <c r="G29" i="7"/>
  <c r="U98" i="2"/>
  <c r="I31" i="7"/>
  <c r="M98" i="2"/>
  <c r="F138" i="7" s="1"/>
  <c r="F49" i="7"/>
  <c r="J10" i="5"/>
  <c r="J40" i="5" s="1"/>
  <c r="AE80" i="2"/>
  <c r="D98" i="2"/>
  <c r="C138" i="7" s="1"/>
  <c r="C49" i="7"/>
  <c r="D47" i="7"/>
  <c r="G96" i="2"/>
  <c r="D136" i="7" s="1"/>
  <c r="P98" i="2"/>
  <c r="G138" i="7" s="1"/>
  <c r="G49" i="7"/>
  <c r="I98" i="2"/>
  <c r="E31" i="7"/>
  <c r="C47" i="7"/>
  <c r="D96" i="2"/>
  <c r="C136" i="7" s="1"/>
  <c r="D49" i="7"/>
  <c r="G98" i="2"/>
  <c r="D138" i="7" s="1"/>
  <c r="L96" i="2"/>
  <c r="F29" i="7"/>
  <c r="H31" i="7"/>
  <c r="R98" i="2"/>
  <c r="E49" i="7"/>
  <c r="J98" i="2"/>
  <c r="E138" i="7" s="1"/>
  <c r="G47" i="7"/>
  <c r="P96" i="2"/>
  <c r="I49" i="7"/>
  <c r="V98" i="2"/>
  <c r="I138" i="7" s="1"/>
  <c r="E29" i="7"/>
  <c r="I96" i="2"/>
  <c r="H29" i="7"/>
  <c r="R96" i="2"/>
  <c r="E47" i="7"/>
  <c r="J96" i="2"/>
  <c r="E136" i="7" s="1"/>
  <c r="V96" i="2"/>
  <c r="I136" i="7" s="1"/>
  <c r="I47" i="7"/>
  <c r="N10" i="5"/>
  <c r="N40" i="5" s="1"/>
  <c r="AI80" i="2"/>
  <c r="M11" i="7" s="1"/>
  <c r="F98" i="2"/>
  <c r="D31" i="7"/>
  <c r="G31" i="7"/>
  <c r="O98" i="2"/>
  <c r="I29" i="7"/>
  <c r="U96" i="2"/>
  <c r="L10" i="5"/>
  <c r="AG80" i="2"/>
  <c r="M96" i="2"/>
  <c r="F136" i="7" s="1"/>
  <c r="F47" i="7"/>
  <c r="H49" i="7"/>
  <c r="S98" i="2"/>
  <c r="H138" i="7" s="1"/>
  <c r="D10" i="5"/>
  <c r="D40" i="5" s="1"/>
  <c r="Y80" i="2"/>
  <c r="H47" i="7"/>
  <c r="S96" i="2"/>
  <c r="H136" i="7" s="1"/>
  <c r="AD80" i="2"/>
  <c r="X82" i="2"/>
  <c r="AA80" i="2"/>
  <c r="Y82" i="2"/>
  <c r="AC82" i="2"/>
  <c r="K13" i="7" s="1"/>
  <c r="AG82" i="2"/>
  <c r="M40" i="5"/>
  <c r="AH80" i="2"/>
  <c r="AB82" i="2"/>
  <c r="F96" i="2"/>
  <c r="O12" i="5"/>
  <c r="X80" i="2"/>
  <c r="AB80" i="2"/>
  <c r="AF80" i="2"/>
  <c r="L11" i="7" s="1"/>
  <c r="Z82" i="2"/>
  <c r="J13" i="7" s="1"/>
  <c r="AD82" i="2"/>
  <c r="AH82" i="2"/>
  <c r="R12" i="5"/>
  <c r="P12" i="5"/>
  <c r="S12" i="5" s="1"/>
  <c r="AC80" i="2"/>
  <c r="K11" i="7" s="1"/>
  <c r="AA82" i="2"/>
  <c r="AE82" i="2"/>
  <c r="AI82" i="2"/>
  <c r="M13" i="7" s="1"/>
  <c r="E82" i="2"/>
  <c r="C13" i="7" s="1"/>
  <c r="C82" i="2"/>
  <c r="C31" i="7" s="1"/>
  <c r="C119" i="2"/>
  <c r="C210" i="7" s="1"/>
  <c r="B136" i="7"/>
  <c r="B192" i="7"/>
  <c r="B138" i="7"/>
  <c r="C98" i="2"/>
  <c r="AF65" i="2"/>
  <c r="AC66" i="2"/>
  <c r="AC65" i="2"/>
  <c r="AC64" i="2"/>
  <c r="AC63" i="2"/>
  <c r="Z66" i="2"/>
  <c r="Z65" i="2"/>
  <c r="Z63" i="2"/>
  <c r="O3" i="2"/>
  <c r="O4" i="2"/>
  <c r="N5" i="2"/>
  <c r="O7" i="2"/>
  <c r="O10" i="2"/>
  <c r="O22" i="2"/>
  <c r="O34" i="2"/>
  <c r="O5" i="2"/>
  <c r="O19" i="2"/>
  <c r="O16" i="2"/>
  <c r="O28" i="2"/>
  <c r="O6" i="2"/>
  <c r="O11" i="2"/>
  <c r="O31" i="2"/>
  <c r="N9" i="2"/>
  <c r="O12" i="2"/>
  <c r="O18" i="2"/>
  <c r="N21" i="2"/>
  <c r="O24" i="2"/>
  <c r="O30" i="2"/>
  <c r="N33" i="2"/>
  <c r="O8" i="2"/>
  <c r="O13" i="2"/>
  <c r="O25" i="2"/>
  <c r="O23" i="2"/>
  <c r="O35" i="2"/>
  <c r="N18" i="2"/>
  <c r="N30" i="2"/>
  <c r="O9" i="2"/>
  <c r="O32" i="2"/>
  <c r="N15" i="2"/>
  <c r="N27" i="2"/>
  <c r="O15" i="2"/>
  <c r="O21" i="2"/>
  <c r="O27" i="2"/>
  <c r="O33" i="2"/>
  <c r="O17" i="2"/>
  <c r="O20" i="2"/>
  <c r="O29" i="2"/>
  <c r="N12" i="2"/>
  <c r="N24" i="2"/>
  <c r="O14" i="2"/>
  <c r="O26" i="2"/>
  <c r="M217" i="7"/>
  <c r="L217" i="7"/>
  <c r="K217" i="7"/>
  <c r="J217" i="7"/>
  <c r="I217" i="7"/>
  <c r="H217" i="7"/>
  <c r="G217" i="7"/>
  <c r="F217" i="7"/>
  <c r="E217" i="7"/>
  <c r="D217" i="7"/>
  <c r="C217" i="7"/>
  <c r="M201" i="7"/>
  <c r="L201" i="7"/>
  <c r="K201" i="7"/>
  <c r="J201" i="7"/>
  <c r="I201" i="7"/>
  <c r="H201" i="7"/>
  <c r="G201" i="7"/>
  <c r="F201" i="7"/>
  <c r="E201" i="7"/>
  <c r="D201" i="7"/>
  <c r="C201" i="7"/>
  <c r="M185" i="7"/>
  <c r="L185" i="7"/>
  <c r="K185" i="7"/>
  <c r="J185" i="7"/>
  <c r="I185" i="7"/>
  <c r="H185" i="7"/>
  <c r="G185" i="7"/>
  <c r="F185" i="7"/>
  <c r="E185" i="7"/>
  <c r="D185" i="7"/>
  <c r="C185" i="7"/>
  <c r="M145" i="7"/>
  <c r="AI110" i="2"/>
  <c r="AH110" i="2"/>
  <c r="AG110" i="2"/>
  <c r="AF110" i="2"/>
  <c r="AE110" i="2"/>
  <c r="AD110" i="2"/>
  <c r="AC110" i="2"/>
  <c r="AB110" i="2"/>
  <c r="AA110" i="2"/>
  <c r="Z110" i="2"/>
  <c r="Y110" i="2"/>
  <c r="X110" i="2"/>
  <c r="W110" i="2"/>
  <c r="V110" i="2"/>
  <c r="U110" i="2"/>
  <c r="T110" i="2"/>
  <c r="S110" i="2"/>
  <c r="R110" i="2"/>
  <c r="Q110" i="2"/>
  <c r="P110" i="2"/>
  <c r="O110" i="2"/>
  <c r="N110" i="2"/>
  <c r="M110" i="2"/>
  <c r="L110" i="2"/>
  <c r="K110" i="2"/>
  <c r="J110" i="2"/>
  <c r="I110" i="2"/>
  <c r="H110" i="2"/>
  <c r="G110" i="2"/>
  <c r="F110" i="2"/>
  <c r="E110" i="2"/>
  <c r="D110" i="2"/>
  <c r="C110" i="2"/>
  <c r="K96" i="2" l="1"/>
  <c r="E102" i="7" s="1"/>
  <c r="E119" i="7"/>
  <c r="H121" i="7"/>
  <c r="T98" i="2"/>
  <c r="H104" i="7" s="1"/>
  <c r="N98" i="2"/>
  <c r="F104" i="7" s="1"/>
  <c r="F121" i="7"/>
  <c r="K31" i="7"/>
  <c r="AA98" i="2"/>
  <c r="M49" i="7"/>
  <c r="AH98" i="2"/>
  <c r="M138" i="7" s="1"/>
  <c r="K47" i="7"/>
  <c r="AB96" i="2"/>
  <c r="K136" i="7" s="1"/>
  <c r="K49" i="7"/>
  <c r="AB98" i="2"/>
  <c r="K138" i="7" s="1"/>
  <c r="M31" i="7"/>
  <c r="AG98" i="2"/>
  <c r="J31" i="7"/>
  <c r="X98" i="2"/>
  <c r="L40" i="5"/>
  <c r="R10" i="5"/>
  <c r="K98" i="2"/>
  <c r="E104" i="7" s="1"/>
  <c r="E121" i="7"/>
  <c r="P10" i="5"/>
  <c r="W98" i="2"/>
  <c r="I104" i="7" s="1"/>
  <c r="I121" i="7"/>
  <c r="L49" i="7"/>
  <c r="AE98" i="2"/>
  <c r="L138" i="7" s="1"/>
  <c r="AD98" i="2"/>
  <c r="L31" i="7"/>
  <c r="X96" i="2"/>
  <c r="J29" i="7"/>
  <c r="AH96" i="2"/>
  <c r="M136" i="7" s="1"/>
  <c r="M47" i="7"/>
  <c r="L29" i="7"/>
  <c r="AD96" i="2"/>
  <c r="Y96" i="2"/>
  <c r="J136" i="7" s="1"/>
  <c r="J47" i="7"/>
  <c r="W96" i="2"/>
  <c r="I102" i="7" s="1"/>
  <c r="I119" i="7"/>
  <c r="H119" i="7"/>
  <c r="T96" i="2"/>
  <c r="H102" i="7" s="1"/>
  <c r="D119" i="7"/>
  <c r="H96" i="2"/>
  <c r="D102" i="7" s="1"/>
  <c r="K29" i="7"/>
  <c r="AA96" i="2"/>
  <c r="M29" i="7"/>
  <c r="AG96" i="2"/>
  <c r="Q98" i="2"/>
  <c r="G104" i="7" s="1"/>
  <c r="G121" i="7"/>
  <c r="Q96" i="2"/>
  <c r="G102" i="7" s="1"/>
  <c r="G136" i="7"/>
  <c r="L47" i="7"/>
  <c r="AE96" i="2"/>
  <c r="L136" i="7" s="1"/>
  <c r="Q12" i="5"/>
  <c r="T12" i="5" s="1"/>
  <c r="Y98" i="2"/>
  <c r="J138" i="7" s="1"/>
  <c r="J49" i="7"/>
  <c r="D121" i="7"/>
  <c r="H98" i="2"/>
  <c r="D104" i="7" s="1"/>
  <c r="N96" i="2"/>
  <c r="F102" i="7" s="1"/>
  <c r="F119" i="7"/>
  <c r="E96" i="2"/>
  <c r="C102" i="7" s="1"/>
  <c r="C119" i="7"/>
  <c r="E98" i="2"/>
  <c r="C104" i="7" s="1"/>
  <c r="C121" i="7"/>
  <c r="AH68" i="2"/>
  <c r="AH122" i="2" s="1"/>
  <c r="M229" i="7" s="1"/>
  <c r="AH121" i="2"/>
  <c r="AH120" i="2"/>
  <c r="AH116" i="2"/>
  <c r="M223" i="7" s="1"/>
  <c r="AH61" i="2"/>
  <c r="AH115" i="2" s="1"/>
  <c r="M222" i="7" s="1"/>
  <c r="AH60" i="2"/>
  <c r="AH114" i="2" s="1"/>
  <c r="M221" i="7" s="1"/>
  <c r="AH59" i="2"/>
  <c r="AH58" i="2"/>
  <c r="AH112" i="2" s="1"/>
  <c r="M219" i="7" s="1"/>
  <c r="AH57" i="2"/>
  <c r="AH111" i="2" s="1"/>
  <c r="M218" i="7" s="1"/>
  <c r="AE68" i="2"/>
  <c r="AE122" i="2" s="1"/>
  <c r="L229" i="7" s="1"/>
  <c r="AE116" i="2"/>
  <c r="L223" i="7" s="1"/>
  <c r="AE61" i="2"/>
  <c r="AE60" i="2"/>
  <c r="AE59" i="2"/>
  <c r="AE58" i="2"/>
  <c r="AE112" i="2" s="1"/>
  <c r="L219" i="7" s="1"/>
  <c r="AE57" i="2"/>
  <c r="AB68" i="2"/>
  <c r="AB122" i="2" s="1"/>
  <c r="K229" i="7" s="1"/>
  <c r="AB67" i="2"/>
  <c r="AB121" i="2" s="1"/>
  <c r="AB116" i="2"/>
  <c r="K223" i="7" s="1"/>
  <c r="AB61" i="2"/>
  <c r="AB115" i="2" s="1"/>
  <c r="K222" i="7" s="1"/>
  <c r="AB60" i="2"/>
  <c r="AB59" i="2"/>
  <c r="AB58" i="2"/>
  <c r="AB112" i="2" s="1"/>
  <c r="K219" i="7" s="1"/>
  <c r="AB57" i="2"/>
  <c r="AB111" i="2" s="1"/>
  <c r="K218" i="7" s="1"/>
  <c r="Y68" i="2"/>
  <c r="Y122" i="2" s="1"/>
  <c r="J229" i="7" s="1"/>
  <c r="Y61" i="2"/>
  <c r="Y60" i="2"/>
  <c r="Y59" i="2"/>
  <c r="Y58" i="2"/>
  <c r="Y57" i="2"/>
  <c r="V68" i="2"/>
  <c r="V122" i="2" s="1"/>
  <c r="I229" i="7" s="1"/>
  <c r="V67" i="2"/>
  <c r="V61" i="2"/>
  <c r="V115" i="2" s="1"/>
  <c r="I222" i="7" s="1"/>
  <c r="V60" i="2"/>
  <c r="V59" i="2"/>
  <c r="V58" i="2"/>
  <c r="V57" i="2"/>
  <c r="V111" i="2" s="1"/>
  <c r="I218" i="7" s="1"/>
  <c r="S68" i="2"/>
  <c r="S122" i="2" s="1"/>
  <c r="H229" i="7" s="1"/>
  <c r="S67" i="2"/>
  <c r="S62" i="2"/>
  <c r="S116" i="2" s="1"/>
  <c r="H223" i="7" s="1"/>
  <c r="S61" i="2"/>
  <c r="S60" i="2"/>
  <c r="S59" i="2"/>
  <c r="S58" i="2"/>
  <c r="S112" i="2" s="1"/>
  <c r="H219" i="7" s="1"/>
  <c r="S57" i="2"/>
  <c r="P68" i="2"/>
  <c r="P122" i="2" s="1"/>
  <c r="G229" i="7" s="1"/>
  <c r="P67" i="2"/>
  <c r="P62" i="2"/>
  <c r="P116" i="2" s="1"/>
  <c r="G223" i="7" s="1"/>
  <c r="P61" i="2"/>
  <c r="P115" i="2" s="1"/>
  <c r="G222" i="7" s="1"/>
  <c r="P60" i="2"/>
  <c r="P59" i="2"/>
  <c r="P58" i="2"/>
  <c r="P112" i="2" s="1"/>
  <c r="G219" i="7" s="1"/>
  <c r="P57" i="2"/>
  <c r="P111" i="2" s="1"/>
  <c r="G218" i="7" s="1"/>
  <c r="M68" i="2"/>
  <c r="M122" i="2" s="1"/>
  <c r="F229" i="7" s="1"/>
  <c r="M67" i="2"/>
  <c r="M116" i="2"/>
  <c r="F223" i="7" s="1"/>
  <c r="M61" i="2"/>
  <c r="M60" i="2"/>
  <c r="M59" i="2"/>
  <c r="M58" i="2"/>
  <c r="M112" i="2" s="1"/>
  <c r="F219" i="7" s="1"/>
  <c r="M57" i="2"/>
  <c r="J68" i="2"/>
  <c r="J122" i="2" s="1"/>
  <c r="E229" i="7" s="1"/>
  <c r="J67" i="2"/>
  <c r="J62" i="2"/>
  <c r="J116" i="2" s="1"/>
  <c r="E223" i="7" s="1"/>
  <c r="J61" i="2"/>
  <c r="J60" i="2"/>
  <c r="J59" i="2"/>
  <c r="J58" i="2"/>
  <c r="J112" i="2" s="1"/>
  <c r="E219" i="7" s="1"/>
  <c r="J57" i="2"/>
  <c r="G68" i="2"/>
  <c r="G122" i="2" s="1"/>
  <c r="D229" i="7" s="1"/>
  <c r="G67" i="2"/>
  <c r="G62" i="2"/>
  <c r="G116" i="2" s="1"/>
  <c r="D223" i="7" s="1"/>
  <c r="G61" i="2"/>
  <c r="G60" i="2"/>
  <c r="G59" i="2"/>
  <c r="G58" i="2"/>
  <c r="G112" i="2" s="1"/>
  <c r="D219" i="7" s="1"/>
  <c r="G57" i="2"/>
  <c r="D68" i="2"/>
  <c r="D122" i="2" s="1"/>
  <c r="C229" i="7" s="1"/>
  <c r="D67" i="2"/>
  <c r="D62" i="2"/>
  <c r="D116" i="2" s="1"/>
  <c r="C223" i="7" s="1"/>
  <c r="D61" i="2"/>
  <c r="D60" i="2"/>
  <c r="D59" i="2"/>
  <c r="D58" i="2"/>
  <c r="D112" i="2" s="1"/>
  <c r="C219" i="7" s="1"/>
  <c r="D57" i="2"/>
  <c r="AG68" i="2"/>
  <c r="AG122" i="2" s="1"/>
  <c r="M213" i="7" s="1"/>
  <c r="AG116" i="2"/>
  <c r="M207" i="7" s="1"/>
  <c r="AG61" i="2"/>
  <c r="AG60" i="2"/>
  <c r="AG59" i="2"/>
  <c r="AG58" i="2"/>
  <c r="AG112" i="2" s="1"/>
  <c r="M203" i="7" s="1"/>
  <c r="AG57" i="2"/>
  <c r="AD68" i="2"/>
  <c r="AD122" i="2" s="1"/>
  <c r="L213" i="7" s="1"/>
  <c r="AD116" i="2"/>
  <c r="L207" i="7" s="1"/>
  <c r="AD61" i="2"/>
  <c r="AD60" i="2"/>
  <c r="AD59" i="2"/>
  <c r="AD58" i="2"/>
  <c r="AD112" i="2" s="1"/>
  <c r="L203" i="7" s="1"/>
  <c r="AD57" i="2"/>
  <c r="AA68" i="2"/>
  <c r="AA122" i="2" s="1"/>
  <c r="K213" i="7" s="1"/>
  <c r="AA67" i="2"/>
  <c r="AA116" i="2"/>
  <c r="K207" i="7" s="1"/>
  <c r="AA61" i="2"/>
  <c r="AA60" i="2"/>
  <c r="AA59" i="2"/>
  <c r="AA58" i="2"/>
  <c r="AA112" i="2" s="1"/>
  <c r="K203" i="7" s="1"/>
  <c r="AA57" i="2"/>
  <c r="X68" i="2"/>
  <c r="X122" i="2" s="1"/>
  <c r="J213" i="7" s="1"/>
  <c r="X67" i="2"/>
  <c r="X116" i="2"/>
  <c r="J207" i="7" s="1"/>
  <c r="X61" i="2"/>
  <c r="X60" i="2"/>
  <c r="X59" i="2"/>
  <c r="X58" i="2"/>
  <c r="X112" i="2" s="1"/>
  <c r="J203" i="7" s="1"/>
  <c r="X57" i="2"/>
  <c r="U68" i="2"/>
  <c r="U122" i="2" s="1"/>
  <c r="I213" i="7" s="1"/>
  <c r="U67" i="2"/>
  <c r="U116" i="2"/>
  <c r="I207" i="7" s="1"/>
  <c r="U61" i="2"/>
  <c r="U60" i="2"/>
  <c r="U59" i="2"/>
  <c r="U58" i="2"/>
  <c r="U112" i="2" s="1"/>
  <c r="I203" i="7" s="1"/>
  <c r="U57" i="2"/>
  <c r="R68" i="2"/>
  <c r="R122" i="2" s="1"/>
  <c r="H213" i="7" s="1"/>
  <c r="R67" i="2"/>
  <c r="R62" i="2"/>
  <c r="R116" i="2" s="1"/>
  <c r="H207" i="7" s="1"/>
  <c r="R61" i="2"/>
  <c r="R60" i="2"/>
  <c r="R59" i="2"/>
  <c r="R58" i="2"/>
  <c r="R112" i="2" s="1"/>
  <c r="H203" i="7" s="1"/>
  <c r="R57" i="2"/>
  <c r="O68" i="2"/>
  <c r="O122" i="2" s="1"/>
  <c r="G213" i="7" s="1"/>
  <c r="O67" i="2"/>
  <c r="O62" i="2"/>
  <c r="O116" i="2" s="1"/>
  <c r="G207" i="7" s="1"/>
  <c r="O61" i="2"/>
  <c r="O60" i="2"/>
  <c r="O59" i="2"/>
  <c r="O58" i="2"/>
  <c r="O112" i="2" s="1"/>
  <c r="G203" i="7" s="1"/>
  <c r="O57" i="2"/>
  <c r="L68" i="2"/>
  <c r="L122" i="2" s="1"/>
  <c r="F213" i="7" s="1"/>
  <c r="L67" i="2"/>
  <c r="L62" i="2"/>
  <c r="L116" i="2" s="1"/>
  <c r="F207" i="7" s="1"/>
  <c r="L61" i="2"/>
  <c r="L60" i="2"/>
  <c r="L59" i="2"/>
  <c r="L58" i="2"/>
  <c r="L112" i="2" s="1"/>
  <c r="F203" i="7" s="1"/>
  <c r="L57" i="2"/>
  <c r="I68" i="2"/>
  <c r="I122" i="2" s="1"/>
  <c r="E213" i="7" s="1"/>
  <c r="I67" i="2"/>
  <c r="I62" i="2"/>
  <c r="I116" i="2" s="1"/>
  <c r="E207" i="7" s="1"/>
  <c r="I61" i="2"/>
  <c r="I60" i="2"/>
  <c r="I59" i="2"/>
  <c r="I58" i="2"/>
  <c r="I112" i="2" s="1"/>
  <c r="E203" i="7" s="1"/>
  <c r="I57" i="2"/>
  <c r="F68" i="2"/>
  <c r="F67" i="2"/>
  <c r="C68" i="2"/>
  <c r="C67" i="2"/>
  <c r="F62" i="2"/>
  <c r="F61" i="2"/>
  <c r="F115" i="2" s="1"/>
  <c r="D206" i="7" s="1"/>
  <c r="F60" i="2"/>
  <c r="F59" i="2"/>
  <c r="F58" i="2"/>
  <c r="F57" i="2"/>
  <c r="F111" i="2" s="1"/>
  <c r="D202" i="7" s="1"/>
  <c r="C62" i="2"/>
  <c r="C61" i="2"/>
  <c r="C115" i="2" s="1"/>
  <c r="C206" i="7" s="1"/>
  <c r="C60" i="2"/>
  <c r="C59" i="2"/>
  <c r="C58" i="2"/>
  <c r="C57" i="2"/>
  <c r="C111" i="2" s="1"/>
  <c r="C202" i="7" s="1"/>
  <c r="C53" i="4"/>
  <c r="G56" i="2"/>
  <c r="G73" i="2" s="1"/>
  <c r="G89" i="2" s="1"/>
  <c r="C56" i="2"/>
  <c r="C73" i="2" s="1"/>
  <c r="C89" i="2" s="1"/>
  <c r="C39" i="2"/>
  <c r="AI39" i="2"/>
  <c r="AI56" i="2" s="1"/>
  <c r="AI73" i="2" s="1"/>
  <c r="AH39" i="2"/>
  <c r="AH56" i="2" s="1"/>
  <c r="AH73" i="2" s="1"/>
  <c r="AH89" i="2" s="1"/>
  <c r="AG39" i="2"/>
  <c r="AG56" i="2" s="1"/>
  <c r="AG73" i="2" s="1"/>
  <c r="AG89" i="2" s="1"/>
  <c r="AF39" i="2"/>
  <c r="AF56" i="2" s="1"/>
  <c r="AF73" i="2" s="1"/>
  <c r="AE39" i="2"/>
  <c r="AE56" i="2" s="1"/>
  <c r="AE73" i="2" s="1"/>
  <c r="AE89" i="2" s="1"/>
  <c r="AD39" i="2"/>
  <c r="AD56" i="2" s="1"/>
  <c r="AD73" i="2" s="1"/>
  <c r="AD89" i="2" s="1"/>
  <c r="AC39" i="2"/>
  <c r="AC56" i="2" s="1"/>
  <c r="AC73" i="2" s="1"/>
  <c r="AB39" i="2"/>
  <c r="AB56" i="2" s="1"/>
  <c r="AB73" i="2" s="1"/>
  <c r="AB89" i="2" s="1"/>
  <c r="AA39" i="2"/>
  <c r="AA56" i="2" s="1"/>
  <c r="AA73" i="2" s="1"/>
  <c r="AA89" i="2" s="1"/>
  <c r="Z39" i="2"/>
  <c r="Z56" i="2" s="1"/>
  <c r="Z73" i="2" s="1"/>
  <c r="Y39" i="2"/>
  <c r="Y56" i="2" s="1"/>
  <c r="Y73" i="2" s="1"/>
  <c r="Y89" i="2" s="1"/>
  <c r="X39" i="2"/>
  <c r="X56" i="2" s="1"/>
  <c r="X73" i="2" s="1"/>
  <c r="X89" i="2" s="1"/>
  <c r="W39" i="2"/>
  <c r="W56" i="2" s="1"/>
  <c r="W73" i="2" s="1"/>
  <c r="V39" i="2"/>
  <c r="V56" i="2" s="1"/>
  <c r="V73" i="2" s="1"/>
  <c r="V89" i="2" s="1"/>
  <c r="U39" i="2"/>
  <c r="U56" i="2" s="1"/>
  <c r="U73" i="2" s="1"/>
  <c r="U89" i="2" s="1"/>
  <c r="T39" i="2"/>
  <c r="T56" i="2" s="1"/>
  <c r="T73" i="2" s="1"/>
  <c r="S39" i="2"/>
  <c r="S56" i="2" s="1"/>
  <c r="S73" i="2" s="1"/>
  <c r="S89" i="2" s="1"/>
  <c r="R39" i="2"/>
  <c r="R56" i="2" s="1"/>
  <c r="R73" i="2" s="1"/>
  <c r="R89" i="2" s="1"/>
  <c r="Q39" i="2"/>
  <c r="Q56" i="2" s="1"/>
  <c r="Q73" i="2" s="1"/>
  <c r="P39" i="2"/>
  <c r="P56" i="2" s="1"/>
  <c r="P73" i="2" s="1"/>
  <c r="P89" i="2" s="1"/>
  <c r="O39" i="2"/>
  <c r="O56" i="2" s="1"/>
  <c r="O73" i="2" s="1"/>
  <c r="O89" i="2" s="1"/>
  <c r="N39" i="2"/>
  <c r="N56" i="2" s="1"/>
  <c r="N73" i="2" s="1"/>
  <c r="M39" i="2"/>
  <c r="M56" i="2" s="1"/>
  <c r="M73" i="2" s="1"/>
  <c r="M89" i="2" s="1"/>
  <c r="L39" i="2"/>
  <c r="L56" i="2" s="1"/>
  <c r="L73" i="2" s="1"/>
  <c r="L89" i="2" s="1"/>
  <c r="K39" i="2"/>
  <c r="K56" i="2" s="1"/>
  <c r="K73" i="2" s="1"/>
  <c r="J39" i="2"/>
  <c r="J56" i="2" s="1"/>
  <c r="J73" i="2" s="1"/>
  <c r="J89" i="2" s="1"/>
  <c r="I39" i="2"/>
  <c r="I56" i="2" s="1"/>
  <c r="I73" i="2" s="1"/>
  <c r="I89" i="2" s="1"/>
  <c r="E39" i="2"/>
  <c r="E56" i="2" s="1"/>
  <c r="E73" i="2" s="1"/>
  <c r="A3" i="2"/>
  <c r="C38" i="2" s="1"/>
  <c r="C55" i="2" s="1"/>
  <c r="C72" i="2" s="1"/>
  <c r="C22" i="7" s="1"/>
  <c r="H39" i="2"/>
  <c r="H56" i="2" s="1"/>
  <c r="H73" i="2" s="1"/>
  <c r="G39" i="2"/>
  <c r="F39" i="2"/>
  <c r="F56" i="2" s="1"/>
  <c r="F73" i="2" s="1"/>
  <c r="F89" i="2" s="1"/>
  <c r="B51" i="2"/>
  <c r="B68" i="2" s="1"/>
  <c r="B50" i="2"/>
  <c r="B67" i="2" s="1"/>
  <c r="B49" i="2"/>
  <c r="B66" i="2" s="1"/>
  <c r="B47" i="2"/>
  <c r="B64" i="2" s="1"/>
  <c r="B45" i="2"/>
  <c r="B62" i="2" s="1"/>
  <c r="B44" i="2"/>
  <c r="B61" i="2" s="1"/>
  <c r="B43" i="2"/>
  <c r="B60" i="2" s="1"/>
  <c r="B42" i="2"/>
  <c r="B59" i="2" s="1"/>
  <c r="B41" i="2"/>
  <c r="B58" i="2" s="1"/>
  <c r="B40" i="2"/>
  <c r="B57" i="2" s="1"/>
  <c r="D39" i="2"/>
  <c r="D56" i="2" s="1"/>
  <c r="D73" i="2" s="1"/>
  <c r="D89" i="2" s="1"/>
  <c r="AI96" i="2" l="1"/>
  <c r="M102" i="7" s="1"/>
  <c r="M119" i="7"/>
  <c r="L119" i="7"/>
  <c r="AF96" i="2"/>
  <c r="L102" i="7" s="1"/>
  <c r="Q10" i="5"/>
  <c r="T10" i="5" s="1"/>
  <c r="S10" i="5"/>
  <c r="AI98" i="2"/>
  <c r="M104" i="7" s="1"/>
  <c r="M121" i="7"/>
  <c r="AC98" i="2"/>
  <c r="K104" i="7" s="1"/>
  <c r="K121" i="7"/>
  <c r="Z96" i="2"/>
  <c r="J102" i="7" s="1"/>
  <c r="J119" i="7"/>
  <c r="Z98" i="2"/>
  <c r="J104" i="7" s="1"/>
  <c r="J121" i="7"/>
  <c r="L121" i="7"/>
  <c r="AF98" i="2"/>
  <c r="L104" i="7" s="1"/>
  <c r="AC96" i="2"/>
  <c r="K102" i="7" s="1"/>
  <c r="K119" i="7"/>
  <c r="AD114" i="2"/>
  <c r="L205" i="7" s="1"/>
  <c r="AD120" i="2"/>
  <c r="N29" i="5"/>
  <c r="D113" i="2"/>
  <c r="C220" i="7" s="1"/>
  <c r="G111" i="2"/>
  <c r="D218" i="7" s="1"/>
  <c r="G115" i="2"/>
  <c r="D222" i="7" s="1"/>
  <c r="G121" i="2"/>
  <c r="J113" i="2"/>
  <c r="E220" i="7" s="1"/>
  <c r="J118" i="2"/>
  <c r="M111" i="2"/>
  <c r="F218" i="7" s="1"/>
  <c r="M115" i="2"/>
  <c r="F222" i="7" s="1"/>
  <c r="M121" i="2"/>
  <c r="P113" i="2"/>
  <c r="G220" i="7" s="1"/>
  <c r="P118" i="2"/>
  <c r="S111" i="2"/>
  <c r="H218" i="7" s="1"/>
  <c r="S115" i="2"/>
  <c r="H222" i="7" s="1"/>
  <c r="S121" i="2"/>
  <c r="V113" i="2"/>
  <c r="I220" i="7" s="1"/>
  <c r="V120" i="2"/>
  <c r="Y111" i="2"/>
  <c r="J218" i="7" s="1"/>
  <c r="Y115" i="2"/>
  <c r="J222" i="7" s="1"/>
  <c r="Y121" i="2"/>
  <c r="AB113" i="2"/>
  <c r="K220" i="7" s="1"/>
  <c r="AB118" i="2"/>
  <c r="AE111" i="2"/>
  <c r="L218" i="7" s="1"/>
  <c r="AE115" i="2"/>
  <c r="L222" i="7" s="1"/>
  <c r="AE121" i="2"/>
  <c r="AH113" i="2"/>
  <c r="M220" i="7" s="1"/>
  <c r="AH118" i="2"/>
  <c r="F113" i="2"/>
  <c r="D204" i="7" s="1"/>
  <c r="F118" i="2"/>
  <c r="F120" i="2"/>
  <c r="L114" i="2"/>
  <c r="F205" i="7" s="1"/>
  <c r="L120" i="2"/>
  <c r="R114" i="2"/>
  <c r="H205" i="7" s="1"/>
  <c r="R120" i="2"/>
  <c r="X114" i="2"/>
  <c r="J205" i="7" s="1"/>
  <c r="X120" i="2"/>
  <c r="Y112" i="2"/>
  <c r="J219" i="7" s="1"/>
  <c r="Y116" i="2"/>
  <c r="J223" i="7" s="1"/>
  <c r="F114" i="2"/>
  <c r="D205" i="7" s="1"/>
  <c r="L111" i="2"/>
  <c r="F202" i="7" s="1"/>
  <c r="L115" i="2"/>
  <c r="F206" i="7" s="1"/>
  <c r="L121" i="2"/>
  <c r="R111" i="2"/>
  <c r="H202" i="7" s="1"/>
  <c r="R115" i="2"/>
  <c r="H206" i="7" s="1"/>
  <c r="R121" i="2"/>
  <c r="X111" i="2"/>
  <c r="J202" i="7" s="1"/>
  <c r="X115" i="2"/>
  <c r="J206" i="7" s="1"/>
  <c r="X121" i="2"/>
  <c r="AD111" i="2"/>
  <c r="L202" i="7" s="1"/>
  <c r="AD115" i="2"/>
  <c r="L206" i="7" s="1"/>
  <c r="AD121" i="2"/>
  <c r="C116" i="2"/>
  <c r="C207" i="7" s="1"/>
  <c r="C112" i="2"/>
  <c r="C203" i="7" s="1"/>
  <c r="C113" i="2"/>
  <c r="C204" i="7" s="1"/>
  <c r="C118" i="2"/>
  <c r="C120" i="2"/>
  <c r="D114" i="2"/>
  <c r="C221" i="7" s="1"/>
  <c r="D120" i="2"/>
  <c r="C114" i="2"/>
  <c r="C205" i="7" s="1"/>
  <c r="J111" i="2"/>
  <c r="E218" i="7" s="1"/>
  <c r="J115" i="2"/>
  <c r="E222" i="7" s="1"/>
  <c r="J121" i="2"/>
  <c r="P121" i="2"/>
  <c r="C88" i="2"/>
  <c r="C112" i="7" s="1"/>
  <c r="I113" i="2"/>
  <c r="E204" i="7" s="1"/>
  <c r="I118" i="2"/>
  <c r="O113" i="2"/>
  <c r="G204" i="7" s="1"/>
  <c r="O118" i="2"/>
  <c r="U113" i="2"/>
  <c r="I204" i="7" s="1"/>
  <c r="U118" i="2"/>
  <c r="AA113" i="2"/>
  <c r="K204" i="7" s="1"/>
  <c r="AA118" i="2"/>
  <c r="AG113" i="2"/>
  <c r="M204" i="7" s="1"/>
  <c r="AG118" i="2"/>
  <c r="I114" i="2"/>
  <c r="E205" i="7" s="1"/>
  <c r="I120" i="2"/>
  <c r="O114" i="2"/>
  <c r="G205" i="7" s="1"/>
  <c r="O120" i="2"/>
  <c r="U114" i="2"/>
  <c r="I205" i="7" s="1"/>
  <c r="AA114" i="2"/>
  <c r="K205" i="7" s="1"/>
  <c r="AG114" i="2"/>
  <c r="M205" i="7" s="1"/>
  <c r="G113" i="2"/>
  <c r="D220" i="7" s="1"/>
  <c r="G118" i="2"/>
  <c r="M113" i="2"/>
  <c r="F220" i="7" s="1"/>
  <c r="M118" i="2"/>
  <c r="S113" i="2"/>
  <c r="H220" i="7" s="1"/>
  <c r="S118" i="2"/>
  <c r="Y113" i="2"/>
  <c r="J220" i="7" s="1"/>
  <c r="Y118" i="2"/>
  <c r="AE113" i="2"/>
  <c r="L220" i="7" s="1"/>
  <c r="AE118" i="2"/>
  <c r="F112" i="2"/>
  <c r="D203" i="7" s="1"/>
  <c r="F116" i="2"/>
  <c r="D207" i="7" s="1"/>
  <c r="I111" i="2"/>
  <c r="E202" i="7" s="1"/>
  <c r="I115" i="2"/>
  <c r="E206" i="7" s="1"/>
  <c r="I121" i="2"/>
  <c r="L113" i="2"/>
  <c r="F204" i="7" s="1"/>
  <c r="L118" i="2"/>
  <c r="O111" i="2"/>
  <c r="G202" i="7" s="1"/>
  <c r="O115" i="2"/>
  <c r="G206" i="7" s="1"/>
  <c r="O121" i="2"/>
  <c r="R113" i="2"/>
  <c r="H204" i="7" s="1"/>
  <c r="R118" i="2"/>
  <c r="U111" i="2"/>
  <c r="I202" i="7" s="1"/>
  <c r="U115" i="2"/>
  <c r="I206" i="7" s="1"/>
  <c r="U121" i="2"/>
  <c r="X113" i="2"/>
  <c r="J204" i="7" s="1"/>
  <c r="X118" i="2"/>
  <c r="AA111" i="2"/>
  <c r="K202" i="7" s="1"/>
  <c r="AA115" i="2"/>
  <c r="K206" i="7" s="1"/>
  <c r="AA121" i="2"/>
  <c r="AD113" i="2"/>
  <c r="L204" i="7" s="1"/>
  <c r="AD118" i="2"/>
  <c r="AG111" i="2"/>
  <c r="M202" i="7" s="1"/>
  <c r="AG115" i="2"/>
  <c r="M206" i="7" s="1"/>
  <c r="AG121" i="2"/>
  <c r="G114" i="2"/>
  <c r="D221" i="7" s="1"/>
  <c r="G120" i="2"/>
  <c r="M114" i="2"/>
  <c r="F221" i="7" s="1"/>
  <c r="M120" i="2"/>
  <c r="S114" i="2"/>
  <c r="H221" i="7" s="1"/>
  <c r="S120" i="2"/>
  <c r="V112" i="2"/>
  <c r="I219" i="7" s="1"/>
  <c r="V116" i="2"/>
  <c r="I223" i="7" s="1"/>
  <c r="Y114" i="2"/>
  <c r="J221" i="7" s="1"/>
  <c r="Y120" i="2"/>
  <c r="AE114" i="2"/>
  <c r="L221" i="7" s="1"/>
  <c r="AE120" i="2"/>
  <c r="B75" i="2"/>
  <c r="B112" i="2"/>
  <c r="B74" i="2"/>
  <c r="B111" i="2"/>
  <c r="B78" i="2"/>
  <c r="B115" i="2"/>
  <c r="B84" i="2"/>
  <c r="B121" i="2"/>
  <c r="H89" i="2"/>
  <c r="Q89" i="2"/>
  <c r="AC89" i="2"/>
  <c r="N89" i="2"/>
  <c r="Z89" i="2"/>
  <c r="B79" i="2"/>
  <c r="B116" i="2"/>
  <c r="W89" i="2"/>
  <c r="AI89" i="2"/>
  <c r="B85" i="2"/>
  <c r="B122" i="2"/>
  <c r="B76" i="2"/>
  <c r="B113" i="2"/>
  <c r="B81" i="2"/>
  <c r="B118" i="2"/>
  <c r="K89" i="2"/>
  <c r="B77" i="2"/>
  <c r="B114" i="2"/>
  <c r="B83" i="2"/>
  <c r="B120" i="2"/>
  <c r="E89" i="2"/>
  <c r="T89" i="2"/>
  <c r="AF89" i="2"/>
  <c r="C121" i="2"/>
  <c r="H68" i="2"/>
  <c r="H122" i="2" s="1"/>
  <c r="D197" i="7" s="1"/>
  <c r="F122" i="2"/>
  <c r="D213" i="7" s="1"/>
  <c r="U120" i="2"/>
  <c r="AA120" i="2"/>
  <c r="AG120" i="2"/>
  <c r="D111" i="2"/>
  <c r="C218" i="7" s="1"/>
  <c r="D115" i="2"/>
  <c r="C222" i="7" s="1"/>
  <c r="D121" i="2"/>
  <c r="J114" i="2"/>
  <c r="E221" i="7" s="1"/>
  <c r="J120" i="2"/>
  <c r="P114" i="2"/>
  <c r="G221" i="7" s="1"/>
  <c r="P120" i="2"/>
  <c r="V114" i="2"/>
  <c r="I221" i="7" s="1"/>
  <c r="V121" i="2"/>
  <c r="AB114" i="2"/>
  <c r="K221" i="7" s="1"/>
  <c r="AB120" i="2"/>
  <c r="H67" i="2"/>
  <c r="H121" i="2" s="1"/>
  <c r="F121" i="2"/>
  <c r="E68" i="2"/>
  <c r="E122" i="2" s="1"/>
  <c r="C197" i="7" s="1"/>
  <c r="C122" i="2"/>
  <c r="C213" i="7" s="1"/>
  <c r="D118" i="2"/>
  <c r="V118" i="2"/>
  <c r="G28" i="5"/>
  <c r="N61" i="2"/>
  <c r="T61" i="2"/>
  <c r="Z61" i="2"/>
  <c r="C23" i="5"/>
  <c r="Z67" i="2"/>
  <c r="C29" i="5"/>
  <c r="F26" i="5"/>
  <c r="AF61" i="2"/>
  <c r="I23" i="5"/>
  <c r="I29" i="5"/>
  <c r="L26" i="5"/>
  <c r="D19" i="5"/>
  <c r="G21" i="5"/>
  <c r="G26" i="5"/>
  <c r="J23" i="5"/>
  <c r="M21" i="5"/>
  <c r="N62" i="2"/>
  <c r="N68" i="2"/>
  <c r="N122" i="2" s="1"/>
  <c r="F197" i="7" s="1"/>
  <c r="T58" i="2"/>
  <c r="T68" i="2"/>
  <c r="T122" i="2" s="1"/>
  <c r="H197" i="7" s="1"/>
  <c r="C24" i="5"/>
  <c r="Z68" i="2"/>
  <c r="Z122" i="2" s="1"/>
  <c r="J197" i="7" s="1"/>
  <c r="C30" i="5"/>
  <c r="F28" i="5"/>
  <c r="I24" i="5"/>
  <c r="AI60" i="2"/>
  <c r="L22" i="5"/>
  <c r="L28" i="5"/>
  <c r="D24" i="5"/>
  <c r="D30" i="5"/>
  <c r="G22" i="5"/>
  <c r="J20" i="5"/>
  <c r="J24" i="5"/>
  <c r="J30" i="5"/>
  <c r="M22" i="5"/>
  <c r="M28" i="5"/>
  <c r="E61" i="2"/>
  <c r="H58" i="2"/>
  <c r="H112" i="2" s="1"/>
  <c r="D187" i="7" s="1"/>
  <c r="H62" i="2"/>
  <c r="K57" i="2"/>
  <c r="K61" i="2"/>
  <c r="K67" i="2"/>
  <c r="N59" i="2"/>
  <c r="Q57" i="2"/>
  <c r="Q61" i="2"/>
  <c r="Q67" i="2"/>
  <c r="W57" i="2"/>
  <c r="W61" i="2"/>
  <c r="W67" i="2"/>
  <c r="Z59" i="2"/>
  <c r="Z113" i="2" s="1"/>
  <c r="J188" i="7" s="1"/>
  <c r="C21" i="5"/>
  <c r="C26" i="5"/>
  <c r="AC57" i="2"/>
  <c r="F19" i="5"/>
  <c r="F23" i="5"/>
  <c r="AC67" i="2"/>
  <c r="F29" i="5"/>
  <c r="I21" i="5"/>
  <c r="I26" i="5"/>
  <c r="L19" i="5"/>
  <c r="L23" i="5"/>
  <c r="L29" i="5"/>
  <c r="D21" i="5"/>
  <c r="D26" i="5"/>
  <c r="G19" i="5"/>
  <c r="G23" i="5"/>
  <c r="G29" i="5"/>
  <c r="J21" i="5"/>
  <c r="J26" i="5"/>
  <c r="M19" i="5"/>
  <c r="M23" i="5"/>
  <c r="M29" i="5"/>
  <c r="N57" i="2"/>
  <c r="Q59" i="2"/>
  <c r="T57" i="2"/>
  <c r="Z57" i="2"/>
  <c r="C19" i="5"/>
  <c r="F21" i="5"/>
  <c r="AF57" i="2"/>
  <c r="I19" i="5"/>
  <c r="L21" i="5"/>
  <c r="D23" i="5"/>
  <c r="D29" i="5"/>
  <c r="J19" i="5"/>
  <c r="J29" i="5"/>
  <c r="M26" i="5"/>
  <c r="K60" i="2"/>
  <c r="N58" i="2"/>
  <c r="Q60" i="2"/>
  <c r="T62" i="2"/>
  <c r="W60" i="2"/>
  <c r="Z58" i="2"/>
  <c r="C20" i="5"/>
  <c r="AC60" i="2"/>
  <c r="F22" i="5"/>
  <c r="AF58" i="2"/>
  <c r="I20" i="5"/>
  <c r="AF68" i="2"/>
  <c r="AF122" i="2" s="1"/>
  <c r="L197" i="7" s="1"/>
  <c r="I30" i="5"/>
  <c r="D20" i="5"/>
  <c r="W68" i="2"/>
  <c r="W122" i="2" s="1"/>
  <c r="I197" i="7" s="1"/>
  <c r="C22" i="5"/>
  <c r="C28" i="5"/>
  <c r="F20" i="5"/>
  <c r="F24" i="5"/>
  <c r="F30" i="5"/>
  <c r="I22" i="5"/>
  <c r="I28" i="5"/>
  <c r="L20" i="5"/>
  <c r="L24" i="5"/>
  <c r="L30" i="5"/>
  <c r="D22" i="5"/>
  <c r="D28" i="5"/>
  <c r="G20" i="5"/>
  <c r="G24" i="5"/>
  <c r="G30" i="5"/>
  <c r="J22" i="5"/>
  <c r="J28" i="5"/>
  <c r="M20" i="5"/>
  <c r="M24" i="5"/>
  <c r="M30" i="5"/>
  <c r="AE69" i="2"/>
  <c r="S69" i="2"/>
  <c r="H57" i="2"/>
  <c r="H61" i="2"/>
  <c r="H60" i="2"/>
  <c r="M69" i="2"/>
  <c r="E64" i="2"/>
  <c r="E60" i="2"/>
  <c r="E59" i="2"/>
  <c r="H66" i="2"/>
  <c r="K62" i="2"/>
  <c r="K68" i="2"/>
  <c r="K122" i="2" s="1"/>
  <c r="E197" i="7" s="1"/>
  <c r="N60" i="2"/>
  <c r="N66" i="2"/>
  <c r="Q68" i="2"/>
  <c r="Q122" i="2" s="1"/>
  <c r="G197" i="7" s="1"/>
  <c r="T60" i="2"/>
  <c r="W58" i="2"/>
  <c r="W116" i="2"/>
  <c r="I191" i="7" s="1"/>
  <c r="Z60" i="2"/>
  <c r="AC58" i="2"/>
  <c r="AC68" i="2"/>
  <c r="AC122" i="2" s="1"/>
  <c r="K197" i="7" s="1"/>
  <c r="AF60" i="2"/>
  <c r="AI58" i="2"/>
  <c r="AI68" i="2"/>
  <c r="AI122" i="2" s="1"/>
  <c r="M197" i="7" s="1"/>
  <c r="AH69" i="2"/>
  <c r="C40" i="2"/>
  <c r="E66" i="2"/>
  <c r="K59" i="2"/>
  <c r="N67" i="2"/>
  <c r="C69" i="2"/>
  <c r="E67" i="2"/>
  <c r="E121" i="2" s="1"/>
  <c r="AI57" i="2"/>
  <c r="AI61" i="2"/>
  <c r="E58" i="2"/>
  <c r="E62" i="2"/>
  <c r="E116" i="2" s="1"/>
  <c r="C191" i="7" s="1"/>
  <c r="E57" i="2"/>
  <c r="T59" i="2"/>
  <c r="AC61" i="2"/>
  <c r="AC115" i="2" s="1"/>
  <c r="K190" i="7" s="1"/>
  <c r="AI59" i="2"/>
  <c r="AI113" i="2" s="1"/>
  <c r="M188" i="7" s="1"/>
  <c r="AF59" i="2"/>
  <c r="AB69" i="2"/>
  <c r="AC59" i="2"/>
  <c r="AC113" i="2" s="1"/>
  <c r="K188" i="7" s="1"/>
  <c r="Y69" i="2"/>
  <c r="V69" i="2"/>
  <c r="W59" i="2"/>
  <c r="W113" i="2" s="1"/>
  <c r="I188" i="7" s="1"/>
  <c r="P69" i="2"/>
  <c r="Q58" i="2"/>
  <c r="Q62" i="2"/>
  <c r="Q116" i="2" s="1"/>
  <c r="G191" i="7" s="1"/>
  <c r="K58" i="2"/>
  <c r="K112" i="2" s="1"/>
  <c r="E187" i="7" s="1"/>
  <c r="J69" i="2"/>
  <c r="G69" i="2"/>
  <c r="H59" i="2"/>
  <c r="D69" i="2"/>
  <c r="AG69" i="2"/>
  <c r="AD69" i="2"/>
  <c r="AA69" i="2"/>
  <c r="X69" i="2"/>
  <c r="U69" i="2"/>
  <c r="R69" i="2"/>
  <c r="O69" i="2"/>
  <c r="L69" i="2"/>
  <c r="I69" i="2"/>
  <c r="F69" i="2"/>
  <c r="C50" i="2"/>
  <c r="C84" i="2" s="1"/>
  <c r="AI50" i="2"/>
  <c r="AH50" i="2"/>
  <c r="AG50" i="2"/>
  <c r="AF50" i="2"/>
  <c r="AE50" i="2"/>
  <c r="AD50" i="2"/>
  <c r="AC50" i="2"/>
  <c r="AB50" i="2"/>
  <c r="AA50" i="2"/>
  <c r="Z50" i="2"/>
  <c r="Y50" i="2"/>
  <c r="X50" i="2"/>
  <c r="C14" i="5" s="1"/>
  <c r="C44" i="5" s="1"/>
  <c r="W50" i="2"/>
  <c r="V50" i="2"/>
  <c r="V84" i="2" s="1"/>
  <c r="U50" i="2"/>
  <c r="U84" i="2" s="1"/>
  <c r="T50" i="2"/>
  <c r="S50" i="2"/>
  <c r="S84" i="2" s="1"/>
  <c r="R50" i="2"/>
  <c r="R84" i="2" s="1"/>
  <c r="Q50" i="2"/>
  <c r="P50" i="2"/>
  <c r="P84" i="2" s="1"/>
  <c r="O50" i="2"/>
  <c r="O84" i="2" s="1"/>
  <c r="N50" i="2"/>
  <c r="M50" i="2"/>
  <c r="M84" i="2" s="1"/>
  <c r="L50" i="2"/>
  <c r="L84" i="2" s="1"/>
  <c r="K50" i="2"/>
  <c r="J50" i="2"/>
  <c r="J84" i="2" s="1"/>
  <c r="I50" i="2"/>
  <c r="I84" i="2" s="1"/>
  <c r="H50" i="2"/>
  <c r="G50" i="2"/>
  <c r="G84" i="2" s="1"/>
  <c r="F50" i="2"/>
  <c r="F84" i="2" s="1"/>
  <c r="E50" i="2"/>
  <c r="D50" i="2"/>
  <c r="D84" i="2" s="1"/>
  <c r="AI49" i="2"/>
  <c r="AH49" i="2"/>
  <c r="AG49" i="2"/>
  <c r="AF49" i="2"/>
  <c r="AE49" i="2"/>
  <c r="AD49" i="2"/>
  <c r="AC49" i="2"/>
  <c r="AB49" i="2"/>
  <c r="AA49" i="2"/>
  <c r="Z49" i="2"/>
  <c r="Y49" i="2"/>
  <c r="X49" i="2"/>
  <c r="C13" i="5" s="1"/>
  <c r="C43" i="5" s="1"/>
  <c r="W49" i="2"/>
  <c r="V49" i="2"/>
  <c r="V83" i="2" s="1"/>
  <c r="U49" i="2"/>
  <c r="U83" i="2" s="1"/>
  <c r="T49" i="2"/>
  <c r="S49" i="2"/>
  <c r="S83" i="2" s="1"/>
  <c r="R49" i="2"/>
  <c r="R83" i="2" s="1"/>
  <c r="Q49" i="2"/>
  <c r="P49" i="2"/>
  <c r="P83" i="2" s="1"/>
  <c r="O49" i="2"/>
  <c r="O83" i="2" s="1"/>
  <c r="N49" i="2"/>
  <c r="M49" i="2"/>
  <c r="M83" i="2" s="1"/>
  <c r="L49" i="2"/>
  <c r="L83" i="2" s="1"/>
  <c r="K49" i="2"/>
  <c r="J49" i="2"/>
  <c r="J83" i="2" s="1"/>
  <c r="I49" i="2"/>
  <c r="I83" i="2" s="1"/>
  <c r="H49" i="2"/>
  <c r="G49" i="2"/>
  <c r="G83" i="2" s="1"/>
  <c r="F49" i="2"/>
  <c r="F83" i="2" s="1"/>
  <c r="D49" i="2"/>
  <c r="D83" i="2" s="1"/>
  <c r="C49" i="2"/>
  <c r="C83" i="2" s="1"/>
  <c r="AI47" i="2"/>
  <c r="AH47" i="2"/>
  <c r="AG47" i="2"/>
  <c r="AF47" i="2"/>
  <c r="AE47" i="2"/>
  <c r="AD47" i="2"/>
  <c r="AC47" i="2"/>
  <c r="AB47" i="2"/>
  <c r="AA47" i="2"/>
  <c r="Z47" i="2"/>
  <c r="Y47" i="2"/>
  <c r="X47" i="2"/>
  <c r="C11" i="5" s="1"/>
  <c r="C41" i="5" s="1"/>
  <c r="W47" i="2"/>
  <c r="V47" i="2"/>
  <c r="V81" i="2" s="1"/>
  <c r="U47" i="2"/>
  <c r="U81" i="2" s="1"/>
  <c r="T47" i="2"/>
  <c r="S47" i="2"/>
  <c r="S81" i="2" s="1"/>
  <c r="R47" i="2"/>
  <c r="R81" i="2" s="1"/>
  <c r="Q47" i="2"/>
  <c r="P47" i="2"/>
  <c r="P81" i="2" s="1"/>
  <c r="O47" i="2"/>
  <c r="O81" i="2" s="1"/>
  <c r="N47" i="2"/>
  <c r="M47" i="2"/>
  <c r="M81" i="2" s="1"/>
  <c r="L47" i="2"/>
  <c r="L81" i="2" s="1"/>
  <c r="K47" i="2"/>
  <c r="J47" i="2"/>
  <c r="J81" i="2" s="1"/>
  <c r="I47" i="2"/>
  <c r="I81" i="2" s="1"/>
  <c r="H47" i="2"/>
  <c r="G47" i="2"/>
  <c r="G81" i="2" s="1"/>
  <c r="F47" i="2"/>
  <c r="F81" i="2" s="1"/>
  <c r="D47" i="2"/>
  <c r="D81" i="2" s="1"/>
  <c r="C47" i="2"/>
  <c r="C81" i="2" s="1"/>
  <c r="AI45" i="2"/>
  <c r="AH45" i="2"/>
  <c r="AG45" i="2"/>
  <c r="AF45" i="2"/>
  <c r="AE45" i="2"/>
  <c r="AD45" i="2"/>
  <c r="AC45" i="2"/>
  <c r="AB45" i="2"/>
  <c r="AA45" i="2"/>
  <c r="Z45" i="2"/>
  <c r="Y45" i="2"/>
  <c r="X45" i="2"/>
  <c r="C9" i="5" s="1"/>
  <c r="W45" i="2"/>
  <c r="V45" i="2"/>
  <c r="V79" i="2" s="1"/>
  <c r="U45" i="2"/>
  <c r="U79" i="2" s="1"/>
  <c r="T45" i="2"/>
  <c r="S45" i="2"/>
  <c r="S79" i="2" s="1"/>
  <c r="R45" i="2"/>
  <c r="R79" i="2" s="1"/>
  <c r="Q45" i="2"/>
  <c r="P45" i="2"/>
  <c r="P79" i="2" s="1"/>
  <c r="O45" i="2"/>
  <c r="O79" i="2" s="1"/>
  <c r="N45" i="2"/>
  <c r="M45" i="2"/>
  <c r="M79" i="2" s="1"/>
  <c r="L45" i="2"/>
  <c r="L79" i="2" s="1"/>
  <c r="K45" i="2"/>
  <c r="J45" i="2"/>
  <c r="J79" i="2" s="1"/>
  <c r="I45" i="2"/>
  <c r="I79" i="2" s="1"/>
  <c r="H45" i="2"/>
  <c r="G45" i="2"/>
  <c r="G79" i="2" s="1"/>
  <c r="F45" i="2"/>
  <c r="F79" i="2" s="1"/>
  <c r="D45" i="2"/>
  <c r="D79" i="2" s="1"/>
  <c r="C45" i="2"/>
  <c r="C79" i="2" s="1"/>
  <c r="C95" i="2" s="1"/>
  <c r="AI44" i="2"/>
  <c r="AH44" i="2"/>
  <c r="AG44" i="2"/>
  <c r="AF44" i="2"/>
  <c r="AE44" i="2"/>
  <c r="AD44" i="2"/>
  <c r="AC44" i="2"/>
  <c r="AB44" i="2"/>
  <c r="AA44" i="2"/>
  <c r="Z44" i="2"/>
  <c r="Y44" i="2"/>
  <c r="X44" i="2"/>
  <c r="C8" i="5" s="1"/>
  <c r="W44" i="2"/>
  <c r="V44" i="2"/>
  <c r="V78" i="2" s="1"/>
  <c r="U44" i="2"/>
  <c r="U78" i="2" s="1"/>
  <c r="T44" i="2"/>
  <c r="S44" i="2"/>
  <c r="S78" i="2" s="1"/>
  <c r="R44" i="2"/>
  <c r="R78" i="2" s="1"/>
  <c r="Q44" i="2"/>
  <c r="P44" i="2"/>
  <c r="P78" i="2" s="1"/>
  <c r="O44" i="2"/>
  <c r="O78" i="2" s="1"/>
  <c r="N44" i="2"/>
  <c r="M44" i="2"/>
  <c r="M78" i="2" s="1"/>
  <c r="L44" i="2"/>
  <c r="L78" i="2" s="1"/>
  <c r="K44" i="2"/>
  <c r="J44" i="2"/>
  <c r="J78" i="2" s="1"/>
  <c r="I44" i="2"/>
  <c r="I78" i="2" s="1"/>
  <c r="H44" i="2"/>
  <c r="G44" i="2"/>
  <c r="G78" i="2" s="1"/>
  <c r="F44" i="2"/>
  <c r="F78" i="2" s="1"/>
  <c r="E44" i="2"/>
  <c r="D44" i="2"/>
  <c r="D78" i="2" s="1"/>
  <c r="C44" i="2"/>
  <c r="C78" i="2" s="1"/>
  <c r="AI43" i="2"/>
  <c r="AH43" i="2"/>
  <c r="AG43" i="2"/>
  <c r="AF43" i="2"/>
  <c r="AE43" i="2"/>
  <c r="AD43" i="2"/>
  <c r="AC43" i="2"/>
  <c r="AB43" i="2"/>
  <c r="AA43" i="2"/>
  <c r="Z43" i="2"/>
  <c r="Y43" i="2"/>
  <c r="X43" i="2"/>
  <c r="C7" i="5" s="1"/>
  <c r="W43" i="2"/>
  <c r="W77" i="2" s="1"/>
  <c r="I8" i="7" s="1"/>
  <c r="V43" i="2"/>
  <c r="V77" i="2" s="1"/>
  <c r="U43" i="2"/>
  <c r="U77" i="2" s="1"/>
  <c r="T43" i="2"/>
  <c r="S43" i="2"/>
  <c r="S77" i="2" s="1"/>
  <c r="R43" i="2"/>
  <c r="R77" i="2" s="1"/>
  <c r="Q43" i="2"/>
  <c r="P43" i="2"/>
  <c r="P77" i="2" s="1"/>
  <c r="O43" i="2"/>
  <c r="O77" i="2" s="1"/>
  <c r="N43" i="2"/>
  <c r="M43" i="2"/>
  <c r="M77" i="2" s="1"/>
  <c r="L43" i="2"/>
  <c r="L77" i="2" s="1"/>
  <c r="K43" i="2"/>
  <c r="J43" i="2"/>
  <c r="J77" i="2" s="1"/>
  <c r="I43" i="2"/>
  <c r="I77" i="2" s="1"/>
  <c r="H43" i="2"/>
  <c r="G43" i="2"/>
  <c r="G77" i="2" s="1"/>
  <c r="F43" i="2"/>
  <c r="F77" i="2" s="1"/>
  <c r="E43" i="2"/>
  <c r="D43" i="2"/>
  <c r="D77" i="2" s="1"/>
  <c r="C43" i="2"/>
  <c r="C77" i="2" s="1"/>
  <c r="AI42" i="2"/>
  <c r="AH42" i="2"/>
  <c r="AG42" i="2"/>
  <c r="AF42" i="2"/>
  <c r="AE42" i="2"/>
  <c r="AD42" i="2"/>
  <c r="AC42" i="2"/>
  <c r="AB42" i="2"/>
  <c r="AA42" i="2"/>
  <c r="Z42" i="2"/>
  <c r="Y42" i="2"/>
  <c r="X42" i="2"/>
  <c r="C6" i="5" s="1"/>
  <c r="W42" i="2"/>
  <c r="V42" i="2"/>
  <c r="V76" i="2" s="1"/>
  <c r="U42" i="2"/>
  <c r="U76" i="2" s="1"/>
  <c r="T42" i="2"/>
  <c r="S42" i="2"/>
  <c r="S76" i="2" s="1"/>
  <c r="R42" i="2"/>
  <c r="R76" i="2" s="1"/>
  <c r="Q42" i="2"/>
  <c r="P42" i="2"/>
  <c r="P76" i="2" s="1"/>
  <c r="O42" i="2"/>
  <c r="O76" i="2" s="1"/>
  <c r="N42" i="2"/>
  <c r="M42" i="2"/>
  <c r="M76" i="2" s="1"/>
  <c r="L42" i="2"/>
  <c r="L76" i="2" s="1"/>
  <c r="K42" i="2"/>
  <c r="J42" i="2"/>
  <c r="J76" i="2" s="1"/>
  <c r="I42" i="2"/>
  <c r="I76" i="2" s="1"/>
  <c r="H42" i="2"/>
  <c r="G42" i="2"/>
  <c r="G76" i="2" s="1"/>
  <c r="F42" i="2"/>
  <c r="F76" i="2" s="1"/>
  <c r="E42" i="2"/>
  <c r="D42" i="2"/>
  <c r="D76" i="2" s="1"/>
  <c r="C42" i="2"/>
  <c r="C76" i="2" s="1"/>
  <c r="AI41" i="2"/>
  <c r="AH41" i="2"/>
  <c r="AG41" i="2"/>
  <c r="AF41" i="2"/>
  <c r="AE41" i="2"/>
  <c r="AD41" i="2"/>
  <c r="AC41" i="2"/>
  <c r="AB41" i="2"/>
  <c r="AA41" i="2"/>
  <c r="Z41" i="2"/>
  <c r="Y41" i="2"/>
  <c r="X41" i="2"/>
  <c r="C5" i="5" s="1"/>
  <c r="W41" i="2"/>
  <c r="V41" i="2"/>
  <c r="V75" i="2" s="1"/>
  <c r="U41" i="2"/>
  <c r="U75" i="2" s="1"/>
  <c r="T41" i="2"/>
  <c r="S41" i="2"/>
  <c r="S75" i="2" s="1"/>
  <c r="R41" i="2"/>
  <c r="R75" i="2" s="1"/>
  <c r="Q41" i="2"/>
  <c r="P41" i="2"/>
  <c r="P75" i="2" s="1"/>
  <c r="O41" i="2"/>
  <c r="O75" i="2" s="1"/>
  <c r="N41" i="2"/>
  <c r="M41" i="2"/>
  <c r="M75" i="2" s="1"/>
  <c r="L41" i="2"/>
  <c r="L75" i="2" s="1"/>
  <c r="K41" i="2"/>
  <c r="J41" i="2"/>
  <c r="J75" i="2" s="1"/>
  <c r="I41" i="2"/>
  <c r="I75" i="2" s="1"/>
  <c r="H41" i="2"/>
  <c r="G41" i="2"/>
  <c r="G75" i="2" s="1"/>
  <c r="F41" i="2"/>
  <c r="F75" i="2" s="1"/>
  <c r="E41" i="2"/>
  <c r="D41" i="2"/>
  <c r="D75" i="2" s="1"/>
  <c r="C41" i="2"/>
  <c r="C75" i="2" s="1"/>
  <c r="A35" i="2"/>
  <c r="AI38" i="2" s="1"/>
  <c r="AI55" i="2" s="1"/>
  <c r="AI72" i="2" s="1"/>
  <c r="A34" i="2"/>
  <c r="AH38" i="2" s="1"/>
  <c r="AH55" i="2" s="1"/>
  <c r="AH72" i="2" s="1"/>
  <c r="A33" i="2"/>
  <c r="AG38" i="2" s="1"/>
  <c r="AG55" i="2" s="1"/>
  <c r="AG72" i="2" s="1"/>
  <c r="M22" i="7" s="1"/>
  <c r="A32" i="2"/>
  <c r="AF38" i="2" s="1"/>
  <c r="AF55" i="2" s="1"/>
  <c r="AF72" i="2" s="1"/>
  <c r="A31" i="2"/>
  <c r="AE38" i="2" s="1"/>
  <c r="AE55" i="2" s="1"/>
  <c r="AE72" i="2" s="1"/>
  <c r="A30" i="2"/>
  <c r="AD38" i="2" s="1"/>
  <c r="AD55" i="2" s="1"/>
  <c r="AD72" i="2" s="1"/>
  <c r="L22" i="7" s="1"/>
  <c r="A29" i="2"/>
  <c r="AC38" i="2" s="1"/>
  <c r="AC55" i="2" s="1"/>
  <c r="AC72" i="2" s="1"/>
  <c r="A28" i="2"/>
  <c r="AB38" i="2" s="1"/>
  <c r="AB55" i="2" s="1"/>
  <c r="AB72" i="2" s="1"/>
  <c r="A27" i="2"/>
  <c r="AA38" i="2" s="1"/>
  <c r="AA55" i="2" s="1"/>
  <c r="AA72" i="2" s="1"/>
  <c r="K22" i="7" s="1"/>
  <c r="A26" i="2"/>
  <c r="Z38" i="2" s="1"/>
  <c r="Z55" i="2" s="1"/>
  <c r="Z72" i="2" s="1"/>
  <c r="A25" i="2"/>
  <c r="Y38" i="2" s="1"/>
  <c r="Y55" i="2" s="1"/>
  <c r="Y72" i="2" s="1"/>
  <c r="A24" i="2"/>
  <c r="X38" i="2" s="1"/>
  <c r="X55" i="2" s="1"/>
  <c r="X72" i="2" s="1"/>
  <c r="J22" i="7" s="1"/>
  <c r="A23" i="2"/>
  <c r="W38" i="2" s="1"/>
  <c r="W55" i="2" s="1"/>
  <c r="W72" i="2" s="1"/>
  <c r="A22" i="2"/>
  <c r="V38" i="2" s="1"/>
  <c r="V55" i="2" s="1"/>
  <c r="V72" i="2" s="1"/>
  <c r="A21" i="2"/>
  <c r="U38" i="2" s="1"/>
  <c r="U55" i="2" s="1"/>
  <c r="U72" i="2" s="1"/>
  <c r="I22" i="7" s="1"/>
  <c r="A20" i="2"/>
  <c r="T38" i="2" s="1"/>
  <c r="T55" i="2" s="1"/>
  <c r="T72" i="2" s="1"/>
  <c r="A19" i="2"/>
  <c r="S38" i="2" s="1"/>
  <c r="S55" i="2" s="1"/>
  <c r="S72" i="2" s="1"/>
  <c r="A18" i="2"/>
  <c r="R38" i="2" s="1"/>
  <c r="R55" i="2" s="1"/>
  <c r="R72" i="2" s="1"/>
  <c r="H22" i="7" s="1"/>
  <c r="A17" i="2"/>
  <c r="Q38" i="2" s="1"/>
  <c r="Q55" i="2" s="1"/>
  <c r="Q72" i="2" s="1"/>
  <c r="A16" i="2"/>
  <c r="P38" i="2" s="1"/>
  <c r="P55" i="2" s="1"/>
  <c r="P72" i="2" s="1"/>
  <c r="A15" i="2"/>
  <c r="O38" i="2" s="1"/>
  <c r="O55" i="2" s="1"/>
  <c r="O72" i="2" s="1"/>
  <c r="G22" i="7" s="1"/>
  <c r="A14" i="2"/>
  <c r="N38" i="2" s="1"/>
  <c r="N55" i="2" s="1"/>
  <c r="N72" i="2" s="1"/>
  <c r="A13" i="2"/>
  <c r="M38" i="2" s="1"/>
  <c r="M55" i="2" s="1"/>
  <c r="M72" i="2" s="1"/>
  <c r="A12" i="2"/>
  <c r="L38" i="2" s="1"/>
  <c r="L55" i="2" s="1"/>
  <c r="L72" i="2" s="1"/>
  <c r="F22" i="7" s="1"/>
  <c r="A11" i="2"/>
  <c r="K38" i="2" s="1"/>
  <c r="K55" i="2" s="1"/>
  <c r="K72" i="2" s="1"/>
  <c r="A10" i="2"/>
  <c r="J38" i="2" s="1"/>
  <c r="J55" i="2" s="1"/>
  <c r="J72" i="2" s="1"/>
  <c r="A9" i="2"/>
  <c r="I38" i="2" s="1"/>
  <c r="I55" i="2" s="1"/>
  <c r="I72" i="2" s="1"/>
  <c r="E22" i="7" s="1"/>
  <c r="A8" i="2"/>
  <c r="H38" i="2" s="1"/>
  <c r="H55" i="2" s="1"/>
  <c r="H72" i="2" s="1"/>
  <c r="A7" i="2"/>
  <c r="G38" i="2" s="1"/>
  <c r="G55" i="2" s="1"/>
  <c r="G72" i="2" s="1"/>
  <c r="A6" i="2"/>
  <c r="F38" i="2" s="1"/>
  <c r="F55" i="2" s="1"/>
  <c r="F72" i="2" s="1"/>
  <c r="D22" i="7" s="1"/>
  <c r="A5" i="2"/>
  <c r="E38" i="2" s="1"/>
  <c r="E55" i="2" s="1"/>
  <c r="E72" i="2" s="1"/>
  <c r="A4" i="2"/>
  <c r="D38" i="2" s="1"/>
  <c r="D55" i="2" s="1"/>
  <c r="D72" i="2" s="1"/>
  <c r="Z120" i="2" l="1"/>
  <c r="H84" i="2"/>
  <c r="D15" i="7" s="1"/>
  <c r="H118" i="2"/>
  <c r="N121" i="2"/>
  <c r="K76" i="2"/>
  <c r="E7" i="7" s="1"/>
  <c r="Q81" i="2"/>
  <c r="G12" i="7" s="1"/>
  <c r="N78" i="2"/>
  <c r="F9" i="7" s="1"/>
  <c r="K78" i="2"/>
  <c r="E9" i="7" s="1"/>
  <c r="W78" i="2"/>
  <c r="I9" i="7" s="1"/>
  <c r="W118" i="2"/>
  <c r="W120" i="2"/>
  <c r="Q112" i="2"/>
  <c r="G187" i="7" s="1"/>
  <c r="W112" i="2"/>
  <c r="I187" i="7" s="1"/>
  <c r="T76" i="2"/>
  <c r="H7" i="7" s="1"/>
  <c r="K77" i="2"/>
  <c r="E8" i="7" s="1"/>
  <c r="W83" i="2"/>
  <c r="I14" i="7" s="1"/>
  <c r="K84" i="2"/>
  <c r="E15" i="7" s="1"/>
  <c r="W84" i="2"/>
  <c r="I15" i="7" s="1"/>
  <c r="AF114" i="2"/>
  <c r="L189" i="7" s="1"/>
  <c r="N114" i="2"/>
  <c r="F189" i="7" s="1"/>
  <c r="H114" i="2"/>
  <c r="D189" i="7" s="1"/>
  <c r="W114" i="2"/>
  <c r="I189" i="7" s="1"/>
  <c r="N112" i="2"/>
  <c r="F187" i="7" s="1"/>
  <c r="N111" i="2"/>
  <c r="F186" i="7" s="1"/>
  <c r="N113" i="2"/>
  <c r="F188" i="7" s="1"/>
  <c r="H116" i="2"/>
  <c r="D191" i="7" s="1"/>
  <c r="E112" i="2"/>
  <c r="C187" i="7" s="1"/>
  <c r="E120" i="2"/>
  <c r="T120" i="2"/>
  <c r="E113" i="2"/>
  <c r="C188" i="7" s="1"/>
  <c r="Q76" i="2"/>
  <c r="G7" i="7" s="1"/>
  <c r="T84" i="2"/>
  <c r="H15" i="7" s="1"/>
  <c r="T113" i="2"/>
  <c r="H188" i="7" s="1"/>
  <c r="T114" i="2"/>
  <c r="H189" i="7" s="1"/>
  <c r="E114" i="2"/>
  <c r="C189" i="7" s="1"/>
  <c r="T116" i="2"/>
  <c r="H191" i="7" s="1"/>
  <c r="K83" i="2"/>
  <c r="E14" i="7" s="1"/>
  <c r="T118" i="2"/>
  <c r="Q77" i="2"/>
  <c r="G8" i="7" s="1"/>
  <c r="N81" i="2"/>
  <c r="F12" i="7" s="1"/>
  <c r="E111" i="2"/>
  <c r="C186" i="7" s="1"/>
  <c r="E118" i="2"/>
  <c r="J88" i="2"/>
  <c r="E129" i="7" s="1"/>
  <c r="E40" i="7"/>
  <c r="E55" i="7" s="1"/>
  <c r="V88" i="2"/>
  <c r="I129" i="7" s="1"/>
  <c r="I40" i="7"/>
  <c r="I55" i="7" s="1"/>
  <c r="U91" i="2"/>
  <c r="I114" i="7" s="1"/>
  <c r="I24" i="7"/>
  <c r="L92" i="2"/>
  <c r="F115" i="7" s="1"/>
  <c r="F25" i="7"/>
  <c r="C93" i="2"/>
  <c r="C116" i="7" s="1"/>
  <c r="C26" i="7"/>
  <c r="O93" i="2"/>
  <c r="G116" i="7" s="1"/>
  <c r="G26" i="7"/>
  <c r="F94" i="2"/>
  <c r="D117" i="7" s="1"/>
  <c r="D27" i="7"/>
  <c r="V94" i="2"/>
  <c r="I134" i="7" s="1"/>
  <c r="I45" i="7"/>
  <c r="I95" i="2"/>
  <c r="E118" i="7" s="1"/>
  <c r="E28" i="7"/>
  <c r="S99" i="2"/>
  <c r="H139" i="7" s="1"/>
  <c r="H50" i="7"/>
  <c r="G100" i="2"/>
  <c r="D140" i="7" s="1"/>
  <c r="D51" i="7"/>
  <c r="O100" i="2"/>
  <c r="G123" i="7" s="1"/>
  <c r="G33" i="7"/>
  <c r="G88" i="2"/>
  <c r="D129" i="7" s="1"/>
  <c r="D40" i="7"/>
  <c r="D55" i="7" s="1"/>
  <c r="O88" i="2"/>
  <c r="G112" i="7" s="1"/>
  <c r="F91" i="2"/>
  <c r="D114" i="7" s="1"/>
  <c r="D24" i="7"/>
  <c r="V91" i="2"/>
  <c r="I131" i="7" s="1"/>
  <c r="I42" i="7"/>
  <c r="L93" i="2"/>
  <c r="F116" i="7" s="1"/>
  <c r="F26" i="7"/>
  <c r="G94" i="2"/>
  <c r="D134" i="7" s="1"/>
  <c r="D45" i="7"/>
  <c r="O94" i="2"/>
  <c r="G117" i="7" s="1"/>
  <c r="G27" i="7"/>
  <c r="F95" i="2"/>
  <c r="D118" i="7" s="1"/>
  <c r="D28" i="7"/>
  <c r="V95" i="2"/>
  <c r="I135" i="7" s="1"/>
  <c r="I46" i="7"/>
  <c r="I97" i="2"/>
  <c r="E120" i="7" s="1"/>
  <c r="E30" i="7"/>
  <c r="D99" i="2"/>
  <c r="C139" i="7" s="1"/>
  <c r="C50" i="7"/>
  <c r="L99" i="2"/>
  <c r="F122" i="7" s="1"/>
  <c r="F32" i="7"/>
  <c r="Z114" i="2"/>
  <c r="J189" i="7" s="1"/>
  <c r="Z111" i="2"/>
  <c r="J186" i="7" s="1"/>
  <c r="I88" i="2"/>
  <c r="E112" i="7" s="1"/>
  <c r="M88" i="2"/>
  <c r="F129" i="7" s="1"/>
  <c r="F40" i="7"/>
  <c r="F55" i="7" s="1"/>
  <c r="U88" i="2"/>
  <c r="I112" i="7" s="1"/>
  <c r="Y88" i="2"/>
  <c r="J129" i="7" s="1"/>
  <c r="J40" i="7"/>
  <c r="J55" i="7" s="1"/>
  <c r="AG88" i="2"/>
  <c r="D91" i="2"/>
  <c r="C131" i="7" s="1"/>
  <c r="C42" i="7"/>
  <c r="H75" i="2"/>
  <c r="D6" i="7" s="1"/>
  <c r="L91" i="2"/>
  <c r="F24" i="7"/>
  <c r="P91" i="2"/>
  <c r="G131" i="7" s="1"/>
  <c r="G42" i="7"/>
  <c r="C92" i="2"/>
  <c r="C25" i="7"/>
  <c r="G92" i="2"/>
  <c r="D132" i="7" s="1"/>
  <c r="D43" i="7"/>
  <c r="O92" i="2"/>
  <c r="G25" i="7"/>
  <c r="S92" i="2"/>
  <c r="H132" i="7" s="1"/>
  <c r="H43" i="7"/>
  <c r="F93" i="2"/>
  <c r="D26" i="7"/>
  <c r="J93" i="2"/>
  <c r="E133" i="7" s="1"/>
  <c r="E44" i="7"/>
  <c r="R93" i="2"/>
  <c r="H26" i="7"/>
  <c r="V93" i="2"/>
  <c r="I133" i="7" s="1"/>
  <c r="I44" i="7"/>
  <c r="I94" i="2"/>
  <c r="E27" i="7"/>
  <c r="M94" i="2"/>
  <c r="F134" i="7" s="1"/>
  <c r="F45" i="7"/>
  <c r="Q78" i="2"/>
  <c r="G9" i="7" s="1"/>
  <c r="U94" i="2"/>
  <c r="I117" i="7" s="1"/>
  <c r="I27" i="7"/>
  <c r="D95" i="2"/>
  <c r="C135" i="7" s="1"/>
  <c r="C46" i="7"/>
  <c r="L95" i="2"/>
  <c r="F118" i="7" s="1"/>
  <c r="F28" i="7"/>
  <c r="P95" i="2"/>
  <c r="G135" i="7" s="1"/>
  <c r="G46" i="7"/>
  <c r="C97" i="2"/>
  <c r="C120" i="7" s="1"/>
  <c r="C30" i="7"/>
  <c r="G97" i="2"/>
  <c r="D137" i="7" s="1"/>
  <c r="D48" i="7"/>
  <c r="O97" i="2"/>
  <c r="G120" i="7" s="1"/>
  <c r="G30" i="7"/>
  <c r="S97" i="2"/>
  <c r="H137" i="7" s="1"/>
  <c r="H48" i="7"/>
  <c r="F99" i="2"/>
  <c r="D122" i="7" s="1"/>
  <c r="D32" i="7"/>
  <c r="J99" i="2"/>
  <c r="E139" i="7" s="1"/>
  <c r="E50" i="7"/>
  <c r="R99" i="2"/>
  <c r="H122" i="7" s="1"/>
  <c r="H32" i="7"/>
  <c r="V99" i="2"/>
  <c r="I139" i="7" s="1"/>
  <c r="I50" i="7"/>
  <c r="F100" i="2"/>
  <c r="D123" i="7" s="1"/>
  <c r="D33" i="7"/>
  <c r="J100" i="2"/>
  <c r="E140" i="7" s="1"/>
  <c r="E51" i="7"/>
  <c r="R100" i="2"/>
  <c r="H123" i="7" s="1"/>
  <c r="H33" i="7"/>
  <c r="V100" i="2"/>
  <c r="I140" i="7" s="1"/>
  <c r="I51" i="7"/>
  <c r="AF113" i="2"/>
  <c r="L188" i="7" s="1"/>
  <c r="AC118" i="2"/>
  <c r="K113" i="2"/>
  <c r="E188" i="7" s="1"/>
  <c r="AF118" i="2"/>
  <c r="AF120" i="2"/>
  <c r="AC112" i="2"/>
  <c r="K187" i="7" s="1"/>
  <c r="N120" i="2"/>
  <c r="H120" i="2"/>
  <c r="H111" i="2"/>
  <c r="D186" i="7" s="1"/>
  <c r="AF112" i="2"/>
  <c r="L187" i="7" s="1"/>
  <c r="Z112" i="2"/>
  <c r="J187" i="7" s="1"/>
  <c r="N118" i="2"/>
  <c r="F88" i="2"/>
  <c r="D112" i="7" s="1"/>
  <c r="AD88" i="2"/>
  <c r="L112" i="7" s="1"/>
  <c r="I91" i="2"/>
  <c r="E114" i="7" s="1"/>
  <c r="E24" i="7"/>
  <c r="D92" i="2"/>
  <c r="C132" i="7" s="1"/>
  <c r="C43" i="7"/>
  <c r="G93" i="2"/>
  <c r="D133" i="7" s="1"/>
  <c r="D44" i="7"/>
  <c r="U95" i="2"/>
  <c r="I118" i="7" s="1"/>
  <c r="I28" i="7"/>
  <c r="D97" i="2"/>
  <c r="C137" i="7" s="1"/>
  <c r="C48" i="7"/>
  <c r="P97" i="2"/>
  <c r="G137" i="7" s="1"/>
  <c r="G48" i="7"/>
  <c r="C99" i="2"/>
  <c r="C122" i="7" s="1"/>
  <c r="C32" i="7"/>
  <c r="S100" i="2"/>
  <c r="H140" i="7" s="1"/>
  <c r="H51" i="7"/>
  <c r="R88" i="2"/>
  <c r="H112" i="7" s="1"/>
  <c r="AH88" i="2"/>
  <c r="M40" i="7"/>
  <c r="M55" i="7" s="1"/>
  <c r="M91" i="2"/>
  <c r="F131" i="7" s="1"/>
  <c r="F42" i="7"/>
  <c r="P92" i="2"/>
  <c r="G132" i="7" s="1"/>
  <c r="G43" i="7"/>
  <c r="S93" i="2"/>
  <c r="H133" i="7" s="1"/>
  <c r="H44" i="7"/>
  <c r="J94" i="2"/>
  <c r="E134" i="7" s="1"/>
  <c r="E45" i="7"/>
  <c r="R94" i="2"/>
  <c r="H117" i="7" s="1"/>
  <c r="H27" i="7"/>
  <c r="M95" i="2"/>
  <c r="F135" i="7" s="1"/>
  <c r="F46" i="7"/>
  <c r="L97" i="2"/>
  <c r="F120" i="7" s="1"/>
  <c r="F30" i="7"/>
  <c r="G99" i="2"/>
  <c r="D139" i="7" s="1"/>
  <c r="D50" i="7"/>
  <c r="O99" i="2"/>
  <c r="G122" i="7" s="1"/>
  <c r="G32" i="7"/>
  <c r="S88" i="2"/>
  <c r="H129" i="7" s="1"/>
  <c r="H40" i="7"/>
  <c r="H55" i="7" s="1"/>
  <c r="AA88" i="2"/>
  <c r="K112" i="7" s="1"/>
  <c r="AE88" i="2"/>
  <c r="L129" i="7" s="1"/>
  <c r="L40" i="7"/>
  <c r="L55" i="7" s="1"/>
  <c r="J91" i="2"/>
  <c r="E131" i="7" s="1"/>
  <c r="E42" i="7"/>
  <c r="R91" i="2"/>
  <c r="H114" i="7" s="1"/>
  <c r="H24" i="7"/>
  <c r="I92" i="2"/>
  <c r="E115" i="7" s="1"/>
  <c r="E25" i="7"/>
  <c r="M92" i="2"/>
  <c r="F132" i="7" s="1"/>
  <c r="F43" i="7"/>
  <c r="U92" i="2"/>
  <c r="I115" i="7" s="1"/>
  <c r="I25" i="7"/>
  <c r="D93" i="2"/>
  <c r="C133" i="7" s="1"/>
  <c r="C44" i="7"/>
  <c r="P93" i="2"/>
  <c r="G133" i="7" s="1"/>
  <c r="G44" i="7"/>
  <c r="C94" i="2"/>
  <c r="C117" i="7" s="1"/>
  <c r="C27" i="7"/>
  <c r="S94" i="2"/>
  <c r="H134" i="7" s="1"/>
  <c r="H45" i="7"/>
  <c r="J95" i="2"/>
  <c r="E135" i="7" s="1"/>
  <c r="E46" i="7"/>
  <c r="R95" i="2"/>
  <c r="H118" i="7" s="1"/>
  <c r="H28" i="7"/>
  <c r="M97" i="2"/>
  <c r="F137" i="7" s="1"/>
  <c r="F48" i="7"/>
  <c r="U97" i="2"/>
  <c r="I120" i="7" s="1"/>
  <c r="I30" i="7"/>
  <c r="P99" i="2"/>
  <c r="G139" i="7" s="1"/>
  <c r="G50" i="7"/>
  <c r="D100" i="2"/>
  <c r="C140" i="7" s="1"/>
  <c r="C51" i="7"/>
  <c r="L100" i="2"/>
  <c r="F123" i="7" s="1"/>
  <c r="F33" i="7"/>
  <c r="P100" i="2"/>
  <c r="G140" i="7" s="1"/>
  <c r="G51" i="7"/>
  <c r="C100" i="2"/>
  <c r="C123" i="7" s="1"/>
  <c r="C33" i="7"/>
  <c r="D88" i="2"/>
  <c r="C129" i="7" s="1"/>
  <c r="C40" i="7"/>
  <c r="C55" i="7" s="1"/>
  <c r="L88" i="2"/>
  <c r="F112" i="7" s="1"/>
  <c r="P88" i="2"/>
  <c r="G129" i="7" s="1"/>
  <c r="G40" i="7"/>
  <c r="G55" i="7" s="1"/>
  <c r="X88" i="2"/>
  <c r="J112" i="7" s="1"/>
  <c r="AB88" i="2"/>
  <c r="K129" i="7" s="1"/>
  <c r="K40" i="7"/>
  <c r="K55" i="7" s="1"/>
  <c r="C91" i="2"/>
  <c r="C114" i="7" s="1"/>
  <c r="C24" i="7"/>
  <c r="G91" i="2"/>
  <c r="D131" i="7" s="1"/>
  <c r="D42" i="7"/>
  <c r="O91" i="2"/>
  <c r="G114" i="7" s="1"/>
  <c r="G24" i="7"/>
  <c r="S91" i="2"/>
  <c r="H131" i="7" s="1"/>
  <c r="H42" i="7"/>
  <c r="F92" i="2"/>
  <c r="D115" i="7" s="1"/>
  <c r="D25" i="7"/>
  <c r="J92" i="2"/>
  <c r="E132" i="7" s="1"/>
  <c r="E43" i="7"/>
  <c r="N76" i="2"/>
  <c r="F7" i="7" s="1"/>
  <c r="R92" i="2"/>
  <c r="H25" i="7"/>
  <c r="V92" i="2"/>
  <c r="I132" i="7" s="1"/>
  <c r="I43" i="7"/>
  <c r="I93" i="2"/>
  <c r="E116" i="7" s="1"/>
  <c r="E26" i="7"/>
  <c r="M93" i="2"/>
  <c r="F133" i="7" s="1"/>
  <c r="F44" i="7"/>
  <c r="U93" i="2"/>
  <c r="I26" i="7"/>
  <c r="D94" i="2"/>
  <c r="C134" i="7" s="1"/>
  <c r="C45" i="7"/>
  <c r="L94" i="2"/>
  <c r="F27" i="7"/>
  <c r="P94" i="2"/>
  <c r="G134" i="7" s="1"/>
  <c r="G45" i="7"/>
  <c r="C28" i="7"/>
  <c r="G95" i="2"/>
  <c r="D135" i="7" s="1"/>
  <c r="D46" i="7"/>
  <c r="O95" i="2"/>
  <c r="G28" i="7"/>
  <c r="S95" i="2"/>
  <c r="H135" i="7" s="1"/>
  <c r="H46" i="7"/>
  <c r="F97" i="2"/>
  <c r="D120" i="7" s="1"/>
  <c r="D30" i="7"/>
  <c r="J97" i="2"/>
  <c r="E137" i="7" s="1"/>
  <c r="E48" i="7"/>
  <c r="R97" i="2"/>
  <c r="H30" i="7"/>
  <c r="V97" i="2"/>
  <c r="I137" i="7" s="1"/>
  <c r="I48" i="7"/>
  <c r="I99" i="2"/>
  <c r="E32" i="7"/>
  <c r="M99" i="2"/>
  <c r="F139" i="7" s="1"/>
  <c r="F50" i="7"/>
  <c r="U99" i="2"/>
  <c r="I32" i="7"/>
  <c r="I100" i="2"/>
  <c r="E123" i="7" s="1"/>
  <c r="E33" i="7"/>
  <c r="M100" i="2"/>
  <c r="F51" i="7"/>
  <c r="Q84" i="2"/>
  <c r="G15" i="7" s="1"/>
  <c r="U100" i="2"/>
  <c r="I123" i="7" s="1"/>
  <c r="I33" i="7"/>
  <c r="H113" i="2"/>
  <c r="D188" i="7" s="1"/>
  <c r="K118" i="2"/>
  <c r="AC116" i="2"/>
  <c r="K191" i="7" s="1"/>
  <c r="K116" i="2"/>
  <c r="E191" i="7" s="1"/>
  <c r="H115" i="2"/>
  <c r="D190" i="7" s="1"/>
  <c r="AF111" i="2"/>
  <c r="L186" i="7" s="1"/>
  <c r="T111" i="2"/>
  <c r="H186" i="7" s="1"/>
  <c r="Z118" i="2"/>
  <c r="E115" i="2"/>
  <c r="C190" i="7" s="1"/>
  <c r="N116" i="2"/>
  <c r="F191" i="7" s="1"/>
  <c r="N115" i="2"/>
  <c r="F190" i="7" s="1"/>
  <c r="H88" i="2"/>
  <c r="D95" i="7" s="1"/>
  <c r="D145" i="7" s="1"/>
  <c r="D4" i="7"/>
  <c r="T88" i="2"/>
  <c r="H95" i="7" s="1"/>
  <c r="H145" i="7" s="1"/>
  <c r="H4" i="7"/>
  <c r="AF88" i="2"/>
  <c r="L95" i="7" s="1"/>
  <c r="L145" i="7" s="1"/>
  <c r="L4" i="7"/>
  <c r="AI118" i="2"/>
  <c r="AI111" i="2"/>
  <c r="M186" i="7" s="1"/>
  <c r="AI112" i="2"/>
  <c r="M187" i="7" s="1"/>
  <c r="Q120" i="2"/>
  <c r="W115" i="2"/>
  <c r="I190" i="7" s="1"/>
  <c r="Q111" i="2"/>
  <c r="G186" i="7" s="1"/>
  <c r="K115" i="2"/>
  <c r="E190" i="7" s="1"/>
  <c r="AI114" i="2"/>
  <c r="M189" i="7" s="1"/>
  <c r="AC120" i="2"/>
  <c r="Z116" i="2"/>
  <c r="J191" i="7" s="1"/>
  <c r="Z115" i="2"/>
  <c r="J190" i="7" s="1"/>
  <c r="E88" i="2"/>
  <c r="C95" i="7" s="1"/>
  <c r="C145" i="7" s="1"/>
  <c r="C4" i="7"/>
  <c r="AC88" i="2"/>
  <c r="K95" i="7" s="1"/>
  <c r="K145" i="7" s="1"/>
  <c r="K4" i="7"/>
  <c r="Q114" i="2"/>
  <c r="G189" i="7" s="1"/>
  <c r="Q113" i="2"/>
  <c r="G188" i="7" s="1"/>
  <c r="W111" i="2"/>
  <c r="I186" i="7" s="1"/>
  <c r="K111" i="2"/>
  <c r="E186" i="7" s="1"/>
  <c r="K120" i="2"/>
  <c r="AF121" i="2"/>
  <c r="T121" i="2"/>
  <c r="B99" i="2"/>
  <c r="B14" i="7"/>
  <c r="B32" i="7" s="1"/>
  <c r="B50" i="7" s="1"/>
  <c r="B105" i="7" s="1"/>
  <c r="B122" i="7" s="1"/>
  <c r="B195" i="7" s="1"/>
  <c r="B211" i="7" s="1"/>
  <c r="B227" i="7" s="1"/>
  <c r="B92" i="2"/>
  <c r="B7" i="7"/>
  <c r="B25" i="7" s="1"/>
  <c r="B43" i="7" s="1"/>
  <c r="B98" i="7" s="1"/>
  <c r="B115" i="7" s="1"/>
  <c r="B95" i="2"/>
  <c r="B10" i="7"/>
  <c r="B28" i="7" s="1"/>
  <c r="B46" i="7" s="1"/>
  <c r="B101" i="7" s="1"/>
  <c r="B118" i="7" s="1"/>
  <c r="B100" i="2"/>
  <c r="B15" i="7"/>
  <c r="B33" i="7" s="1"/>
  <c r="B51" i="7" s="1"/>
  <c r="B106" i="7" s="1"/>
  <c r="B123" i="7" s="1"/>
  <c r="B196" i="7" s="1"/>
  <c r="B90" i="2"/>
  <c r="B5" i="7"/>
  <c r="B23" i="7" s="1"/>
  <c r="B41" i="7" s="1"/>
  <c r="B96" i="7" s="1"/>
  <c r="AC111" i="2"/>
  <c r="K186" i="7" s="1"/>
  <c r="Q121" i="2"/>
  <c r="AI120" i="2"/>
  <c r="AF116" i="2"/>
  <c r="L191" i="7" s="1"/>
  <c r="T112" i="2"/>
  <c r="H187" i="7" s="1"/>
  <c r="Z121" i="2"/>
  <c r="T115" i="2"/>
  <c r="H190" i="7" s="1"/>
  <c r="AI121" i="2"/>
  <c r="Q88" i="2"/>
  <c r="G95" i="7" s="1"/>
  <c r="G145" i="7" s="1"/>
  <c r="G4" i="7"/>
  <c r="N88" i="2"/>
  <c r="F95" i="7" s="1"/>
  <c r="F145" i="7" s="1"/>
  <c r="F4" i="7"/>
  <c r="Z88" i="2"/>
  <c r="J95" i="7" s="1"/>
  <c r="J145" i="7" s="1"/>
  <c r="J4" i="7"/>
  <c r="K88" i="2"/>
  <c r="E95" i="7" s="1"/>
  <c r="E145" i="7" s="1"/>
  <c r="E4" i="7"/>
  <c r="W88" i="2"/>
  <c r="I95" i="7" s="1"/>
  <c r="I145" i="7" s="1"/>
  <c r="I4" i="7"/>
  <c r="AI88" i="2"/>
  <c r="M4" i="7"/>
  <c r="AI115" i="2"/>
  <c r="M190" i="7" s="1"/>
  <c r="AI116" i="2"/>
  <c r="M191" i="7" s="1"/>
  <c r="AC114" i="2"/>
  <c r="K189" i="7" s="1"/>
  <c r="K114" i="2"/>
  <c r="E189" i="7" s="1"/>
  <c r="AC121" i="2"/>
  <c r="W121" i="2"/>
  <c r="Q115" i="2"/>
  <c r="G190" i="7" s="1"/>
  <c r="K121" i="2"/>
  <c r="AF115" i="2"/>
  <c r="L190" i="7" s="1"/>
  <c r="Q118" i="2"/>
  <c r="B93" i="2"/>
  <c r="B8" i="7"/>
  <c r="B26" i="7" s="1"/>
  <c r="B44" i="7" s="1"/>
  <c r="B99" i="7" s="1"/>
  <c r="B116" i="7" s="1"/>
  <c r="B97" i="2"/>
  <c r="B12" i="7"/>
  <c r="B30" i="7" s="1"/>
  <c r="B48" i="7" s="1"/>
  <c r="B103" i="7" s="1"/>
  <c r="B120" i="7" s="1"/>
  <c r="B101" i="2"/>
  <c r="B16" i="7"/>
  <c r="B34" i="7" s="1"/>
  <c r="B52" i="7" s="1"/>
  <c r="B107" i="7" s="1"/>
  <c r="B124" i="7" s="1"/>
  <c r="B94" i="2"/>
  <c r="B9" i="7"/>
  <c r="B27" i="7" s="1"/>
  <c r="B45" i="7" s="1"/>
  <c r="B100" i="7" s="1"/>
  <c r="B117" i="7" s="1"/>
  <c r="B91" i="2"/>
  <c r="B6" i="7"/>
  <c r="B24" i="7" s="1"/>
  <c r="B42" i="7" s="1"/>
  <c r="B97" i="7" s="1"/>
  <c r="B114" i="7" s="1"/>
  <c r="Y75" i="2"/>
  <c r="D5" i="5"/>
  <c r="D35" i="5" s="1"/>
  <c r="AG75" i="2"/>
  <c r="L5" i="5"/>
  <c r="K6" i="5"/>
  <c r="AA77" i="2"/>
  <c r="F7" i="5"/>
  <c r="F37" i="5" s="1"/>
  <c r="Z78" i="2"/>
  <c r="J9" i="7" s="1"/>
  <c r="E8" i="5"/>
  <c r="AB81" i="2"/>
  <c r="G11" i="5"/>
  <c r="G41" i="5" s="1"/>
  <c r="AE83" i="2"/>
  <c r="J13" i="5"/>
  <c r="J43" i="5" s="1"/>
  <c r="AA84" i="2"/>
  <c r="F14" i="5"/>
  <c r="F44" i="5" s="1"/>
  <c r="AE84" i="2"/>
  <c r="J14" i="5"/>
  <c r="J44" i="5" s="1"/>
  <c r="AI84" i="2"/>
  <c r="M15" i="7" s="1"/>
  <c r="N14" i="5"/>
  <c r="N44" i="5" s="1"/>
  <c r="N21" i="5"/>
  <c r="N30" i="5"/>
  <c r="K22" i="5"/>
  <c r="E28" i="5"/>
  <c r="K19" i="5"/>
  <c r="K24" i="5"/>
  <c r="H28" i="5"/>
  <c r="E30" i="5"/>
  <c r="E24" i="5"/>
  <c r="E29" i="5"/>
  <c r="E23" i="5"/>
  <c r="N75" i="2"/>
  <c r="F6" i="7" s="1"/>
  <c r="Z75" i="2"/>
  <c r="J6" i="7" s="1"/>
  <c r="E5" i="5"/>
  <c r="AD75" i="2"/>
  <c r="I5" i="5"/>
  <c r="I35" i="5" s="1"/>
  <c r="AH75" i="2"/>
  <c r="M5" i="5"/>
  <c r="Y76" i="2"/>
  <c r="D6" i="5"/>
  <c r="D36" i="5" s="1"/>
  <c r="H6" i="5"/>
  <c r="AG76" i="2"/>
  <c r="L6" i="5"/>
  <c r="H77" i="2"/>
  <c r="D8" i="7" s="1"/>
  <c r="X77" i="2"/>
  <c r="C37" i="5"/>
  <c r="AB77" i="2"/>
  <c r="G7" i="5"/>
  <c r="G37" i="5" s="1"/>
  <c r="K7" i="5"/>
  <c r="AA78" i="2"/>
  <c r="F8" i="5"/>
  <c r="F38" i="5" s="1"/>
  <c r="AE78" i="2"/>
  <c r="J8" i="5"/>
  <c r="J38" i="5" s="1"/>
  <c r="N8" i="5"/>
  <c r="N79" i="2"/>
  <c r="F10" i="7" s="1"/>
  <c r="Z79" i="2"/>
  <c r="J10" i="7" s="1"/>
  <c r="E9" i="5"/>
  <c r="AD79" i="2"/>
  <c r="I9" i="5"/>
  <c r="I39" i="5" s="1"/>
  <c r="AH79" i="2"/>
  <c r="M9" i="5"/>
  <c r="Y81" i="2"/>
  <c r="D11" i="5"/>
  <c r="D41" i="5" s="1"/>
  <c r="H11" i="5"/>
  <c r="H41" i="5" s="1"/>
  <c r="AG81" i="2"/>
  <c r="L11" i="5"/>
  <c r="X83" i="2"/>
  <c r="AB83" i="2"/>
  <c r="G13" i="5"/>
  <c r="G43" i="5" s="1"/>
  <c r="K13" i="5"/>
  <c r="K43" i="5" s="1"/>
  <c r="X84" i="2"/>
  <c r="AB84" i="2"/>
  <c r="G14" i="5"/>
  <c r="G44" i="5" s="1"/>
  <c r="AF84" i="2"/>
  <c r="L15" i="7" s="1"/>
  <c r="K14" i="5"/>
  <c r="K44" i="5" s="1"/>
  <c r="H21" i="5"/>
  <c r="H23" i="5"/>
  <c r="N23" i="5"/>
  <c r="N24" i="5"/>
  <c r="H30" i="5"/>
  <c r="Z69" i="2"/>
  <c r="E22" i="5"/>
  <c r="H19" i="5"/>
  <c r="E26" i="5"/>
  <c r="E21" i="5"/>
  <c r="N28" i="5"/>
  <c r="N22" i="5"/>
  <c r="K23" i="5"/>
  <c r="AC75" i="2"/>
  <c r="K6" i="7" s="1"/>
  <c r="H5" i="5"/>
  <c r="AB76" i="2"/>
  <c r="G6" i="5"/>
  <c r="G36" i="5" s="1"/>
  <c r="AI77" i="2"/>
  <c r="M8" i="7" s="1"/>
  <c r="N7" i="5"/>
  <c r="AH78" i="2"/>
  <c r="M8" i="5"/>
  <c r="Y79" i="2"/>
  <c r="D9" i="5"/>
  <c r="D39" i="5" s="1"/>
  <c r="AG79" i="2"/>
  <c r="L9" i="5"/>
  <c r="X81" i="2"/>
  <c r="K11" i="5"/>
  <c r="K41" i="5" s="1"/>
  <c r="AA83" i="2"/>
  <c r="F13" i="5"/>
  <c r="F43" i="5" s="1"/>
  <c r="AI83" i="2"/>
  <c r="M14" i="7" s="1"/>
  <c r="N13" i="5"/>
  <c r="N43" i="5" s="1"/>
  <c r="AA75" i="2"/>
  <c r="F5" i="5"/>
  <c r="F35" i="5" s="1"/>
  <c r="AE75" i="2"/>
  <c r="J5" i="5"/>
  <c r="J35" i="5" s="1"/>
  <c r="N5" i="5"/>
  <c r="Z76" i="2"/>
  <c r="J7" i="7" s="1"/>
  <c r="E6" i="5"/>
  <c r="AD76" i="2"/>
  <c r="I6" i="5"/>
  <c r="I36" i="5" s="1"/>
  <c r="AH76" i="2"/>
  <c r="M6" i="5"/>
  <c r="Y77" i="2"/>
  <c r="D7" i="5"/>
  <c r="D37" i="5" s="1"/>
  <c r="AC77" i="2"/>
  <c r="K8" i="7" s="1"/>
  <c r="H7" i="5"/>
  <c r="AG77" i="2"/>
  <c r="L7" i="5"/>
  <c r="T78" i="2"/>
  <c r="H9" i="7" s="1"/>
  <c r="X78" i="2"/>
  <c r="C38" i="5"/>
  <c r="AB78" i="2"/>
  <c r="G8" i="5"/>
  <c r="G38" i="5" s="1"/>
  <c r="AF78" i="2"/>
  <c r="L9" i="7" s="1"/>
  <c r="K8" i="5"/>
  <c r="AA79" i="2"/>
  <c r="F9" i="5"/>
  <c r="F39" i="5" s="1"/>
  <c r="AE79" i="2"/>
  <c r="J9" i="5"/>
  <c r="J39" i="5" s="1"/>
  <c r="N9" i="5"/>
  <c r="Z81" i="2"/>
  <c r="J12" i="7" s="1"/>
  <c r="E11" i="5"/>
  <c r="E41" i="5" s="1"/>
  <c r="AD81" i="2"/>
  <c r="I11" i="5"/>
  <c r="I41" i="5" s="1"/>
  <c r="AH81" i="2"/>
  <c r="M11" i="5"/>
  <c r="Q83" i="2"/>
  <c r="G14" i="7" s="1"/>
  <c r="Y83" i="2"/>
  <c r="D13" i="5"/>
  <c r="D43" i="5" s="1"/>
  <c r="AC83" i="2"/>
  <c r="K14" i="7" s="1"/>
  <c r="H13" i="5"/>
  <c r="H43" i="5" s="1"/>
  <c r="AG83" i="2"/>
  <c r="L13" i="5"/>
  <c r="Y84" i="2"/>
  <c r="D14" i="5"/>
  <c r="D44" i="5" s="1"/>
  <c r="AC84" i="2"/>
  <c r="K15" i="7" s="1"/>
  <c r="H14" i="5"/>
  <c r="H44" i="5" s="1"/>
  <c r="AG84" i="2"/>
  <c r="L14" i="5"/>
  <c r="N26" i="5"/>
  <c r="N19" i="5"/>
  <c r="N20" i="5"/>
  <c r="H24" i="5"/>
  <c r="K69" i="2"/>
  <c r="K20" i="5"/>
  <c r="H22" i="5"/>
  <c r="E20" i="5"/>
  <c r="H29" i="5"/>
  <c r="K29" i="5"/>
  <c r="X76" i="2"/>
  <c r="C36" i="5"/>
  <c r="AE77" i="2"/>
  <c r="J7" i="5"/>
  <c r="J37" i="5" s="1"/>
  <c r="P7" i="5" s="1"/>
  <c r="AD78" i="2"/>
  <c r="I8" i="5"/>
  <c r="I38" i="5" s="1"/>
  <c r="O8" i="5" s="1"/>
  <c r="AC79" i="2"/>
  <c r="K10" i="7" s="1"/>
  <c r="H9" i="5"/>
  <c r="T75" i="2"/>
  <c r="H6" i="7" s="1"/>
  <c r="X75" i="2"/>
  <c r="C35" i="5"/>
  <c r="AB75" i="2"/>
  <c r="G5" i="5"/>
  <c r="G35" i="5" s="1"/>
  <c r="AF75" i="2"/>
  <c r="L6" i="7" s="1"/>
  <c r="K5" i="5"/>
  <c r="AA76" i="2"/>
  <c r="F6" i="5"/>
  <c r="F36" i="5" s="1"/>
  <c r="AE76" i="2"/>
  <c r="J6" i="5"/>
  <c r="J36" i="5" s="1"/>
  <c r="N6" i="5"/>
  <c r="N77" i="2"/>
  <c r="F8" i="7" s="1"/>
  <c r="Z77" i="2"/>
  <c r="J8" i="7" s="1"/>
  <c r="E7" i="5"/>
  <c r="AD77" i="2"/>
  <c r="I7" i="5"/>
  <c r="I37" i="5" s="1"/>
  <c r="AH77" i="2"/>
  <c r="M7" i="5"/>
  <c r="E78" i="2"/>
  <c r="C9" i="7" s="1"/>
  <c r="Y78" i="2"/>
  <c r="D8" i="5"/>
  <c r="D38" i="5" s="1"/>
  <c r="H8" i="5"/>
  <c r="AG78" i="2"/>
  <c r="L8" i="5"/>
  <c r="H79" i="2"/>
  <c r="D10" i="7" s="1"/>
  <c r="T79" i="2"/>
  <c r="H10" i="7" s="1"/>
  <c r="X79" i="2"/>
  <c r="C39" i="5"/>
  <c r="AB79" i="2"/>
  <c r="G9" i="5"/>
  <c r="G39" i="5" s="1"/>
  <c r="AF79" i="2"/>
  <c r="L10" i="7" s="1"/>
  <c r="K9" i="5"/>
  <c r="AA81" i="2"/>
  <c r="F11" i="5"/>
  <c r="F41" i="5" s="1"/>
  <c r="AE81" i="2"/>
  <c r="J11" i="5"/>
  <c r="J41" i="5" s="1"/>
  <c r="N11" i="5"/>
  <c r="N41" i="5" s="1"/>
  <c r="Z83" i="2"/>
  <c r="J14" i="7" s="1"/>
  <c r="E13" i="5"/>
  <c r="E43" i="5" s="1"/>
  <c r="AD83" i="2"/>
  <c r="I13" i="5"/>
  <c r="I43" i="5" s="1"/>
  <c r="AH83" i="2"/>
  <c r="M13" i="5"/>
  <c r="Z84" i="2"/>
  <c r="J15" i="7" s="1"/>
  <c r="E14" i="5"/>
  <c r="E44" i="5" s="1"/>
  <c r="AD84" i="2"/>
  <c r="I14" i="5"/>
  <c r="I44" i="5" s="1"/>
  <c r="O14" i="5" s="1"/>
  <c r="AH84" i="2"/>
  <c r="M14" i="5"/>
  <c r="K21" i="5"/>
  <c r="H26" i="5"/>
  <c r="K26" i="5"/>
  <c r="K28" i="5"/>
  <c r="H20" i="5"/>
  <c r="K30" i="5"/>
  <c r="E19" i="5"/>
  <c r="W75" i="2"/>
  <c r="I6" i="7" s="1"/>
  <c r="E83" i="2"/>
  <c r="C14" i="7" s="1"/>
  <c r="E79" i="2"/>
  <c r="C10" i="7" s="1"/>
  <c r="Q75" i="2"/>
  <c r="G6" i="7" s="1"/>
  <c r="T77" i="2"/>
  <c r="H8" i="7" s="1"/>
  <c r="E81" i="2"/>
  <c r="C12" i="7" s="1"/>
  <c r="AI81" i="2"/>
  <c r="M12" i="7" s="1"/>
  <c r="E69" i="2"/>
  <c r="AI75" i="2"/>
  <c r="M6" i="7" s="1"/>
  <c r="E77" i="2"/>
  <c r="C8" i="7" s="1"/>
  <c r="H78" i="2"/>
  <c r="D9" i="7" s="1"/>
  <c r="K79" i="2"/>
  <c r="E10" i="7" s="1"/>
  <c r="W79" i="2"/>
  <c r="I10" i="7" s="1"/>
  <c r="AI79" i="2"/>
  <c r="M10" i="7" s="1"/>
  <c r="E84" i="2"/>
  <c r="C15" i="7" s="1"/>
  <c r="N69" i="2"/>
  <c r="N83" i="2"/>
  <c r="F14" i="7" s="1"/>
  <c r="K81" i="2"/>
  <c r="E12" i="7" s="1"/>
  <c r="AF81" i="2"/>
  <c r="L12" i="7" s="1"/>
  <c r="T91" i="2"/>
  <c r="H97" i="7" s="1"/>
  <c r="E76" i="2"/>
  <c r="C7" i="7" s="1"/>
  <c r="AF77" i="2"/>
  <c r="L8" i="7" s="1"/>
  <c r="H83" i="2"/>
  <c r="D14" i="7" s="1"/>
  <c r="T83" i="2"/>
  <c r="H14" i="7" s="1"/>
  <c r="AF83" i="2"/>
  <c r="L14" i="7" s="1"/>
  <c r="T69" i="2"/>
  <c r="D40" i="2"/>
  <c r="K75" i="2"/>
  <c r="E6" i="7" s="1"/>
  <c r="Q69" i="2"/>
  <c r="AI78" i="2"/>
  <c r="M9" i="7" s="1"/>
  <c r="E40" i="2"/>
  <c r="H81" i="2"/>
  <c r="D12" i="7" s="1"/>
  <c r="AC78" i="2"/>
  <c r="K9" i="7" s="1"/>
  <c r="AC81" i="2"/>
  <c r="K12" i="7" s="1"/>
  <c r="N84" i="2"/>
  <c r="F15" i="7" s="1"/>
  <c r="C74" i="2"/>
  <c r="E75" i="2"/>
  <c r="C6" i="7" s="1"/>
  <c r="Q79" i="2"/>
  <c r="G10" i="7" s="1"/>
  <c r="W81" i="2"/>
  <c r="I12" i="7" s="1"/>
  <c r="T81" i="2"/>
  <c r="H12" i="7" s="1"/>
  <c r="AI69" i="2"/>
  <c r="AI76" i="2"/>
  <c r="M7" i="7" s="1"/>
  <c r="AF69" i="2"/>
  <c r="AF76" i="2"/>
  <c r="L7" i="7" s="1"/>
  <c r="AC69" i="2"/>
  <c r="AC76" i="2"/>
  <c r="K7" i="7" s="1"/>
  <c r="W69" i="2"/>
  <c r="W76" i="2"/>
  <c r="I7" i="7" s="1"/>
  <c r="H69" i="2"/>
  <c r="H76" i="2"/>
  <c r="D7" i="7" s="1"/>
  <c r="N16" i="2"/>
  <c r="P51" i="2" s="1"/>
  <c r="P85" i="2" s="1"/>
  <c r="G52" i="7" s="1"/>
  <c r="G58" i="7" s="1"/>
  <c r="I51" i="2"/>
  <c r="I85" i="2" s="1"/>
  <c r="E34" i="7" s="1"/>
  <c r="E57" i="7" s="1"/>
  <c r="N13" i="2"/>
  <c r="M51" i="2" s="1"/>
  <c r="M85" i="2" s="1"/>
  <c r="F52" i="7" s="1"/>
  <c r="F58" i="7" s="1"/>
  <c r="N17" i="2"/>
  <c r="Q51" i="2" s="1"/>
  <c r="Q85" i="2" s="1"/>
  <c r="G16" i="7" s="1"/>
  <c r="G56" i="7" s="1"/>
  <c r="U51" i="2"/>
  <c r="U85" i="2" s="1"/>
  <c r="I34" i="7" s="1"/>
  <c r="I57" i="7" s="1"/>
  <c r="N25" i="2"/>
  <c r="Y51" i="2" s="1"/>
  <c r="N29" i="2"/>
  <c r="AC51" i="2" s="1"/>
  <c r="AG51" i="2"/>
  <c r="L51" i="2"/>
  <c r="L85" i="2" s="1"/>
  <c r="F34" i="7" s="1"/>
  <c r="F57" i="7" s="1"/>
  <c r="X51" i="2"/>
  <c r="N32" i="2"/>
  <c r="AF51" i="2" s="1"/>
  <c r="N6" i="2"/>
  <c r="N10" i="2"/>
  <c r="N14" i="2"/>
  <c r="N51" i="2" s="1"/>
  <c r="N85" i="2" s="1"/>
  <c r="F16" i="7" s="1"/>
  <c r="F56" i="7" s="1"/>
  <c r="R51" i="2"/>
  <c r="R85" i="2" s="1"/>
  <c r="H34" i="7" s="1"/>
  <c r="H57" i="7" s="1"/>
  <c r="N22" i="2"/>
  <c r="V51" i="2" s="1"/>
  <c r="V85" i="2" s="1"/>
  <c r="I52" i="7" s="1"/>
  <c r="I58" i="7" s="1"/>
  <c r="N26" i="2"/>
  <c r="Z51" i="2" s="1"/>
  <c r="AD51" i="2"/>
  <c r="N34" i="2"/>
  <c r="AH51" i="2" s="1"/>
  <c r="N4" i="2"/>
  <c r="N8" i="2"/>
  <c r="N20" i="2"/>
  <c r="T51" i="2" s="1"/>
  <c r="T85" i="2" s="1"/>
  <c r="H16" i="7" s="1"/>
  <c r="H56" i="7" s="1"/>
  <c r="N28" i="2"/>
  <c r="AB51" i="2" s="1"/>
  <c r="N3" i="2"/>
  <c r="C51" i="2" s="1"/>
  <c r="C85" i="2" s="1"/>
  <c r="C34" i="7" s="1"/>
  <c r="C57" i="7" s="1"/>
  <c r="N7" i="2"/>
  <c r="N11" i="2"/>
  <c r="K51" i="2" s="1"/>
  <c r="K85" i="2" s="1"/>
  <c r="E16" i="7" s="1"/>
  <c r="E56" i="7" s="1"/>
  <c r="O51" i="2"/>
  <c r="O85" i="2" s="1"/>
  <c r="G34" i="7" s="1"/>
  <c r="G57" i="7" s="1"/>
  <c r="N19" i="2"/>
  <c r="S51" i="2" s="1"/>
  <c r="S85" i="2" s="1"/>
  <c r="H52" i="7" s="1"/>
  <c r="H58" i="7" s="1"/>
  <c r="N23" i="2"/>
  <c r="W51" i="2" s="1"/>
  <c r="W85" i="2" s="1"/>
  <c r="I16" i="7" s="1"/>
  <c r="I56" i="7" s="1"/>
  <c r="AA51" i="2"/>
  <c r="N31" i="2"/>
  <c r="AE51" i="2" s="1"/>
  <c r="N35" i="2"/>
  <c r="AI51" i="2" s="1"/>
  <c r="P6" i="5" l="1"/>
  <c r="O11" i="5"/>
  <c r="O6" i="5"/>
  <c r="Q6" i="5" s="1"/>
  <c r="O9" i="5"/>
  <c r="Q9" i="5" s="1"/>
  <c r="T9" i="5" s="1"/>
  <c r="O5" i="5"/>
  <c r="S14" i="5"/>
  <c r="M44" i="5"/>
  <c r="O13" i="5"/>
  <c r="L44" i="5"/>
  <c r="R14" i="5"/>
  <c r="P9" i="5"/>
  <c r="S9" i="5" s="1"/>
  <c r="P5" i="5"/>
  <c r="R11" i="5"/>
  <c r="L41" i="5"/>
  <c r="P14" i="5"/>
  <c r="Q14" i="5" s="1"/>
  <c r="T14" i="5" s="1"/>
  <c r="P13" i="5"/>
  <c r="S13" i="5"/>
  <c r="M43" i="5"/>
  <c r="L43" i="5"/>
  <c r="R13" i="5"/>
  <c r="P11" i="5"/>
  <c r="S11" i="5" s="1"/>
  <c r="O7" i="5"/>
  <c r="Q7" i="5" s="1"/>
  <c r="M41" i="5"/>
  <c r="P8" i="5"/>
  <c r="Q8" i="5" s="1"/>
  <c r="E39" i="5"/>
  <c r="B208" i="7"/>
  <c r="B224" i="7" s="1"/>
  <c r="B193" i="7"/>
  <c r="B209" i="7" s="1"/>
  <c r="B225" i="7" s="1"/>
  <c r="Q99" i="2"/>
  <c r="G105" i="7" s="1"/>
  <c r="H97" i="2"/>
  <c r="D103" i="7" s="1"/>
  <c r="H51" i="2"/>
  <c r="H85" i="2" s="1"/>
  <c r="D16" i="7" s="1"/>
  <c r="D56" i="7" s="1"/>
  <c r="J51" i="2"/>
  <c r="J85" i="2" s="1"/>
  <c r="E52" i="7" s="1"/>
  <c r="E58" i="7" s="1"/>
  <c r="G51" i="2"/>
  <c r="G85" i="2" s="1"/>
  <c r="D52" i="7" s="1"/>
  <c r="D58" i="7" s="1"/>
  <c r="F51" i="2"/>
  <c r="F85" i="2" s="1"/>
  <c r="D34" i="7" s="1"/>
  <c r="D57" i="7" s="1"/>
  <c r="D51" i="2"/>
  <c r="D85" i="2" s="1"/>
  <c r="C52" i="7" s="1"/>
  <c r="C58" i="7" s="1"/>
  <c r="N97" i="2"/>
  <c r="F103" i="7" s="1"/>
  <c r="K93" i="2"/>
  <c r="E99" i="7" s="1"/>
  <c r="N92" i="2"/>
  <c r="F98" i="7" s="1"/>
  <c r="K97" i="2"/>
  <c r="E103" i="7" s="1"/>
  <c r="E94" i="2"/>
  <c r="C100" i="7" s="1"/>
  <c r="E99" i="2"/>
  <c r="C105" i="7" s="1"/>
  <c r="Q94" i="2"/>
  <c r="G100" i="7" s="1"/>
  <c r="K100" i="2"/>
  <c r="E106" i="7" s="1"/>
  <c r="N99" i="2"/>
  <c r="F105" i="7" s="1"/>
  <c r="N95" i="2"/>
  <c r="F101" i="7" s="1"/>
  <c r="W91" i="2"/>
  <c r="I97" i="7" s="1"/>
  <c r="H91" i="2"/>
  <c r="D97" i="7" s="1"/>
  <c r="T94" i="2"/>
  <c r="H100" i="7" s="1"/>
  <c r="H95" i="2"/>
  <c r="D101" i="7" s="1"/>
  <c r="N93" i="2"/>
  <c r="F99" i="7" s="1"/>
  <c r="R6" i="5"/>
  <c r="H100" i="2"/>
  <c r="D106" i="7" s="1"/>
  <c r="Q97" i="2"/>
  <c r="G103" i="7" s="1"/>
  <c r="W97" i="2"/>
  <c r="I103" i="7" s="1"/>
  <c r="K94" i="2"/>
  <c r="E100" i="7" s="1"/>
  <c r="E117" i="7"/>
  <c r="T93" i="2"/>
  <c r="H99" i="7" s="1"/>
  <c r="H116" i="7"/>
  <c r="H93" i="2"/>
  <c r="D99" i="7" s="1"/>
  <c r="D116" i="7"/>
  <c r="Q92" i="2"/>
  <c r="G98" i="7" s="1"/>
  <c r="G115" i="7"/>
  <c r="E92" i="2"/>
  <c r="C98" i="7" s="1"/>
  <c r="C115" i="7"/>
  <c r="N91" i="2"/>
  <c r="F97" i="7" s="1"/>
  <c r="F114" i="7"/>
  <c r="K91" i="2"/>
  <c r="E97" i="7" s="1"/>
  <c r="T99" i="2"/>
  <c r="H105" i="7" s="1"/>
  <c r="W94" i="2"/>
  <c r="I100" i="7" s="1"/>
  <c r="W100" i="2"/>
  <c r="I106" i="7" s="1"/>
  <c r="W95" i="2"/>
  <c r="I101" i="7" s="1"/>
  <c r="Q93" i="2"/>
  <c r="G99" i="7" s="1"/>
  <c r="T95" i="2"/>
  <c r="H101" i="7" s="1"/>
  <c r="H99" i="2"/>
  <c r="D105" i="7" s="1"/>
  <c r="K92" i="2"/>
  <c r="E98" i="7" s="1"/>
  <c r="E100" i="2"/>
  <c r="C106" i="7" s="1"/>
  <c r="H92" i="2"/>
  <c r="D98" i="7" s="1"/>
  <c r="E91" i="2"/>
  <c r="C97" i="7" s="1"/>
  <c r="K38" i="5"/>
  <c r="H94" i="2"/>
  <c r="D100" i="7" s="1"/>
  <c r="Q100" i="2"/>
  <c r="G106" i="7" s="1"/>
  <c r="K95" i="2"/>
  <c r="E101" i="7" s="1"/>
  <c r="E93" i="2"/>
  <c r="C99" i="7" s="1"/>
  <c r="Q91" i="2"/>
  <c r="G97" i="7" s="1"/>
  <c r="W92" i="2"/>
  <c r="I98" i="7" s="1"/>
  <c r="T100" i="2"/>
  <c r="H106" i="7" s="1"/>
  <c r="E97" i="2"/>
  <c r="C103" i="7" s="1"/>
  <c r="R7" i="5"/>
  <c r="S5" i="5"/>
  <c r="E36" i="5"/>
  <c r="N100" i="2"/>
  <c r="F106" i="7" s="1"/>
  <c r="F140" i="7"/>
  <c r="W99" i="2"/>
  <c r="I105" i="7" s="1"/>
  <c r="I122" i="7"/>
  <c r="K99" i="2"/>
  <c r="E105" i="7" s="1"/>
  <c r="E122" i="7"/>
  <c r="T97" i="2"/>
  <c r="H103" i="7" s="1"/>
  <c r="H120" i="7"/>
  <c r="Q95" i="2"/>
  <c r="G101" i="7" s="1"/>
  <c r="G118" i="7"/>
  <c r="E95" i="2"/>
  <c r="C101" i="7" s="1"/>
  <c r="C118" i="7"/>
  <c r="N94" i="2"/>
  <c r="F100" i="7" s="1"/>
  <c r="F117" i="7"/>
  <c r="W93" i="2"/>
  <c r="I99" i="7" s="1"/>
  <c r="I116" i="7"/>
  <c r="T92" i="2"/>
  <c r="H98" i="7" s="1"/>
  <c r="H115" i="7"/>
  <c r="B131" i="7"/>
  <c r="B187" i="7"/>
  <c r="B203" i="7" s="1"/>
  <c r="B219" i="7" s="1"/>
  <c r="B141" i="7"/>
  <c r="B197" i="7"/>
  <c r="B213" i="7" s="1"/>
  <c r="B229" i="7" s="1"/>
  <c r="B133" i="7"/>
  <c r="B189" i="7"/>
  <c r="B205" i="7" s="1"/>
  <c r="B221" i="7" s="1"/>
  <c r="B113" i="7"/>
  <c r="B130" i="7" s="1"/>
  <c r="B186" i="7"/>
  <c r="B202" i="7" s="1"/>
  <c r="B218" i="7" s="1"/>
  <c r="B135" i="7"/>
  <c r="B191" i="7"/>
  <c r="B207" i="7" s="1"/>
  <c r="B223" i="7" s="1"/>
  <c r="B139" i="7"/>
  <c r="B212" i="7"/>
  <c r="B228" i="7" s="1"/>
  <c r="B134" i="7"/>
  <c r="B190" i="7"/>
  <c r="B206" i="7" s="1"/>
  <c r="B222" i="7" s="1"/>
  <c r="B137" i="7"/>
  <c r="B140" i="7"/>
  <c r="B132" i="7"/>
  <c r="B188" i="7"/>
  <c r="B204" i="7" s="1"/>
  <c r="B220" i="7" s="1"/>
  <c r="H39" i="5"/>
  <c r="AE91" i="2"/>
  <c r="L131" i="7" s="1"/>
  <c r="L42" i="7"/>
  <c r="S7" i="5"/>
  <c r="AH97" i="2"/>
  <c r="M137" i="7" s="1"/>
  <c r="M48" i="7"/>
  <c r="AH92" i="2"/>
  <c r="M132" i="7" s="1"/>
  <c r="M43" i="7"/>
  <c r="X97" i="2"/>
  <c r="J120" i="7" s="1"/>
  <c r="J30" i="7"/>
  <c r="Y95" i="2"/>
  <c r="J135" i="7" s="1"/>
  <c r="J46" i="7"/>
  <c r="X99" i="2"/>
  <c r="J122" i="7" s="1"/>
  <c r="J32" i="7"/>
  <c r="AB93" i="2"/>
  <c r="K133" i="7" s="1"/>
  <c r="K44" i="7"/>
  <c r="Y92" i="2"/>
  <c r="J132" i="7" s="1"/>
  <c r="J43" i="7"/>
  <c r="AD91" i="2"/>
  <c r="L114" i="7" s="1"/>
  <c r="L24" i="7"/>
  <c r="AA100" i="2"/>
  <c r="K123" i="7" s="1"/>
  <c r="K33" i="7"/>
  <c r="AB97" i="2"/>
  <c r="K137" i="7" s="1"/>
  <c r="K48" i="7"/>
  <c r="AA93" i="2"/>
  <c r="K116" i="7" s="1"/>
  <c r="K26" i="7"/>
  <c r="X92" i="2"/>
  <c r="J115" i="7" s="1"/>
  <c r="J25" i="7"/>
  <c r="AG100" i="2"/>
  <c r="M123" i="7" s="1"/>
  <c r="M33" i="7"/>
  <c r="AE95" i="2"/>
  <c r="L135" i="7" s="1"/>
  <c r="L46" i="7"/>
  <c r="X94" i="2"/>
  <c r="J117" i="7" s="1"/>
  <c r="J27" i="7"/>
  <c r="X100" i="2"/>
  <c r="J123" i="7" s="1"/>
  <c r="J33" i="7"/>
  <c r="AG91" i="2"/>
  <c r="M114" i="7" s="1"/>
  <c r="M24" i="7"/>
  <c r="X95" i="2"/>
  <c r="J28" i="7"/>
  <c r="AG94" i="2"/>
  <c r="M117" i="7" s="1"/>
  <c r="M27" i="7"/>
  <c r="AD93" i="2"/>
  <c r="L26" i="7"/>
  <c r="AA92" i="2"/>
  <c r="K115" i="7" s="1"/>
  <c r="K25" i="7"/>
  <c r="AD100" i="2"/>
  <c r="L33" i="7"/>
  <c r="AH99" i="2"/>
  <c r="M139" i="7" s="1"/>
  <c r="M50" i="7"/>
  <c r="H38" i="5"/>
  <c r="E37" i="5"/>
  <c r="K35" i="5"/>
  <c r="AE93" i="2"/>
  <c r="L133" i="7" s="1"/>
  <c r="L44" i="7"/>
  <c r="AG99" i="2"/>
  <c r="M122" i="7" s="1"/>
  <c r="M32" i="7"/>
  <c r="Y99" i="2"/>
  <c r="J139" i="7" s="1"/>
  <c r="J50" i="7"/>
  <c r="AA95" i="2"/>
  <c r="K118" i="7" s="1"/>
  <c r="K28" i="7"/>
  <c r="AB94" i="2"/>
  <c r="K134" i="7" s="1"/>
  <c r="K45" i="7"/>
  <c r="AA91" i="2"/>
  <c r="K24" i="7"/>
  <c r="AA99" i="2"/>
  <c r="K122" i="7" s="1"/>
  <c r="K32" i="7"/>
  <c r="AB100" i="2"/>
  <c r="K140" i="7" s="1"/>
  <c r="K51" i="7"/>
  <c r="Y97" i="2"/>
  <c r="J137" i="7" s="1"/>
  <c r="J48" i="7"/>
  <c r="AD95" i="2"/>
  <c r="L28" i="7"/>
  <c r="AA94" i="2"/>
  <c r="K117" i="7" s="1"/>
  <c r="K27" i="7"/>
  <c r="AG92" i="2"/>
  <c r="M115" i="7" s="1"/>
  <c r="M25" i="7"/>
  <c r="Y91" i="2"/>
  <c r="J131" i="7" s="1"/>
  <c r="J42" i="7"/>
  <c r="C90" i="2"/>
  <c r="C23" i="7"/>
  <c r="AH100" i="2"/>
  <c r="M140" i="7" s="1"/>
  <c r="M51" i="7"/>
  <c r="AD99" i="2"/>
  <c r="L122" i="7" s="1"/>
  <c r="L32" i="7"/>
  <c r="Y94" i="2"/>
  <c r="J134" i="7" s="1"/>
  <c r="J45" i="7"/>
  <c r="AD94" i="2"/>
  <c r="L27" i="7"/>
  <c r="Y100" i="2"/>
  <c r="J140" i="7" s="1"/>
  <c r="J51" i="7"/>
  <c r="AH95" i="2"/>
  <c r="M135" i="7" s="1"/>
  <c r="M46" i="7"/>
  <c r="AE94" i="2"/>
  <c r="L134" i="7" s="1"/>
  <c r="L45" i="7"/>
  <c r="AE97" i="2"/>
  <c r="L137" i="7" s="1"/>
  <c r="L48" i="7"/>
  <c r="AB91" i="2"/>
  <c r="K131" i="7" s="1"/>
  <c r="K42" i="7"/>
  <c r="AA97" i="2"/>
  <c r="K120" i="7" s="1"/>
  <c r="K30" i="7"/>
  <c r="AB95" i="2"/>
  <c r="K46" i="7"/>
  <c r="AH93" i="2"/>
  <c r="M133" i="7" s="1"/>
  <c r="M44" i="7"/>
  <c r="AE92" i="2"/>
  <c r="L132" i="7" s="1"/>
  <c r="L43" i="7"/>
  <c r="X91" i="2"/>
  <c r="J24" i="7"/>
  <c r="R8" i="5"/>
  <c r="AD97" i="2"/>
  <c r="L120" i="7" s="1"/>
  <c r="L30" i="7"/>
  <c r="AG93" i="2"/>
  <c r="M26" i="7"/>
  <c r="Y93" i="2"/>
  <c r="J133" i="7" s="1"/>
  <c r="J44" i="7"/>
  <c r="AD92" i="2"/>
  <c r="L115" i="7" s="1"/>
  <c r="L25" i="7"/>
  <c r="AG95" i="2"/>
  <c r="M118" i="7" s="1"/>
  <c r="M28" i="7"/>
  <c r="AH94" i="2"/>
  <c r="M134" i="7" s="1"/>
  <c r="M45" i="7"/>
  <c r="AB92" i="2"/>
  <c r="K132" i="7" s="1"/>
  <c r="K43" i="7"/>
  <c r="AB99" i="2"/>
  <c r="K139" i="7" s="1"/>
  <c r="K50" i="7"/>
  <c r="AG97" i="2"/>
  <c r="M120" i="7" s="1"/>
  <c r="M30" i="7"/>
  <c r="K37" i="5"/>
  <c r="X93" i="2"/>
  <c r="J116" i="7" s="1"/>
  <c r="J26" i="7"/>
  <c r="AH91" i="2"/>
  <c r="M131" i="7" s="1"/>
  <c r="M42" i="7"/>
  <c r="AE100" i="2"/>
  <c r="L140" i="7" s="1"/>
  <c r="L51" i="7"/>
  <c r="AE99" i="2"/>
  <c r="L139" i="7" s="1"/>
  <c r="L50" i="7"/>
  <c r="H37" i="5"/>
  <c r="AG85" i="2"/>
  <c r="M34" i="7" s="1"/>
  <c r="M57" i="7" s="1"/>
  <c r="L15" i="5"/>
  <c r="L45" i="5" s="1"/>
  <c r="L4" i="5"/>
  <c r="C34" i="5"/>
  <c r="AE85" i="2"/>
  <c r="L52" i="7" s="1"/>
  <c r="L58" i="7" s="1"/>
  <c r="J15" i="5"/>
  <c r="J45" i="5" s="1"/>
  <c r="AB85" i="2"/>
  <c r="K52" i="7" s="1"/>
  <c r="K58" i="7" s="1"/>
  <c r="G15" i="5"/>
  <c r="G45" i="5" s="1"/>
  <c r="AH85" i="2"/>
  <c r="M52" i="7" s="1"/>
  <c r="M58" i="7" s="1"/>
  <c r="M15" i="5"/>
  <c r="M45" i="5" s="1"/>
  <c r="AF85" i="2"/>
  <c r="L16" i="7" s="1"/>
  <c r="L56" i="7" s="1"/>
  <c r="K15" i="5"/>
  <c r="K45" i="5" s="1"/>
  <c r="AC85" i="2"/>
  <c r="K16" i="7" s="1"/>
  <c r="K56" i="7" s="1"/>
  <c r="H15" i="5"/>
  <c r="H45" i="5" s="1"/>
  <c r="I4" i="5"/>
  <c r="I34" i="5" s="1"/>
  <c r="N4" i="5"/>
  <c r="H4" i="5"/>
  <c r="H34" i="5" s="1"/>
  <c r="N36" i="5"/>
  <c r="L37" i="5"/>
  <c r="H35" i="5"/>
  <c r="E35" i="5"/>
  <c r="K36" i="5"/>
  <c r="M4" i="5"/>
  <c r="M38" i="5"/>
  <c r="M39" i="5"/>
  <c r="AA85" i="2"/>
  <c r="K34" i="7" s="1"/>
  <c r="K57" i="7" s="1"/>
  <c r="F15" i="5"/>
  <c r="F45" i="5" s="1"/>
  <c r="AD85" i="2"/>
  <c r="L34" i="7" s="1"/>
  <c r="L57" i="7" s="1"/>
  <c r="I15" i="5"/>
  <c r="I45" i="5" s="1"/>
  <c r="X85" i="2"/>
  <c r="J34" i="7" s="1"/>
  <c r="J57" i="7" s="1"/>
  <c r="C15" i="5"/>
  <c r="C45" i="5" s="1"/>
  <c r="Y85" i="2"/>
  <c r="J52" i="7" s="1"/>
  <c r="J58" i="7" s="1"/>
  <c r="D15" i="5"/>
  <c r="D45" i="5" s="1"/>
  <c r="E4" i="5"/>
  <c r="E34" i="5" s="1"/>
  <c r="F4" i="5"/>
  <c r="F34" i="5" s="1"/>
  <c r="D4" i="5"/>
  <c r="D34" i="5" s="1"/>
  <c r="K4" i="5"/>
  <c r="K34" i="5" s="1"/>
  <c r="L38" i="5"/>
  <c r="M36" i="5"/>
  <c r="L39" i="5"/>
  <c r="H36" i="5"/>
  <c r="E38" i="5"/>
  <c r="AI85" i="2"/>
  <c r="M16" i="7" s="1"/>
  <c r="M56" i="7" s="1"/>
  <c r="N15" i="5"/>
  <c r="N45" i="5" s="1"/>
  <c r="Z85" i="2"/>
  <c r="J16" i="7" s="1"/>
  <c r="J56" i="7" s="1"/>
  <c r="E15" i="5"/>
  <c r="E45" i="5" s="1"/>
  <c r="G4" i="5"/>
  <c r="G34" i="5" s="1"/>
  <c r="J4" i="5"/>
  <c r="J34" i="5" s="1"/>
  <c r="K39" i="5"/>
  <c r="M37" i="5"/>
  <c r="N39" i="5"/>
  <c r="N35" i="5"/>
  <c r="N37" i="5"/>
  <c r="N38" i="5"/>
  <c r="L36" i="5"/>
  <c r="M35" i="5"/>
  <c r="L35" i="5"/>
  <c r="AD74" i="2"/>
  <c r="AD52" i="2"/>
  <c r="V74" i="2"/>
  <c r="V52" i="2"/>
  <c r="N52" i="2"/>
  <c r="N74" i="2"/>
  <c r="F5" i="7" s="1"/>
  <c r="F74" i="2"/>
  <c r="C52" i="2"/>
  <c r="AG74" i="2"/>
  <c r="AG52" i="2"/>
  <c r="Y74" i="2"/>
  <c r="Y52" i="2"/>
  <c r="Q52" i="2"/>
  <c r="Q74" i="2"/>
  <c r="G5" i="7" s="1"/>
  <c r="I74" i="2"/>
  <c r="I52" i="2"/>
  <c r="AB52" i="2"/>
  <c r="AB74" i="2"/>
  <c r="T52" i="2"/>
  <c r="T74" i="2"/>
  <c r="H5" i="7" s="1"/>
  <c r="H52" i="2"/>
  <c r="H74" i="2"/>
  <c r="D5" i="7" s="1"/>
  <c r="W52" i="2"/>
  <c r="W74" i="2"/>
  <c r="I5" i="7" s="1"/>
  <c r="K52" i="2"/>
  <c r="K74" i="2"/>
  <c r="E5" i="7" s="1"/>
  <c r="AI52" i="2"/>
  <c r="O74" i="2"/>
  <c r="O52" i="2"/>
  <c r="AH74" i="2"/>
  <c r="AH52" i="2"/>
  <c r="Z52" i="2"/>
  <c r="Z74" i="2"/>
  <c r="J5" i="7" s="1"/>
  <c r="R74" i="2"/>
  <c r="R52" i="2"/>
  <c r="J74" i="2"/>
  <c r="J52" i="2"/>
  <c r="AC52" i="2"/>
  <c r="AC74" i="2"/>
  <c r="K5" i="7" s="1"/>
  <c r="U74" i="2"/>
  <c r="U52" i="2"/>
  <c r="M52" i="2"/>
  <c r="M74" i="2"/>
  <c r="E74" i="2"/>
  <c r="C5" i="7" s="1"/>
  <c r="AF52" i="2"/>
  <c r="AF74" i="2"/>
  <c r="L5" i="7" s="1"/>
  <c r="X74" i="2"/>
  <c r="X52" i="2"/>
  <c r="P52" i="2"/>
  <c r="P74" i="2"/>
  <c r="D52" i="2"/>
  <c r="D74" i="2"/>
  <c r="AE74" i="2"/>
  <c r="AE52" i="2"/>
  <c r="S74" i="2"/>
  <c r="S52" i="2"/>
  <c r="G74" i="2"/>
  <c r="L74" i="2"/>
  <c r="L52" i="2"/>
  <c r="AA74" i="2"/>
  <c r="AA52" i="2"/>
  <c r="AI74" i="2"/>
  <c r="M5" i="7" s="1"/>
  <c r="S8" i="5" l="1"/>
  <c r="Q5" i="5"/>
  <c r="Q13" i="5"/>
  <c r="T13" i="5" s="1"/>
  <c r="R9" i="5"/>
  <c r="Q11" i="5"/>
  <c r="T11" i="5" s="1"/>
  <c r="B210" i="7"/>
  <c r="B226" i="7" s="1"/>
  <c r="G52" i="2"/>
  <c r="F52" i="2"/>
  <c r="T5" i="5"/>
  <c r="T6" i="5"/>
  <c r="S6" i="5"/>
  <c r="Z91" i="2"/>
  <c r="J97" i="7" s="1"/>
  <c r="J114" i="7"/>
  <c r="AI93" i="2"/>
  <c r="M116" i="7"/>
  <c r="AC95" i="2"/>
  <c r="K101" i="7" s="1"/>
  <c r="K135" i="7"/>
  <c r="AF94" i="2"/>
  <c r="L100" i="7" s="1"/>
  <c r="L117" i="7"/>
  <c r="C101" i="2"/>
  <c r="C124" i="7" s="1"/>
  <c r="C147" i="7" s="1"/>
  <c r="C113" i="7"/>
  <c r="AF95" i="2"/>
  <c r="L101" i="7" s="1"/>
  <c r="L118" i="7"/>
  <c r="AC91" i="2"/>
  <c r="K97" i="7" s="1"/>
  <c r="K114" i="7"/>
  <c r="AF100" i="2"/>
  <c r="L106" i="7" s="1"/>
  <c r="L123" i="7"/>
  <c r="AF93" i="2"/>
  <c r="L99" i="7" s="1"/>
  <c r="L116" i="7"/>
  <c r="Z95" i="2"/>
  <c r="J101" i="7" s="1"/>
  <c r="J118" i="7"/>
  <c r="AF91" i="2"/>
  <c r="L97" i="7" s="1"/>
  <c r="AC97" i="2"/>
  <c r="K103" i="7" s="1"/>
  <c r="AF92" i="2"/>
  <c r="L98" i="7" s="1"/>
  <c r="AF97" i="2"/>
  <c r="L103" i="7" s="1"/>
  <c r="AI91" i="2"/>
  <c r="Z94" i="2"/>
  <c r="J100" i="7" s="1"/>
  <c r="AI100" i="2"/>
  <c r="AC93" i="2"/>
  <c r="K99" i="7" s="1"/>
  <c r="Z97" i="2"/>
  <c r="J103" i="7" s="1"/>
  <c r="AI97" i="2"/>
  <c r="L90" i="2"/>
  <c r="L101" i="2" s="1"/>
  <c r="F124" i="7" s="1"/>
  <c r="F147" i="7" s="1"/>
  <c r="F23" i="7"/>
  <c r="D90" i="2"/>
  <c r="E90" i="2" s="1"/>
  <c r="C96" i="7" s="1"/>
  <c r="C41" i="7"/>
  <c r="AH90" i="2"/>
  <c r="M41" i="7"/>
  <c r="AD90" i="2"/>
  <c r="L113" i="7" s="1"/>
  <c r="L23" i="7"/>
  <c r="U90" i="2"/>
  <c r="U101" i="2" s="1"/>
  <c r="I23" i="7"/>
  <c r="O90" i="2"/>
  <c r="G113" i="7" s="1"/>
  <c r="G23" i="7"/>
  <c r="R5" i="5"/>
  <c r="AC100" i="2"/>
  <c r="K106" i="7" s="1"/>
  <c r="R90" i="2"/>
  <c r="H113" i="7" s="1"/>
  <c r="H23" i="7"/>
  <c r="AF99" i="2"/>
  <c r="L105" i="7" s="1"/>
  <c r="P90" i="2"/>
  <c r="G41" i="7"/>
  <c r="AG90" i="2"/>
  <c r="AG101" i="2" s="1"/>
  <c r="M124" i="7" s="1"/>
  <c r="M147" i="7" s="1"/>
  <c r="M23" i="7"/>
  <c r="F90" i="2"/>
  <c r="D113" i="7" s="1"/>
  <c r="D23" i="7"/>
  <c r="V90" i="2"/>
  <c r="I41" i="7"/>
  <c r="T8" i="5"/>
  <c r="T7" i="5"/>
  <c r="AI95" i="2"/>
  <c r="Z100" i="2"/>
  <c r="J106" i="7" s="1"/>
  <c r="Z92" i="2"/>
  <c r="J98" i="7" s="1"/>
  <c r="AI92" i="2"/>
  <c r="I90" i="2"/>
  <c r="I101" i="2" s="1"/>
  <c r="E23" i="7"/>
  <c r="Y90" i="2"/>
  <c r="J41" i="7"/>
  <c r="S90" i="2"/>
  <c r="H41" i="7"/>
  <c r="X90" i="2"/>
  <c r="X101" i="2" s="1"/>
  <c r="J23" i="7"/>
  <c r="AB90" i="2"/>
  <c r="K41" i="7"/>
  <c r="AA90" i="2"/>
  <c r="AA101" i="2" s="1"/>
  <c r="K124" i="7" s="1"/>
  <c r="K147" i="7" s="1"/>
  <c r="K23" i="7"/>
  <c r="M90" i="2"/>
  <c r="F41" i="7"/>
  <c r="J90" i="2"/>
  <c r="E41" i="7"/>
  <c r="G90" i="2"/>
  <c r="D41" i="7"/>
  <c r="AE90" i="2"/>
  <c r="L41" i="7"/>
  <c r="Z93" i="2"/>
  <c r="J99" i="7" s="1"/>
  <c r="AC99" i="2"/>
  <c r="K105" i="7" s="1"/>
  <c r="AC94" i="2"/>
  <c r="K100" i="7" s="1"/>
  <c r="Z99" i="2"/>
  <c r="J105" i="7" s="1"/>
  <c r="AI99" i="2"/>
  <c r="AC92" i="2"/>
  <c r="K98" i="7" s="1"/>
  <c r="AI94" i="2"/>
  <c r="O4" i="5"/>
  <c r="L34" i="5"/>
  <c r="M34" i="5"/>
  <c r="P4" i="5"/>
  <c r="P15" i="5" s="1"/>
  <c r="S15" i="5" s="1"/>
  <c r="N34" i="5"/>
  <c r="U15" i="5" l="1"/>
  <c r="F101" i="2"/>
  <c r="D124" i="7" s="1"/>
  <c r="D147" i="7" s="1"/>
  <c r="Q90" i="2"/>
  <c r="G96" i="7" s="1"/>
  <c r="AD101" i="2"/>
  <c r="L124" i="7" s="1"/>
  <c r="L147" i="7" s="1"/>
  <c r="O101" i="2"/>
  <c r="O102" i="2" s="1"/>
  <c r="R101" i="2"/>
  <c r="H124" i="7" s="1"/>
  <c r="H147" i="7" s="1"/>
  <c r="AJ99" i="2"/>
  <c r="M105" i="7"/>
  <c r="G101" i="2"/>
  <c r="D141" i="7" s="1"/>
  <c r="D148" i="7" s="1"/>
  <c r="D130" i="7"/>
  <c r="M101" i="2"/>
  <c r="F141" i="7" s="1"/>
  <c r="F148" i="7" s="1"/>
  <c r="F130" i="7"/>
  <c r="AB101" i="2"/>
  <c r="K141" i="7" s="1"/>
  <c r="K148" i="7" s="1"/>
  <c r="K130" i="7"/>
  <c r="S101" i="2"/>
  <c r="H141" i="7" s="1"/>
  <c r="H148" i="7" s="1"/>
  <c r="H130" i="7"/>
  <c r="K90" i="2"/>
  <c r="E96" i="7" s="1"/>
  <c r="E113" i="7"/>
  <c r="AJ95" i="2"/>
  <c r="M101" i="7"/>
  <c r="V101" i="2"/>
  <c r="I141" i="7" s="1"/>
  <c r="I148" i="7" s="1"/>
  <c r="I130" i="7"/>
  <c r="AI90" i="2"/>
  <c r="M113" i="7"/>
  <c r="W90" i="2"/>
  <c r="I96" i="7" s="1"/>
  <c r="I113" i="7"/>
  <c r="AH101" i="2"/>
  <c r="AI101" i="2" s="1"/>
  <c r="M107" i="7" s="1"/>
  <c r="M146" i="7" s="1"/>
  <c r="M130" i="7"/>
  <c r="N90" i="2"/>
  <c r="F96" i="7" s="1"/>
  <c r="F113" i="7"/>
  <c r="AJ100" i="2"/>
  <c r="M106" i="7"/>
  <c r="AJ93" i="2"/>
  <c r="M99" i="7"/>
  <c r="I124" i="7"/>
  <c r="I147" i="7" s="1"/>
  <c r="J124" i="7"/>
  <c r="J147" i="7" s="1"/>
  <c r="AJ92" i="2"/>
  <c r="M98" i="7"/>
  <c r="AJ97" i="2"/>
  <c r="M103" i="7"/>
  <c r="E124" i="7"/>
  <c r="E147" i="7" s="1"/>
  <c r="AJ94" i="2"/>
  <c r="M100" i="7"/>
  <c r="AE101" i="2"/>
  <c r="L141" i="7" s="1"/>
  <c r="L148" i="7" s="1"/>
  <c r="L130" i="7"/>
  <c r="J101" i="2"/>
  <c r="E141" i="7" s="1"/>
  <c r="E148" i="7" s="1"/>
  <c r="E130" i="7"/>
  <c r="AC90" i="2"/>
  <c r="K96" i="7" s="1"/>
  <c r="K113" i="7"/>
  <c r="Z90" i="2"/>
  <c r="J96" i="7" s="1"/>
  <c r="J113" i="7"/>
  <c r="Y101" i="2"/>
  <c r="J141" i="7" s="1"/>
  <c r="J148" i="7" s="1"/>
  <c r="J130" i="7"/>
  <c r="P101" i="2"/>
  <c r="G141" i="7" s="1"/>
  <c r="G148" i="7" s="1"/>
  <c r="G130" i="7"/>
  <c r="D101" i="2"/>
  <c r="C130" i="7"/>
  <c r="AJ91" i="2"/>
  <c r="M97" i="7"/>
  <c r="H90" i="2"/>
  <c r="D96" i="7" s="1"/>
  <c r="T90" i="2"/>
  <c r="H96" i="7" s="1"/>
  <c r="AF90" i="2"/>
  <c r="L96" i="7" s="1"/>
  <c r="O15" i="5"/>
  <c r="Q4" i="5"/>
  <c r="T4" i="5" s="1"/>
  <c r="R4" i="5"/>
  <c r="S4" i="5"/>
  <c r="R102" i="2"/>
  <c r="U102" i="2"/>
  <c r="I102" i="2"/>
  <c r="L102" i="2"/>
  <c r="AA102" i="2"/>
  <c r="C102" i="2"/>
  <c r="X102" i="2"/>
  <c r="F102" i="2" l="1"/>
  <c r="G124" i="7"/>
  <c r="G147" i="7" s="1"/>
  <c r="AD102" i="2"/>
  <c r="S102" i="2"/>
  <c r="T101" i="2"/>
  <c r="H107" i="7" s="1"/>
  <c r="H146" i="7" s="1"/>
  <c r="H101" i="2"/>
  <c r="D107" i="7" s="1"/>
  <c r="D146" i="7" s="1"/>
  <c r="G102" i="2"/>
  <c r="AC101" i="2"/>
  <c r="K107" i="7" s="1"/>
  <c r="K146" i="7" s="1"/>
  <c r="Y102" i="2"/>
  <c r="Z101" i="2"/>
  <c r="J107" i="7" s="1"/>
  <c r="J146" i="7" s="1"/>
  <c r="AJ101" i="2"/>
  <c r="N101" i="2"/>
  <c r="F107" i="7" s="1"/>
  <c r="F146" i="7" s="1"/>
  <c r="K101" i="2"/>
  <c r="AE102" i="2"/>
  <c r="E101" i="2"/>
  <c r="C107" i="7" s="1"/>
  <c r="C146" i="7" s="1"/>
  <c r="C141" i="7"/>
  <c r="C148" i="7" s="1"/>
  <c r="AB102" i="2"/>
  <c r="Q101" i="2"/>
  <c r="G107" i="7" s="1"/>
  <c r="G146" i="7" s="1"/>
  <c r="AF101" i="2"/>
  <c r="L107" i="7" s="1"/>
  <c r="L146" i="7" s="1"/>
  <c r="W101" i="2"/>
  <c r="V102" i="2"/>
  <c r="M141" i="7"/>
  <c r="M148" i="7" s="1"/>
  <c r="P102" i="2"/>
  <c r="M102" i="2"/>
  <c r="J102" i="2"/>
  <c r="D102" i="2"/>
  <c r="AJ90" i="2"/>
  <c r="M96" i="7"/>
  <c r="Q15" i="5"/>
  <c r="T15" i="5" s="1"/>
  <c r="R15" i="5"/>
  <c r="AG103" i="2" l="1"/>
  <c r="T102" i="2"/>
  <c r="H102" i="2"/>
  <c r="AC102" i="2"/>
  <c r="Z102" i="2"/>
  <c r="N102" i="2"/>
  <c r="E107" i="7"/>
  <c r="E146" i="7" s="1"/>
  <c r="K102" i="2"/>
  <c r="I107" i="7"/>
  <c r="I146" i="7" s="1"/>
  <c r="W102" i="2"/>
  <c r="Q102" i="2"/>
  <c r="AH103" i="2"/>
  <c r="AF102" i="2"/>
  <c r="E102" i="2"/>
  <c r="AI103" i="2" l="1"/>
  <c r="E51" i="2"/>
  <c r="E85" i="2" s="1"/>
  <c r="C16" i="7" s="1"/>
  <c r="C56" i="7" s="1"/>
  <c r="E52" i="2" l="1"/>
</calcChain>
</file>

<file path=xl/sharedStrings.xml><?xml version="1.0" encoding="utf-8"?>
<sst xmlns="http://schemas.openxmlformats.org/spreadsheetml/2006/main" count="614" uniqueCount="217">
  <si>
    <t>ANNEE</t>
  </si>
  <si>
    <t>SEXE</t>
  </si>
  <si>
    <t>INF_20</t>
  </si>
  <si>
    <t>INF_40</t>
  </si>
  <si>
    <t>INF_60</t>
  </si>
  <si>
    <t>INF_65</t>
  </si>
  <si>
    <t>INF_70</t>
  </si>
  <si>
    <t>INF_75</t>
  </si>
  <si>
    <t>INF_85</t>
  </si>
  <si>
    <t>INF_95</t>
  </si>
  <si>
    <t>TOUS</t>
  </si>
  <si>
    <t>2010</t>
  </si>
  <si>
    <t>Femme</t>
  </si>
  <si>
    <t>Homme</t>
  </si>
  <si>
    <t>Tous ensemble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</si>
  <si>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</si>
  <si>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</si>
  <si>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</si>
  <si>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</si>
  <si>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</si>
  <si>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</si>
  <si>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</si>
  <si>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</si>
  <si>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</si>
  <si>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</si>
  <si>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moins de 20</t>
  </si>
  <si>
    <t>20-40</t>
  </si>
  <si>
    <t>40 à 60</t>
  </si>
  <si>
    <t>60 à 65</t>
  </si>
  <si>
    <t>65 à 70</t>
  </si>
  <si>
    <t>70 à 75</t>
  </si>
  <si>
    <t>95 et plus</t>
  </si>
  <si>
    <t>TOTAL</t>
  </si>
  <si>
    <t>Ensemble</t>
  </si>
  <si>
    <t>Populations par âges au 1er janvier (1991 - 2020)</t>
  </si>
  <si>
    <t>Mis à jour : janvier 2020</t>
  </si>
  <si>
    <t>Champ :  Les données France excluent Mayotte jusqu'en 2013 et l'incluent à partir de 2014.</t>
  </si>
  <si>
    <t>Les estimations de population sont provisoires pour 2018, 2019 et 2020.</t>
  </si>
  <si>
    <t>Source : Insee, estimations de population (résultats provisoires arrêtés fin 2019).</t>
  </si>
  <si>
    <t>Année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</si>
  <si>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</si>
  <si>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</si>
  <si>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</si>
  <si>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</si>
  <si>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</si>
  <si>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</si>
  <si>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</si>
  <si>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</si>
  <si>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</si>
  <si>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</si>
  <si>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</si>
  <si>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</si>
  <si>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</si>
  <si>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</si>
  <si>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</si>
  <si>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</si>
  <si>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</si>
  <si>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 xml:space="preserve">Sexe </t>
  </si>
  <si>
    <t>Âge révolu</t>
  </si>
  <si>
    <t>Sexe masculin</t>
  </si>
  <si>
    <t xml:space="preserve"> 0 </t>
  </si>
  <si>
    <t xml:space="preserve"> 1 </t>
  </si>
  <si>
    <t xml:space="preserve"> 2 </t>
  </si>
  <si>
    <t xml:space="preserve"> 3 </t>
  </si>
  <si>
    <t xml:space="preserve"> 4 </t>
  </si>
  <si>
    <t xml:space="preserve"> 5 </t>
  </si>
  <si>
    <t xml:space="preserve"> 6 </t>
  </si>
  <si>
    <t xml:space="preserve"> 7 </t>
  </si>
  <si>
    <t xml:space="preserve"> 8 </t>
  </si>
  <si>
    <t xml:space="preserve"> 9 </t>
  </si>
  <si>
    <t xml:space="preserve"> 10 </t>
  </si>
  <si>
    <t xml:space="preserve"> 11 </t>
  </si>
  <si>
    <t xml:space="preserve"> 12 </t>
  </si>
  <si>
    <t xml:space="preserve"> 13 </t>
  </si>
  <si>
    <t xml:space="preserve"> 14 </t>
  </si>
  <si>
    <t xml:space="preserve"> 15 </t>
  </si>
  <si>
    <t xml:space="preserve"> 16 </t>
  </si>
  <si>
    <t xml:space="preserve"> 17 </t>
  </si>
  <si>
    <t xml:space="preserve"> 18 </t>
  </si>
  <si>
    <t xml:space="preserve"> 19 </t>
  </si>
  <si>
    <t xml:space="preserve"> 20 </t>
  </si>
  <si>
    <t xml:space="preserve"> 21 </t>
  </si>
  <si>
    <t xml:space="preserve"> 22 </t>
  </si>
  <si>
    <t xml:space="preserve"> 23 </t>
  </si>
  <si>
    <t xml:space="preserve"> 24 </t>
  </si>
  <si>
    <t xml:space="preserve"> 25 </t>
  </si>
  <si>
    <t xml:space="preserve"> 26 </t>
  </si>
  <si>
    <t xml:space="preserve"> 27 </t>
  </si>
  <si>
    <t xml:space="preserve"> 28 </t>
  </si>
  <si>
    <t xml:space="preserve"> 29 </t>
  </si>
  <si>
    <t xml:space="preserve"> 30 </t>
  </si>
  <si>
    <t xml:space="preserve"> 31 </t>
  </si>
  <si>
    <t xml:space="preserve"> 32 </t>
  </si>
  <si>
    <t xml:space="preserve"> 33 </t>
  </si>
  <si>
    <t xml:space="preserve"> 34 </t>
  </si>
  <si>
    <t xml:space="preserve"> 35 </t>
  </si>
  <si>
    <t xml:space="preserve"> 36 </t>
  </si>
  <si>
    <t xml:space="preserve"> 37 </t>
  </si>
  <si>
    <t xml:space="preserve"> 38 </t>
  </si>
  <si>
    <t xml:space="preserve"> 39 </t>
  </si>
  <si>
    <t xml:space="preserve"> 40 </t>
  </si>
  <si>
    <t xml:space="preserve"> 41 </t>
  </si>
  <si>
    <t xml:space="preserve"> 42 </t>
  </si>
  <si>
    <t xml:space="preserve"> 43 </t>
  </si>
  <si>
    <t xml:space="preserve"> 44 </t>
  </si>
  <si>
    <t xml:space="preserve"> 45 </t>
  </si>
  <si>
    <t xml:space="preserve"> 46 </t>
  </si>
  <si>
    <t xml:space="preserve"> 47 </t>
  </si>
  <si>
    <t xml:space="preserve"> 48 </t>
  </si>
  <si>
    <t xml:space="preserve"> 49 </t>
  </si>
  <si>
    <t xml:space="preserve"> 50 </t>
  </si>
  <si>
    <t xml:space="preserve"> 51 </t>
  </si>
  <si>
    <t xml:space="preserve"> 52 </t>
  </si>
  <si>
    <t xml:space="preserve"> 53 </t>
  </si>
  <si>
    <t xml:space="preserve"> 54 </t>
  </si>
  <si>
    <t xml:space="preserve"> 55 </t>
  </si>
  <si>
    <t xml:space="preserve"> 56 </t>
  </si>
  <si>
    <t xml:space="preserve"> 57 </t>
  </si>
  <si>
    <t xml:space="preserve"> 58 </t>
  </si>
  <si>
    <t xml:space="preserve"> 59 </t>
  </si>
  <si>
    <t xml:space="preserve"> 60 </t>
  </si>
  <si>
    <t xml:space="preserve"> 61 </t>
  </si>
  <si>
    <t xml:space="preserve"> 62 </t>
  </si>
  <si>
    <t xml:space="preserve"> 63 </t>
  </si>
  <si>
    <t xml:space="preserve"> 64 </t>
  </si>
  <si>
    <t xml:space="preserve"> 65 </t>
  </si>
  <si>
    <t xml:space="preserve"> 66 </t>
  </si>
  <si>
    <t xml:space="preserve"> 67 </t>
  </si>
  <si>
    <t xml:space="preserve"> 68 </t>
  </si>
  <si>
    <t xml:space="preserve"> 69 </t>
  </si>
  <si>
    <t xml:space="preserve"> 70 </t>
  </si>
  <si>
    <t xml:space="preserve"> 71 </t>
  </si>
  <si>
    <t xml:space="preserve"> 72 </t>
  </si>
  <si>
    <t xml:space="preserve"> 73 </t>
  </si>
  <si>
    <t xml:space="preserve"> 74 </t>
  </si>
  <si>
    <t xml:space="preserve"> 75 </t>
  </si>
  <si>
    <t xml:space="preserve"> 76 </t>
  </si>
  <si>
    <t xml:space="preserve"> 77 </t>
  </si>
  <si>
    <t xml:space="preserve"> 78 </t>
  </si>
  <si>
    <t xml:space="preserve"> 79 </t>
  </si>
  <si>
    <t xml:space="preserve"> 80 </t>
  </si>
  <si>
    <t xml:space="preserve"> 81 </t>
  </si>
  <si>
    <t xml:space="preserve"> 82 </t>
  </si>
  <si>
    <t xml:space="preserve"> 83 </t>
  </si>
  <si>
    <t xml:space="preserve"> 84 </t>
  </si>
  <si>
    <t xml:space="preserve"> 85 </t>
  </si>
  <si>
    <t xml:space="preserve"> 86 </t>
  </si>
  <si>
    <t xml:space="preserve"> 87 </t>
  </si>
  <si>
    <t xml:space="preserve"> 88 </t>
  </si>
  <si>
    <t xml:space="preserve"> 89 </t>
  </si>
  <si>
    <t xml:space="preserve"> 90 </t>
  </si>
  <si>
    <t xml:space="preserve"> 91 </t>
  </si>
  <si>
    <t xml:space="preserve"> 92 </t>
  </si>
  <si>
    <t xml:space="preserve"> 93 </t>
  </si>
  <si>
    <t xml:space="preserve"> 94 </t>
  </si>
  <si>
    <t xml:space="preserve"> 95 </t>
  </si>
  <si>
    <t xml:space="preserve"> 96 </t>
  </si>
  <si>
    <t xml:space="preserve"> 97 </t>
  </si>
  <si>
    <t xml:space="preserve"> 98 </t>
  </si>
  <si>
    <t xml:space="preserve"> 99 </t>
  </si>
  <si>
    <t>100 ou +</t>
  </si>
  <si>
    <t>Total Hommes</t>
  </si>
  <si>
    <t>Sexe Féminin</t>
  </si>
  <si>
    <t>Total Femmes</t>
  </si>
  <si>
    <t>Total Ensemble</t>
  </si>
  <si>
    <t>DECES</t>
  </si>
  <si>
    <t>contrôle</t>
  </si>
  <si>
    <t>POPULATION AU 1/01</t>
  </si>
  <si>
    <t>Mortalité (%)</t>
  </si>
  <si>
    <t>moyenne</t>
  </si>
  <si>
    <t>mortalité réélle 2020-simulation avec taux mortalité  année n</t>
  </si>
  <si>
    <t>TABLEAU 1</t>
  </si>
  <si>
    <t>Sexe</t>
  </si>
  <si>
    <t xml:space="preserve">tranches d'âge </t>
  </si>
  <si>
    <t xml:space="preserve">TRANCHE D'AGE </t>
  </si>
  <si>
    <t>TABLEAU 2</t>
  </si>
  <si>
    <t>TABLEAU 3</t>
  </si>
  <si>
    <t>TABLEAU 4</t>
  </si>
  <si>
    <t>Simulations décès 2020</t>
  </si>
  <si>
    <t>avec taux de mortalité de l'année 2010 à 2019</t>
  </si>
  <si>
    <t>TABLEAU 5</t>
  </si>
  <si>
    <t>2020 réel</t>
  </si>
  <si>
    <t xml:space="preserve">Femmes </t>
  </si>
  <si>
    <t>Hommes</t>
  </si>
  <si>
    <t>Total</t>
  </si>
  <si>
    <t>POPULATION</t>
  </si>
  <si>
    <t xml:space="preserve">mortalite </t>
  </si>
  <si>
    <t>2020 naturel (*)</t>
  </si>
  <si>
    <t>(*) mortalité par tranche d'âge = moyenne 2017 à 2019</t>
  </si>
  <si>
    <t>Ecart réel - naturel</t>
  </si>
  <si>
    <t>Mortalité globale (%)</t>
  </si>
  <si>
    <t>Age</t>
  </si>
  <si>
    <t>TABLEAU 4-1 Mortalité d'ensemble</t>
  </si>
  <si>
    <t>TABLEAU 4-2 Mortalité des femmes</t>
  </si>
  <si>
    <t>TABLEAU 4-3 Mortalité des hommes</t>
  </si>
  <si>
    <t xml:space="preserve">TABLEAU 6 - STRUCTURE (%) POPULATION PAR AGE </t>
  </si>
  <si>
    <t>Femmes</t>
  </si>
  <si>
    <t>mortalité femmes en %</t>
  </si>
  <si>
    <t>mortalité hommes en %</t>
  </si>
  <si>
    <t>taux de mortalité %</t>
  </si>
  <si>
    <t>Tableau 5-2 Simulation décès 2020 avec taux mortalité de 2010 à 2019 Femmes</t>
  </si>
  <si>
    <t>Tableau 4-4</t>
  </si>
  <si>
    <t>Tableau 5-3 Simulation décès 2020 avec taux mortalité de 2010 à 2019 Hommes</t>
  </si>
  <si>
    <t>Tableau 5-4 Simulation décès par sexe 2020 avec taux mortalité de 2010 à 2019</t>
  </si>
  <si>
    <t>TABLEAU 7- ESTIMATION SURMORTALITE 2020 /moyenne 2017-2019</t>
  </si>
  <si>
    <t xml:space="preserve">Tableau 6-1 Structure (%) population totale par âge </t>
  </si>
  <si>
    <t xml:space="preserve">Tableau 6-2 Structure (%) population par âge Femmes </t>
  </si>
  <si>
    <t>Tableau 6-3 Structure (%) population par âge Hommes</t>
  </si>
  <si>
    <t>INF_80</t>
  </si>
  <si>
    <t>INF_90</t>
  </si>
  <si>
    <t>75 à 80</t>
  </si>
  <si>
    <t>80 à 85</t>
  </si>
  <si>
    <t>90 à 95</t>
  </si>
  <si>
    <t>85 à 90</t>
  </si>
  <si>
    <t>80 à 95</t>
  </si>
  <si>
    <t xml:space="preserve">de plus de 75 ans </t>
  </si>
  <si>
    <t>Tableau 5-1 Simulation décès 2020 avec taux de 2010 à 2019 ensemble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</si>
</sst>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%"/>
  </numFmts>
  <fonts count="1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Dialog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1"/>
      <color theme="3" tint="0.39997558519241921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85">
    <xf numFmtId="0" fontId="0" fillId="0" borderId="0" xfId="0"/>
    <xf numFmtId="0" fontId="2" fillId="0" borderId="0" xfId="0" applyFont="1" applyAlignment="1">
      <alignment horizontal="right"/>
    </xf>
    <xf numFmtId="0" fontId="0" fillId="0" borderId="0" xfId="0" applyAlignment="1">
      <alignment horizontal="right" indent="1"/>
    </xf>
    <xf numFmtId="0" fontId="4" fillId="0" borderId="0" xfId="1" applyFont="1"/>
    <xf numFmtId="0" fontId="3" fillId="0" borderId="0" xfId="1"/>
    <xf numFmtId="0" fontId="5" fillId="0" borderId="0" xfId="1" applyFont="1"/>
    <xf numFmtId="0" fontId="3" fillId="0" borderId="0" xfId="1" applyBorder="1"/>
    <xf numFmtId="0" fontId="6" fillId="0" borderId="0" xfId="1" applyFont="1"/>
    <xf numFmtId="0" fontId="3" fillId="0" borderId="0" xfId="1" applyBorder="1" applyAlignment="1">
      <alignment horizontal="left"/>
    </xf>
    <xf numFmtId="0" fontId="3" fillId="0" borderId="0" xfId="1" applyAlignment="1">
      <alignment horizontal="right"/>
    </xf>
    <xf numFmtId="0" fontId="3" fillId="0" borderId="0" xfId="1" applyBorder="1" applyAlignment="1">
      <alignment horizontal="right"/>
    </xf>
    <xf numFmtId="0" fontId="3" fillId="0" borderId="0" xfId="1" applyFont="1" applyAlignment="1">
      <alignment horizontal="center"/>
    </xf>
    <xf numFmtId="0" fontId="3" fillId="0" borderId="0" xfId="1" applyFill="1" applyBorder="1"/>
    <xf numFmtId="0" fontId="3" fillId="0" borderId="0" xfId="1" applyAlignment="1"/>
    <xf numFmtId="0" fontId="3" fillId="0" borderId="0" xfId="1" applyBorder="1" applyAlignment="1">
      <alignment horizontal="center"/>
    </xf>
    <xf numFmtId="0" fontId="3" fillId="0" borderId="0" xfId="1" applyBorder="1" applyAlignment="1">
      <alignment horizontal="center" wrapText="1"/>
    </xf>
    <xf numFmtId="3" fontId="3" fillId="0" borderId="0" xfId="1" applyNumberFormat="1" applyBorder="1"/>
    <xf numFmtId="3" fontId="7" fillId="0" borderId="0" xfId="1" applyNumberFormat="1" applyFont="1" applyBorder="1" applyAlignment="1">
      <alignment horizontal="right" vertical="top" wrapText="1"/>
    </xf>
    <xf numFmtId="3" fontId="3" fillId="0" borderId="0" xfId="1" applyNumberFormat="1" applyBorder="1" applyAlignment="1">
      <alignment horizontal="left"/>
    </xf>
    <xf numFmtId="0" fontId="7" fillId="0" borderId="0" xfId="1" applyFont="1" applyBorder="1" applyAlignment="1">
      <alignment horizontal="center" vertical="top" wrapText="1"/>
    </xf>
    <xf numFmtId="3" fontId="4" fillId="0" borderId="0" xfId="1" applyNumberFormat="1" applyFont="1" applyBorder="1"/>
    <xf numFmtId="3" fontId="8" fillId="0" borderId="0" xfId="1" applyNumberFormat="1" applyFont="1" applyBorder="1" applyAlignment="1">
      <alignment horizontal="right" vertical="top" wrapText="1"/>
    </xf>
    <xf numFmtId="3" fontId="4" fillId="0" borderId="0" xfId="1" applyNumberFormat="1" applyFont="1"/>
    <xf numFmtId="0" fontId="8" fillId="0" borderId="0" xfId="1" applyFont="1" applyBorder="1" applyAlignment="1">
      <alignment horizontal="center" vertical="top" wrapText="1"/>
    </xf>
    <xf numFmtId="0" fontId="9" fillId="0" borderId="0" xfId="0" applyFont="1"/>
    <xf numFmtId="3" fontId="9" fillId="0" borderId="0" xfId="0" applyNumberFormat="1" applyFont="1"/>
    <xf numFmtId="0" fontId="0" fillId="0" borderId="2" xfId="0" applyBorder="1"/>
    <xf numFmtId="0" fontId="0" fillId="0" borderId="3" xfId="0" applyBorder="1"/>
    <xf numFmtId="0" fontId="0" fillId="3" borderId="3" xfId="0" applyFill="1" applyBorder="1"/>
    <xf numFmtId="0" fontId="0" fillId="2" borderId="3" xfId="0" applyFill="1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3" borderId="0" xfId="0" applyFill="1" applyBorder="1"/>
    <xf numFmtId="0" fontId="0" fillId="2" borderId="0" xfId="0" applyFill="1" applyBorder="1"/>
    <xf numFmtId="3" fontId="0" fillId="3" borderId="0" xfId="0" applyNumberFormat="1" applyFill="1" applyBorder="1"/>
    <xf numFmtId="3" fontId="0" fillId="2" borderId="0" xfId="0" applyNumberFormat="1" applyFill="1" applyBorder="1"/>
    <xf numFmtId="3" fontId="0" fillId="0" borderId="0" xfId="0" applyNumberFormat="1" applyBorder="1"/>
    <xf numFmtId="3" fontId="0" fillId="0" borderId="6" xfId="0" applyNumberFormat="1" applyBorder="1"/>
    <xf numFmtId="0" fontId="0" fillId="0" borderId="7" xfId="0" applyBorder="1"/>
    <xf numFmtId="0" fontId="0" fillId="0" borderId="8" xfId="0" applyBorder="1"/>
    <xf numFmtId="3" fontId="0" fillId="3" borderId="8" xfId="0" applyNumberFormat="1" applyFill="1" applyBorder="1"/>
    <xf numFmtId="3" fontId="0" fillId="2" borderId="8" xfId="0" applyNumberFormat="1" applyFill="1" applyBorder="1"/>
    <xf numFmtId="3" fontId="0" fillId="0" borderId="8" xfId="0" applyNumberFormat="1" applyBorder="1"/>
    <xf numFmtId="3" fontId="0" fillId="0" borderId="9" xfId="0" applyNumberFormat="1" applyBorder="1"/>
    <xf numFmtId="0" fontId="10" fillId="0" borderId="2" xfId="0" applyFont="1" applyBorder="1"/>
    <xf numFmtId="164" fontId="0" fillId="3" borderId="0" xfId="0" applyNumberFormat="1" applyFill="1" applyBorder="1"/>
    <xf numFmtId="164" fontId="0" fillId="0" borderId="0" xfId="0" applyNumberFormat="1" applyBorder="1"/>
    <xf numFmtId="164" fontId="0" fillId="0" borderId="6" xfId="0" applyNumberFormat="1" applyBorder="1"/>
    <xf numFmtId="164" fontId="0" fillId="3" borderId="8" xfId="0" applyNumberFormat="1" applyFill="1" applyBorder="1"/>
    <xf numFmtId="164" fontId="0" fillId="0" borderId="8" xfId="0" applyNumberFormat="1" applyBorder="1"/>
    <xf numFmtId="164" fontId="0" fillId="0" borderId="9" xfId="0" applyNumberFormat="1" applyBorder="1"/>
    <xf numFmtId="164" fontId="0" fillId="2" borderId="0" xfId="0" applyNumberFormat="1" applyFill="1" applyBorder="1"/>
    <xf numFmtId="164" fontId="0" fillId="2" borderId="8" xfId="0" applyNumberFormat="1" applyFill="1" applyBorder="1"/>
    <xf numFmtId="0" fontId="0" fillId="0" borderId="2" xfId="0" applyBorder="1" applyAlignment="1">
      <alignment wrapText="1"/>
    </xf>
    <xf numFmtId="164" fontId="0" fillId="3" borderId="3" xfId="0" applyNumberFormat="1" applyFill="1" applyBorder="1"/>
    <xf numFmtId="164" fontId="0" fillId="2" borderId="3" xfId="0" applyNumberFormat="1" applyFill="1" applyBorder="1"/>
    <xf numFmtId="164" fontId="0" fillId="0" borderId="10" xfId="0" applyNumberFormat="1" applyBorder="1"/>
    <xf numFmtId="0" fontId="0" fillId="0" borderId="11" xfId="0" applyBorder="1"/>
    <xf numFmtId="3" fontId="0" fillId="0" borderId="11" xfId="0" applyNumberFormat="1" applyBorder="1"/>
    <xf numFmtId="3" fontId="0" fillId="0" borderId="12" xfId="0" applyNumberFormat="1" applyBorder="1"/>
    <xf numFmtId="0" fontId="0" fillId="0" borderId="13" xfId="0" applyBorder="1"/>
    <xf numFmtId="0" fontId="0" fillId="0" borderId="14" xfId="0" applyBorder="1"/>
    <xf numFmtId="3" fontId="0" fillId="3" borderId="14" xfId="0" applyNumberFormat="1" applyFill="1" applyBorder="1"/>
    <xf numFmtId="3" fontId="0" fillId="0" borderId="14" xfId="0" applyNumberFormat="1" applyBorder="1"/>
    <xf numFmtId="0" fontId="0" fillId="0" borderId="15" xfId="0" applyBorder="1"/>
    <xf numFmtId="3" fontId="0" fillId="0" borderId="1" xfId="0" applyNumberFormat="1" applyBorder="1"/>
    <xf numFmtId="3" fontId="0" fillId="2" borderId="14" xfId="0" applyNumberFormat="1" applyFill="1" applyBorder="1"/>
    <xf numFmtId="3" fontId="0" fillId="4" borderId="1" xfId="0" applyNumberFormat="1" applyFill="1" applyBorder="1"/>
    <xf numFmtId="1" fontId="0" fillId="3" borderId="14" xfId="0" applyNumberFormat="1" applyFill="1" applyBorder="1"/>
    <xf numFmtId="1" fontId="0" fillId="2" borderId="14" xfId="0" applyNumberFormat="1" applyFill="1" applyBorder="1"/>
    <xf numFmtId="1" fontId="0" fillId="0" borderId="15" xfId="0" applyNumberFormat="1" applyBorder="1"/>
    <xf numFmtId="3" fontId="0" fillId="0" borderId="15" xfId="0" applyNumberFormat="1" applyBorder="1"/>
    <xf numFmtId="0" fontId="0" fillId="3" borderId="2" xfId="0" applyFill="1" applyBorder="1"/>
    <xf numFmtId="3" fontId="0" fillId="3" borderId="3" xfId="0" applyNumberFormat="1" applyFill="1" applyBorder="1"/>
    <xf numFmtId="3" fontId="0" fillId="3" borderId="4" xfId="0" applyNumberFormat="1" applyFill="1" applyBorder="1"/>
    <xf numFmtId="0" fontId="0" fillId="2" borderId="5" xfId="0" applyFill="1" applyBorder="1"/>
    <xf numFmtId="3" fontId="0" fillId="2" borderId="6" xfId="0" applyNumberFormat="1" applyFill="1" applyBorder="1"/>
    <xf numFmtId="0" fontId="0" fillId="3" borderId="5" xfId="0" applyFill="1" applyBorder="1"/>
    <xf numFmtId="3" fontId="0" fillId="3" borderId="6" xfId="0" applyNumberFormat="1" applyFill="1" applyBorder="1"/>
    <xf numFmtId="0" fontId="0" fillId="0" borderId="10" xfId="0" applyBorder="1"/>
    <xf numFmtId="0" fontId="0" fillId="0" borderId="12" xfId="0" applyBorder="1"/>
    <xf numFmtId="0" fontId="0" fillId="3" borderId="7" xfId="0" applyFill="1" applyBorder="1"/>
    <xf numFmtId="0" fontId="0" fillId="2" borderId="8" xfId="0" applyFill="1" applyBorder="1"/>
    <xf numFmtId="0" fontId="0" fillId="3" borderId="8" xfId="0" applyFill="1" applyBorder="1"/>
    <xf numFmtId="0" fontId="0" fillId="0" borderId="9" xfId="0" applyBorder="1"/>
    <xf numFmtId="0" fontId="10" fillId="0" borderId="0" xfId="0" applyFont="1"/>
    <xf numFmtId="0" fontId="0" fillId="0" borderId="3" xfId="0" applyBorder="1" applyAlignment="1">
      <alignment wrapText="1"/>
    </xf>
    <xf numFmtId="0" fontId="0" fillId="0" borderId="16" xfId="0" applyBorder="1"/>
    <xf numFmtId="3" fontId="0" fillId="0" borderId="16" xfId="0" applyNumberFormat="1" applyBorder="1"/>
    <xf numFmtId="164" fontId="0" fillId="0" borderId="16" xfId="0" applyNumberFormat="1" applyBorder="1"/>
    <xf numFmtId="0" fontId="0" fillId="0" borderId="6" xfId="0" applyBorder="1"/>
    <xf numFmtId="0" fontId="0" fillId="0" borderId="17" xfId="0" applyBorder="1" applyAlignment="1">
      <alignment wrapText="1"/>
    </xf>
    <xf numFmtId="164" fontId="0" fillId="0" borderId="5" xfId="0" applyNumberFormat="1" applyBorder="1"/>
    <xf numFmtId="164" fontId="0" fillId="0" borderId="7" xfId="0" applyNumberFormat="1" applyBorder="1"/>
    <xf numFmtId="164" fontId="0" fillId="0" borderId="3" xfId="0" applyNumberFormat="1" applyBorder="1"/>
    <xf numFmtId="164" fontId="0" fillId="0" borderId="4" xfId="0" applyNumberFormat="1" applyBorder="1"/>
    <xf numFmtId="164" fontId="0" fillId="0" borderId="2" xfId="0" applyNumberFormat="1" applyBorder="1"/>
    <xf numFmtId="10" fontId="0" fillId="0" borderId="0" xfId="0" applyNumberFormat="1" applyBorder="1"/>
    <xf numFmtId="10" fontId="0" fillId="0" borderId="3" xfId="0" applyNumberFormat="1" applyBorder="1"/>
    <xf numFmtId="10" fontId="0" fillId="0" borderId="4" xfId="0" applyNumberFormat="1" applyBorder="1"/>
    <xf numFmtId="10" fontId="0" fillId="0" borderId="5" xfId="0" applyNumberFormat="1" applyBorder="1"/>
    <xf numFmtId="10" fontId="0" fillId="0" borderId="6" xfId="0" applyNumberFormat="1" applyBorder="1"/>
    <xf numFmtId="10" fontId="0" fillId="0" borderId="7" xfId="0" applyNumberFormat="1" applyBorder="1"/>
    <xf numFmtId="10" fontId="0" fillId="0" borderId="8" xfId="0" applyNumberFormat="1" applyBorder="1"/>
    <xf numFmtId="10" fontId="0" fillId="0" borderId="9" xfId="0" applyNumberFormat="1" applyBorder="1"/>
    <xf numFmtId="10" fontId="0" fillId="3" borderId="2" xfId="0" applyNumberFormat="1" applyFill="1" applyBorder="1"/>
    <xf numFmtId="10" fontId="0" fillId="3" borderId="5" xfId="0" applyNumberFormat="1" applyFill="1" applyBorder="1"/>
    <xf numFmtId="10" fontId="0" fillId="3" borderId="7" xfId="0" applyNumberFormat="1" applyFill="1" applyBorder="1"/>
    <xf numFmtId="10" fontId="0" fillId="2" borderId="5" xfId="0" applyNumberFormat="1" applyFill="1" applyBorder="1"/>
    <xf numFmtId="10" fontId="0" fillId="2" borderId="7" xfId="0" applyNumberFormat="1" applyFill="1" applyBorder="1"/>
    <xf numFmtId="10" fontId="0" fillId="3" borderId="3" xfId="0" applyNumberFormat="1" applyFill="1" applyBorder="1"/>
    <xf numFmtId="10" fontId="0" fillId="3" borderId="0" xfId="0" applyNumberFormat="1" applyFill="1" applyBorder="1"/>
    <xf numFmtId="10" fontId="0" fillId="3" borderId="8" xfId="0" applyNumberFormat="1" applyFill="1" applyBorder="1"/>
    <xf numFmtId="10" fontId="0" fillId="2" borderId="3" xfId="0" applyNumberFormat="1" applyFill="1" applyBorder="1"/>
    <xf numFmtId="10" fontId="0" fillId="2" borderId="0" xfId="0" applyNumberFormat="1" applyFill="1" applyBorder="1"/>
    <xf numFmtId="10" fontId="0" fillId="2" borderId="8" xfId="0" applyNumberFormat="1" applyFill="1" applyBorder="1"/>
    <xf numFmtId="164" fontId="0" fillId="2" borderId="4" xfId="0" applyNumberFormat="1" applyFill="1" applyBorder="1"/>
    <xf numFmtId="164" fontId="0" fillId="2" borderId="6" xfId="0" applyNumberFormat="1" applyFill="1" applyBorder="1"/>
    <xf numFmtId="164" fontId="0" fillId="2" borderId="9" xfId="0" applyNumberFormat="1" applyFill="1" applyBorder="1"/>
    <xf numFmtId="164" fontId="0" fillId="3" borderId="4" xfId="0" applyNumberFormat="1" applyFill="1" applyBorder="1"/>
    <xf numFmtId="164" fontId="0" fillId="3" borderId="6" xfId="0" applyNumberFormat="1" applyFill="1" applyBorder="1"/>
    <xf numFmtId="164" fontId="0" fillId="3" borderId="9" xfId="0" applyNumberFormat="1" applyFill="1" applyBorder="1"/>
    <xf numFmtId="0" fontId="0" fillId="2" borderId="7" xfId="0" applyFill="1" applyBorder="1"/>
    <xf numFmtId="164" fontId="0" fillId="2" borderId="2" xfId="0" applyNumberFormat="1" applyFill="1" applyBorder="1"/>
    <xf numFmtId="164" fontId="0" fillId="2" borderId="5" xfId="0" applyNumberFormat="1" applyFill="1" applyBorder="1"/>
    <xf numFmtId="164" fontId="0" fillId="2" borderId="7" xfId="0" applyNumberFormat="1" applyFill="1" applyBorder="1"/>
    <xf numFmtId="0" fontId="0" fillId="3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13" xfId="0" applyBorder="1" applyAlignment="1">
      <alignment wrapText="1"/>
    </xf>
    <xf numFmtId="0" fontId="0" fillId="0" borderId="10" xfId="0" applyBorder="1" applyAlignment="1">
      <alignment wrapText="1"/>
    </xf>
    <xf numFmtId="3" fontId="0" fillId="0" borderId="2" xfId="0" applyNumberFormat="1" applyBorder="1"/>
    <xf numFmtId="3" fontId="0" fillId="0" borderId="3" xfId="0" applyNumberFormat="1" applyBorder="1"/>
    <xf numFmtId="3" fontId="0" fillId="0" borderId="4" xfId="0" applyNumberFormat="1" applyBorder="1"/>
    <xf numFmtId="3" fontId="0" fillId="0" borderId="5" xfId="0" applyNumberFormat="1" applyBorder="1"/>
    <xf numFmtId="3" fontId="0" fillId="0" borderId="7" xfId="0" applyNumberFormat="1" applyBorder="1"/>
    <xf numFmtId="0" fontId="0" fillId="0" borderId="0" xfId="0" applyBorder="1" applyAlignment="1">
      <alignment horizontal="center" vertical="center" wrapText="1"/>
    </xf>
    <xf numFmtId="3" fontId="0" fillId="3" borderId="5" xfId="0" applyNumberFormat="1" applyFill="1" applyBorder="1"/>
    <xf numFmtId="3" fontId="0" fillId="3" borderId="7" xfId="0" applyNumberFormat="1" applyFill="1" applyBorder="1"/>
    <xf numFmtId="3" fontId="0" fillId="3" borderId="9" xfId="0" applyNumberFormat="1" applyFill="1" applyBorder="1"/>
    <xf numFmtId="0" fontId="0" fillId="3" borderId="13" xfId="0" applyFill="1" applyBorder="1"/>
    <xf numFmtId="0" fontId="0" fillId="3" borderId="14" xfId="0" applyFill="1" applyBorder="1"/>
    <xf numFmtId="0" fontId="0" fillId="3" borderId="15" xfId="0" applyFill="1" applyBorder="1"/>
    <xf numFmtId="0" fontId="0" fillId="2" borderId="11" xfId="0" applyFill="1" applyBorder="1"/>
    <xf numFmtId="0" fontId="0" fillId="2" borderId="12" xfId="0" applyFill="1" applyBorder="1"/>
    <xf numFmtId="3" fontId="0" fillId="2" borderId="9" xfId="0" applyNumberFormat="1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5" xfId="0" applyFill="1" applyBorder="1"/>
    <xf numFmtId="10" fontId="0" fillId="3" borderId="4" xfId="0" applyNumberFormat="1" applyFill="1" applyBorder="1"/>
    <xf numFmtId="10" fontId="0" fillId="3" borderId="6" xfId="0" applyNumberFormat="1" applyFill="1" applyBorder="1"/>
    <xf numFmtId="10" fontId="0" fillId="3" borderId="9" xfId="0" applyNumberFormat="1" applyFill="1" applyBorder="1"/>
    <xf numFmtId="10" fontId="0" fillId="2" borderId="13" xfId="0" applyNumberFormat="1" applyFill="1" applyBorder="1"/>
    <xf numFmtId="10" fontId="0" fillId="2" borderId="14" xfId="0" applyNumberFormat="1" applyFill="1" applyBorder="1"/>
    <xf numFmtId="10" fontId="0" fillId="2" borderId="15" xfId="0" applyNumberFormat="1" applyFill="1" applyBorder="1"/>
    <xf numFmtId="10" fontId="0" fillId="2" borderId="6" xfId="0" applyNumberFormat="1" applyFill="1" applyBorder="1"/>
    <xf numFmtId="10" fontId="0" fillId="2" borderId="9" xfId="0" applyNumberFormat="1" applyFill="1" applyBorder="1"/>
    <xf numFmtId="0" fontId="1" fillId="0" borderId="0" xfId="2"/>
    <xf numFmtId="0" fontId="0" fillId="4" borderId="0" xfId="0" applyFill="1"/>
    <xf numFmtId="0" fontId="0" fillId="4" borderId="16" xfId="0" applyFill="1" applyBorder="1"/>
    <xf numFmtId="3" fontId="0" fillId="4" borderId="16" xfId="0" applyNumberFormat="1" applyFill="1" applyBorder="1"/>
    <xf numFmtId="9" fontId="0" fillId="4" borderId="0" xfId="0" applyNumberFormat="1" applyFill="1"/>
    <xf numFmtId="0" fontId="0" fillId="4" borderId="0" xfId="0" applyFill="1" applyAlignment="1">
      <alignment wrapText="1"/>
    </xf>
    <xf numFmtId="0" fontId="0" fillId="0" borderId="2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3" xfId="0" applyBorder="1" applyAlignment="1">
      <alignment horizontal="center" wrapText="1"/>
    </xf>
    <xf numFmtId="0" fontId="0" fillId="0" borderId="14" xfId="0" applyBorder="1" applyAlignment="1">
      <alignment horizontal="center" wrapText="1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0" fontId="10" fillId="4" borderId="18" xfId="0" applyFont="1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right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Taux</a:t>
            </a:r>
            <a:r>
              <a:rPr lang="fr-FR" baseline="0"/>
              <a:t> de mortalité globale</a:t>
            </a:r>
            <a:endParaRPr lang="fr-F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'synthèse et graphiques 2010-20 '!$B$56</c:f>
              <c:strCache>
                <c:ptCount val="1"/>
                <c:pt idx="0">
                  <c:v>Ensemble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'synthèse et graphiques 2010-20 '!$C$55:$M$55</c:f>
              <c:strCach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strCache>
            </c:strRef>
          </c:cat>
          <c:val>
            <c:numRef>
              <c:f>'synthèse et graphiques 2010-20 '!$C$56:$M$56</c:f>
              <c:numCache>
                <c:formatCode>0.000%</c:formatCode>
                <c:ptCount val="11"/>
                <c:pt idx="0">
                  <c:v>8.63080999921703E-3</c:v>
                </c:pt>
                <c:pt idx="1">
                  <c:v>8.4554327972969235E-3</c:v>
                </c:pt>
                <c:pt idx="2">
                  <c:v>8.8662323268804775E-3</c:v>
                </c:pt>
                <c:pt idx="3">
                  <c:v>8.8103126624920255E-3</c:v>
                </c:pt>
                <c:pt idx="4">
                  <c:v>8.5836610685602176E-3</c:v>
                </c:pt>
                <c:pt idx="5">
                  <c:v>9.0625658615610932E-3</c:v>
                </c:pt>
                <c:pt idx="6">
                  <c:v>9.0436648574542342E-3</c:v>
                </c:pt>
                <c:pt idx="7">
                  <c:v>9.2191055858733585E-3</c:v>
                </c:pt>
                <c:pt idx="8">
                  <c:v>9.2491359748743795E-3</c:v>
                </c:pt>
                <c:pt idx="9">
                  <c:v>9.2801928426837817E-3</c:v>
                </c:pt>
                <c:pt idx="10">
                  <c:v>1.0071722403995497E-2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'synthèse et graphiques 2010-20 '!$B$57</c:f>
              <c:strCache>
                <c:ptCount val="1"/>
                <c:pt idx="0">
                  <c:v>Femmes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'synthèse et graphiques 2010-20 '!$C$55:$M$55</c:f>
              <c:strCach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strCache>
            </c:strRef>
          </c:cat>
          <c:val>
            <c:numRef>
              <c:f>'synthèse et graphiques 2010-20 '!$C$57:$M$57</c:f>
              <c:numCache>
                <c:formatCode>0.000%</c:formatCode>
                <c:ptCount val="11"/>
                <c:pt idx="0">
                  <c:v>8.1732719370690189E-3</c:v>
                </c:pt>
                <c:pt idx="1">
                  <c:v>8.0151513581735445E-3</c:v>
                </c:pt>
                <c:pt idx="2">
                  <c:v>8.4994972389968535E-3</c:v>
                </c:pt>
                <c:pt idx="3">
                  <c:v>8.4353044430249147E-3</c:v>
                </c:pt>
                <c:pt idx="4">
                  <c:v>8.2174027862741608E-3</c:v>
                </c:pt>
                <c:pt idx="5">
                  <c:v>8.7574710015786723E-3</c:v>
                </c:pt>
                <c:pt idx="6">
                  <c:v>8.7352532796657143E-3</c:v>
                </c:pt>
                <c:pt idx="7">
                  <c:v>8.962787083019624E-3</c:v>
                </c:pt>
                <c:pt idx="8">
                  <c:v>8.9558232071463174E-3</c:v>
                </c:pt>
                <c:pt idx="9">
                  <c:v>9.0018264169135186E-3</c:v>
                </c:pt>
                <c:pt idx="10">
                  <c:v>9.7018956962630579E-3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'synthèse et graphiques 2010-20 '!$B$58</c:f>
              <c:strCache>
                <c:ptCount val="1"/>
                <c:pt idx="0">
                  <c:v>Hommes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'synthèse et graphiques 2010-20 '!$C$55:$M$55</c:f>
              <c:strCach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strCache>
            </c:strRef>
          </c:cat>
          <c:val>
            <c:numRef>
              <c:f>'synthèse et graphiques 2010-20 '!$C$58:$M$58</c:f>
              <c:numCache>
                <c:formatCode>0.000%</c:formatCode>
                <c:ptCount val="11"/>
                <c:pt idx="0">
                  <c:v>9.1183909017564582E-3</c:v>
                </c:pt>
                <c:pt idx="1">
                  <c:v>8.924442089978368E-3</c:v>
                </c:pt>
                <c:pt idx="2">
                  <c:v>9.2569429842414581E-3</c:v>
                </c:pt>
                <c:pt idx="3">
                  <c:v>9.2095760015808315E-3</c:v>
                </c:pt>
                <c:pt idx="4">
                  <c:v>8.9736436976161609E-3</c:v>
                </c:pt>
                <c:pt idx="5">
                  <c:v>9.3876655033216273E-3</c:v>
                </c:pt>
                <c:pt idx="6">
                  <c:v>9.3725778648999607E-3</c:v>
                </c:pt>
                <c:pt idx="7">
                  <c:v>9.4927247698411571E-3</c:v>
                </c:pt>
                <c:pt idx="8">
                  <c:v>9.5624825686246896E-3</c:v>
                </c:pt>
                <c:pt idx="9">
                  <c:v>9.5778112633421869E-3</c:v>
                </c:pt>
                <c:pt idx="10">
                  <c:v>1.0467454589178891E-2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2790656"/>
        <c:axId val="392793400"/>
      </c:lineChart>
      <c:catAx>
        <c:axId val="392790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92793400"/>
        <c:crosses val="autoZero"/>
        <c:auto val="1"/>
        <c:lblAlgn val="ctr"/>
        <c:lblOffset val="100"/>
        <c:noMultiLvlLbl val="0"/>
      </c:catAx>
      <c:valAx>
        <c:axId val="392793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92790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Structure</a:t>
            </a:r>
            <a:r>
              <a:rPr lang="fr-FR" baseline="0"/>
              <a:t> populationpar âge (hommes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'synthèse et graphiques 2010-20 '!$B$218</c:f>
              <c:strCache>
                <c:ptCount val="1"/>
                <c:pt idx="0">
                  <c:v>moins de 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'synthèse et graphiques 2010-20 '!$C$217:$M$217</c:f>
              <c:strCach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strCache>
            </c:strRef>
          </c:cat>
          <c:val>
            <c:numRef>
              <c:f>'synthèse et graphiques 2010-20 '!$C$218:$M$218</c:f>
              <c:numCache>
                <c:formatCode>0.00%</c:formatCode>
                <c:ptCount val="11"/>
                <c:pt idx="0">
                  <c:v>0.26186088717695649</c:v>
                </c:pt>
                <c:pt idx="1">
                  <c:v>0.26101702311415009</c:v>
                </c:pt>
                <c:pt idx="2">
                  <c:v>0.2598697850334275</c:v>
                </c:pt>
                <c:pt idx="3">
                  <c:v>0.25938749048390947</c:v>
                </c:pt>
                <c:pt idx="4">
                  <c:v>0.26026888803082365</c:v>
                </c:pt>
                <c:pt idx="5">
                  <c:v>0.26015329236576701</c:v>
                </c:pt>
                <c:pt idx="6">
                  <c:v>0.25944847744283162</c:v>
                </c:pt>
                <c:pt idx="7">
                  <c:v>0.25841334528068327</c:v>
                </c:pt>
                <c:pt idx="8">
                  <c:v>0.25718930296547449</c:v>
                </c:pt>
                <c:pt idx="9">
                  <c:v>0.25556792590952276</c:v>
                </c:pt>
                <c:pt idx="10">
                  <c:v>0.25383148329056676</c:v>
                </c:pt>
              </c:numCache>
            </c:numRef>
          </c:val>
        </c:ser>
        <c:ser>
          <c:idx val="1"/>
          <c:order val="1"/>
          <c:tx>
            <c:strRef>
              <c:f>'synthèse et graphiques 2010-20 '!$B$219</c:f>
              <c:strCache>
                <c:ptCount val="1"/>
                <c:pt idx="0">
                  <c:v>20-40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'synthèse et graphiques 2010-20 '!$C$217:$M$217</c:f>
              <c:strCach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strCache>
            </c:strRef>
          </c:cat>
          <c:val>
            <c:numRef>
              <c:f>'synthèse et graphiques 2010-20 '!$C$219:$M$219</c:f>
              <c:numCache>
                <c:formatCode>0.00%</c:formatCode>
                <c:ptCount val="11"/>
                <c:pt idx="0">
                  <c:v>0.26190056168359555</c:v>
                </c:pt>
                <c:pt idx="1">
                  <c:v>0.25916567997596257</c:v>
                </c:pt>
                <c:pt idx="2">
                  <c:v>0.25611811596997019</c:v>
                </c:pt>
                <c:pt idx="3">
                  <c:v>0.25266366298041987</c:v>
                </c:pt>
                <c:pt idx="4">
                  <c:v>0.24908243931966426</c:v>
                </c:pt>
                <c:pt idx="5">
                  <c:v>0.24619128604197726</c:v>
                </c:pt>
                <c:pt idx="6">
                  <c:v>0.24445987378191067</c:v>
                </c:pt>
                <c:pt idx="7">
                  <c:v>0.24330416883661338</c:v>
                </c:pt>
                <c:pt idx="8">
                  <c:v>0.24177306344706737</c:v>
                </c:pt>
                <c:pt idx="9">
                  <c:v>0.24076726662231215</c:v>
                </c:pt>
                <c:pt idx="10">
                  <c:v>0.2396194434089462</c:v>
                </c:pt>
              </c:numCache>
            </c:numRef>
          </c:val>
        </c:ser>
        <c:ser>
          <c:idx val="2"/>
          <c:order val="2"/>
          <c:tx>
            <c:strRef>
              <c:f>'synthèse et graphiques 2010-20 '!$B$220</c:f>
              <c:strCache>
                <c:ptCount val="1"/>
                <c:pt idx="0">
                  <c:v>40 à 60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'synthèse et graphiques 2010-20 '!$C$217:$M$217</c:f>
              <c:strCach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strCache>
            </c:strRef>
          </c:cat>
          <c:val>
            <c:numRef>
              <c:f>'synthèse et graphiques 2010-20 '!$C$220:$M$220</c:f>
              <c:numCache>
                <c:formatCode>0.00%</c:formatCode>
                <c:ptCount val="11"/>
                <c:pt idx="0">
                  <c:v>0.27425247283111526</c:v>
                </c:pt>
                <c:pt idx="1">
                  <c:v>0.27306064506878719</c:v>
                </c:pt>
                <c:pt idx="2">
                  <c:v>0.27306517643335898</c:v>
                </c:pt>
                <c:pt idx="3">
                  <c:v>0.27293667145062617</c:v>
                </c:pt>
                <c:pt idx="4">
                  <c:v>0.27231114701150022</c:v>
                </c:pt>
                <c:pt idx="5">
                  <c:v>0.27109029475806234</c:v>
                </c:pt>
                <c:pt idx="6">
                  <c:v>0.26951906769596989</c:v>
                </c:pt>
                <c:pt idx="7">
                  <c:v>0.26757638264050881</c:v>
                </c:pt>
                <c:pt idx="8">
                  <c:v>0.26618847708279947</c:v>
                </c:pt>
                <c:pt idx="9">
                  <c:v>0.26469645626945659</c:v>
                </c:pt>
                <c:pt idx="10">
                  <c:v>0.26324347561249084</c:v>
                </c:pt>
              </c:numCache>
            </c:numRef>
          </c:val>
        </c:ser>
        <c:ser>
          <c:idx val="3"/>
          <c:order val="3"/>
          <c:tx>
            <c:strRef>
              <c:f>'synthèse et graphiques 2010-20 '!$B$221</c:f>
              <c:strCache>
                <c:ptCount val="1"/>
                <c:pt idx="0">
                  <c:v>60 à 65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'synthèse et graphiques 2010-20 '!$C$217:$M$217</c:f>
              <c:strCach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strCache>
            </c:strRef>
          </c:cat>
          <c:val>
            <c:numRef>
              <c:f>'synthèse et graphiques 2010-20 '!$C$221:$M$221</c:f>
              <c:numCache>
                <c:formatCode>0.00%</c:formatCode>
                <c:ptCount val="11"/>
                <c:pt idx="0">
                  <c:v>6.0059530302435472E-2</c:v>
                </c:pt>
                <c:pt idx="1">
                  <c:v>6.3227146680045393E-2</c:v>
                </c:pt>
                <c:pt idx="2">
                  <c:v>6.2998871029617071E-2</c:v>
                </c:pt>
                <c:pt idx="3">
                  <c:v>6.2427380518446846E-2</c:v>
                </c:pt>
                <c:pt idx="4">
                  <c:v>6.1393068661180217E-2</c:v>
                </c:pt>
                <c:pt idx="5">
                  <c:v>6.0832292631432493E-2</c:v>
                </c:pt>
                <c:pt idx="6">
                  <c:v>6.0169896531771697E-2</c:v>
                </c:pt>
                <c:pt idx="7">
                  <c:v>6.0061225007941851E-2</c:v>
                </c:pt>
                <c:pt idx="8">
                  <c:v>5.9904340848864646E-2</c:v>
                </c:pt>
                <c:pt idx="9">
                  <c:v>6.0054426536779802E-2</c:v>
                </c:pt>
                <c:pt idx="10">
                  <c:v>6.033512979633196E-2</c:v>
                </c:pt>
              </c:numCache>
            </c:numRef>
          </c:val>
        </c:ser>
        <c:ser>
          <c:idx val="4"/>
          <c:order val="4"/>
          <c:tx>
            <c:strRef>
              <c:f>'synthèse et graphiques 2010-20 '!$B$222</c:f>
              <c:strCache>
                <c:ptCount val="1"/>
                <c:pt idx="0">
                  <c:v>65 à 70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'synthèse et graphiques 2010-20 '!$C$217:$M$217</c:f>
              <c:strCach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strCache>
            </c:strRef>
          </c:cat>
          <c:val>
            <c:numRef>
              <c:f>'synthèse et graphiques 2010-20 '!$C$222:$M$222</c:f>
              <c:numCache>
                <c:formatCode>0.00%</c:formatCode>
                <c:ptCount val="11"/>
                <c:pt idx="0">
                  <c:v>3.9593878834248544E-2</c:v>
                </c:pt>
                <c:pt idx="1">
                  <c:v>4.0532862915082388E-2</c:v>
                </c:pt>
                <c:pt idx="2">
                  <c:v>4.4659449639126464E-2</c:v>
                </c:pt>
                <c:pt idx="3">
                  <c:v>4.8405461429031418E-2</c:v>
                </c:pt>
                <c:pt idx="4">
                  <c:v>5.1691065169062182E-2</c:v>
                </c:pt>
                <c:pt idx="5">
                  <c:v>5.481322672590274E-2</c:v>
                </c:pt>
                <c:pt idx="6">
                  <c:v>5.7950262436461931E-2</c:v>
                </c:pt>
                <c:pt idx="7">
                  <c:v>5.7978726368738402E-2</c:v>
                </c:pt>
                <c:pt idx="8">
                  <c:v>5.7699935768116807E-2</c:v>
                </c:pt>
                <c:pt idx="9">
                  <c:v>5.7072854746245107E-2</c:v>
                </c:pt>
                <c:pt idx="10">
                  <c:v>5.6717716070278833E-2</c:v>
                </c:pt>
              </c:numCache>
            </c:numRef>
          </c:val>
        </c:ser>
        <c:ser>
          <c:idx val="5"/>
          <c:order val="5"/>
          <c:tx>
            <c:strRef>
              <c:f>'synthèse et graphiques 2010-20 '!$B$223</c:f>
              <c:strCache>
                <c:ptCount val="1"/>
                <c:pt idx="0">
                  <c:v>70 à 75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'synthèse et graphiques 2010-20 '!$C$217:$M$217</c:f>
              <c:strCach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strCache>
            </c:strRef>
          </c:cat>
          <c:val>
            <c:numRef>
              <c:f>'synthèse et graphiques 2010-20 '!$C$223:$M$223</c:f>
              <c:numCache>
                <c:formatCode>0.00%</c:formatCode>
                <c:ptCount val="11"/>
                <c:pt idx="0">
                  <c:v>3.5438222029664637E-2</c:v>
                </c:pt>
                <c:pt idx="1">
                  <c:v>3.5005772884076018E-2</c:v>
                </c:pt>
                <c:pt idx="2">
                  <c:v>3.4185749976399324E-2</c:v>
                </c:pt>
                <c:pt idx="3">
                  <c:v>3.4220357623933551E-2</c:v>
                </c:pt>
                <c:pt idx="4">
                  <c:v>3.4581728741115585E-2</c:v>
                </c:pt>
                <c:pt idx="5">
                  <c:v>3.5161818507662861E-2</c:v>
                </c:pt>
                <c:pt idx="6">
                  <c:v>3.6167230947902806E-2</c:v>
                </c:pt>
                <c:pt idx="7">
                  <c:v>3.9926018491971145E-2</c:v>
                </c:pt>
                <c:pt idx="8">
                  <c:v>4.3538739810096157E-2</c:v>
                </c:pt>
                <c:pt idx="9">
                  <c:v>4.6772079053173009E-2</c:v>
                </c:pt>
                <c:pt idx="10">
                  <c:v>4.9711797437671963E-2</c:v>
                </c:pt>
              </c:numCache>
            </c:numRef>
          </c:val>
        </c:ser>
        <c:ser>
          <c:idx val="6"/>
          <c:order val="6"/>
          <c:tx>
            <c:strRef>
              <c:f>'synthèse et graphiques 2010-20 '!$B$224</c:f>
              <c:strCache>
                <c:ptCount val="1"/>
                <c:pt idx="0">
                  <c:v>75 à 80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'synthèse et graphiques 2010-20 '!$C$217:$M$217</c:f>
              <c:strCach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strCache>
            </c:strRef>
          </c:cat>
          <c:val>
            <c:numRef>
              <c:f>'synthèse et graphiques 2010-20 '!$C$224:$M$224</c:f>
              <c:numCache>
                <c:formatCode>0.00%</c:formatCode>
                <c:ptCount val="11"/>
                <c:pt idx="0">
                  <c:v>3.0562189996960313E-2</c:v>
                </c:pt>
                <c:pt idx="1">
                  <c:v>3.0282061706963945E-2</c:v>
                </c:pt>
                <c:pt idx="2">
                  <c:v>3.0153785254523589E-2</c:v>
                </c:pt>
                <c:pt idx="3">
                  <c:v>2.9904843030757737E-2</c:v>
                </c:pt>
                <c:pt idx="4">
                  <c:v>2.989865751437791E-2</c:v>
                </c:pt>
                <c:pt idx="5">
                  <c:v>2.9879544358996615E-2</c:v>
                </c:pt>
                <c:pt idx="6">
                  <c:v>2.9703363816548183E-2</c:v>
                </c:pt>
                <c:pt idx="7">
                  <c:v>2.9099527328324448E-2</c:v>
                </c:pt>
                <c:pt idx="8">
                  <c:v>2.9289843875797167E-2</c:v>
                </c:pt>
                <c:pt idx="9">
                  <c:v>2.9853191448345948E-2</c:v>
                </c:pt>
                <c:pt idx="10">
                  <c:v>3.0482592326943034E-2</c:v>
                </c:pt>
              </c:numCache>
            </c:numRef>
          </c:val>
        </c:ser>
        <c:ser>
          <c:idx val="7"/>
          <c:order val="7"/>
          <c:tx>
            <c:strRef>
              <c:f>'synthèse et graphiques 2010-20 '!$B$225</c:f>
              <c:strCache>
                <c:ptCount val="1"/>
                <c:pt idx="0">
                  <c:v>80 à 85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'synthèse et graphiques 2010-20 '!$C$217:$M$217</c:f>
              <c:strCach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strCache>
            </c:strRef>
          </c:cat>
          <c:val>
            <c:numRef>
              <c:f>'synthèse et graphiques 2010-20 '!$C$225:$M$225</c:f>
              <c:numCache>
                <c:formatCode>0.00%</c:formatCode>
                <c:ptCount val="11"/>
                <c:pt idx="0">
                  <c:v>2.1226724236155452E-2</c:v>
                </c:pt>
                <c:pt idx="1">
                  <c:v>2.1726501518385715E-2</c:v>
                </c:pt>
                <c:pt idx="2">
                  <c:v>2.2152031174803504E-2</c:v>
                </c:pt>
                <c:pt idx="3">
                  <c:v>2.2612829146515911E-2</c:v>
                </c:pt>
                <c:pt idx="4">
                  <c:v>2.2688057906102347E-2</c:v>
                </c:pt>
                <c:pt idx="5">
                  <c:v>2.3035991902598574E-2</c:v>
                </c:pt>
                <c:pt idx="6">
                  <c:v>2.3008470315329897E-2</c:v>
                </c:pt>
                <c:pt idx="7">
                  <c:v>2.3212309651035413E-2</c:v>
                </c:pt>
                <c:pt idx="8">
                  <c:v>2.324027724696168E-2</c:v>
                </c:pt>
                <c:pt idx="9">
                  <c:v>2.3447903310473958E-2</c:v>
                </c:pt>
                <c:pt idx="10">
                  <c:v>2.3591467639821357E-2</c:v>
                </c:pt>
              </c:numCache>
            </c:numRef>
          </c:val>
        </c:ser>
        <c:ser>
          <c:idx val="8"/>
          <c:order val="8"/>
          <c:tx>
            <c:strRef>
              <c:f>'synthèse et graphiques 2010-20 '!$B$226</c:f>
              <c:strCache>
                <c:ptCount val="1"/>
                <c:pt idx="0">
                  <c:v>85 à 90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'synthèse et graphiques 2010-20 '!$C$217:$M$217</c:f>
              <c:strCach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strCache>
            </c:strRef>
          </c:cat>
          <c:val>
            <c:numRef>
              <c:f>'synthèse et graphiques 2010-20 '!$C$226:$M$226</c:f>
              <c:numCache>
                <c:formatCode>0.00%</c:formatCode>
                <c:ptCount val="11"/>
                <c:pt idx="0">
                  <c:v>1.1830611787925728E-2</c:v>
                </c:pt>
                <c:pt idx="1">
                  <c:v>1.199136527555443E-2</c:v>
                </c:pt>
                <c:pt idx="2">
                  <c:v>1.219301942878822E-2</c:v>
                </c:pt>
                <c:pt idx="3">
                  <c:v>1.2399267211822862E-2</c:v>
                </c:pt>
                <c:pt idx="4">
                  <c:v>1.2667646784340526E-2</c:v>
                </c:pt>
                <c:pt idx="5">
                  <c:v>1.3017887903227738E-2</c:v>
                </c:pt>
                <c:pt idx="6">
                  <c:v>1.3430680469463207E-2</c:v>
                </c:pt>
                <c:pt idx="7">
                  <c:v>1.3904708944350077E-2</c:v>
                </c:pt>
                <c:pt idx="8">
                  <c:v>1.4351810433965521E-2</c:v>
                </c:pt>
                <c:pt idx="9">
                  <c:v>1.463646152872778E-2</c:v>
                </c:pt>
                <c:pt idx="10">
                  <c:v>1.5044396303764597E-2</c:v>
                </c:pt>
              </c:numCache>
            </c:numRef>
          </c:val>
        </c:ser>
        <c:ser>
          <c:idx val="9"/>
          <c:order val="9"/>
          <c:tx>
            <c:strRef>
              <c:f>'synthèse et graphiques 2010-20 '!$B$227</c:f>
              <c:strCache>
                <c:ptCount val="1"/>
                <c:pt idx="0">
                  <c:v>90 à 95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'synthèse et graphiques 2010-20 '!$C$217:$M$217</c:f>
              <c:strCach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strCache>
            </c:strRef>
          </c:cat>
          <c:val>
            <c:numRef>
              <c:f>'synthèse et graphiques 2010-20 '!$C$227:$M$227</c:f>
              <c:numCache>
                <c:formatCode>0.00%</c:formatCode>
                <c:ptCount val="11"/>
                <c:pt idx="0">
                  <c:v>2.427945533200433E-3</c:v>
                </c:pt>
                <c:pt idx="1">
                  <c:v>3.2011112129952026E-3</c:v>
                </c:pt>
                <c:pt idx="2">
                  <c:v>3.8849472114064316E-3</c:v>
                </c:pt>
                <c:pt idx="3">
                  <c:v>4.3739612995259865E-3</c:v>
                </c:pt>
                <c:pt idx="4">
                  <c:v>4.7486385950698895E-3</c:v>
                </c:pt>
                <c:pt idx="5">
                  <c:v>5.0864846369449521E-3</c:v>
                </c:pt>
                <c:pt idx="6">
                  <c:v>5.192725666548775E-3</c:v>
                </c:pt>
                <c:pt idx="7">
                  <c:v>5.3867727479049304E-3</c:v>
                </c:pt>
                <c:pt idx="8">
                  <c:v>5.5603516694831571E-3</c:v>
                </c:pt>
                <c:pt idx="9">
                  <c:v>5.7519262575045941E-3</c:v>
                </c:pt>
                <c:pt idx="10">
                  <c:v>5.9303002894171746E-3</c:v>
                </c:pt>
              </c:numCache>
            </c:numRef>
          </c:val>
        </c:ser>
        <c:ser>
          <c:idx val="10"/>
          <c:order val="10"/>
          <c:tx>
            <c:strRef>
              <c:f>'synthèse et graphiques 2010-20 '!$B$228</c:f>
              <c:strCache>
                <c:ptCount val="1"/>
                <c:pt idx="0">
                  <c:v>95 et plus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'synthèse et graphiques 2010-20 '!$C$217:$M$217</c:f>
              <c:strCach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strCache>
            </c:strRef>
          </c:cat>
          <c:val>
            <c:numRef>
              <c:f>'synthèse et graphiques 2010-20 '!$C$228:$M$228</c:f>
              <c:numCache>
                <c:formatCode>0.00%</c:formatCode>
                <c:ptCount val="11"/>
                <c:pt idx="0">
                  <c:v>8.4697558774216952E-4</c:v>
                </c:pt>
                <c:pt idx="1">
                  <c:v>7.8982964799703779E-4</c:v>
                </c:pt>
                <c:pt idx="2">
                  <c:v>7.1906884857873897E-4</c:v>
                </c:pt>
                <c:pt idx="3">
                  <c:v>6.6807482501021482E-4</c:v>
                </c:pt>
                <c:pt idx="4">
                  <c:v>6.6866226676321101E-4</c:v>
                </c:pt>
                <c:pt idx="5">
                  <c:v>7.3788016742739823E-4</c:v>
                </c:pt>
                <c:pt idx="6">
                  <c:v>9.4995089526131286E-4</c:v>
                </c:pt>
                <c:pt idx="7">
                  <c:v>1.1368147019282749E-3</c:v>
                </c:pt>
                <c:pt idx="8">
                  <c:v>1.2638568513735576E-3</c:v>
                </c:pt>
                <c:pt idx="9">
                  <c:v>1.379508317458309E-3</c:v>
                </c:pt>
                <c:pt idx="10">
                  <c:v>1.49219782376731E-3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603088"/>
        <c:axId val="398603480"/>
      </c:barChart>
      <c:catAx>
        <c:axId val="398603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98603480"/>
        <c:crosses val="autoZero"/>
        <c:auto val="1"/>
        <c:lblAlgn val="ctr"/>
        <c:lblOffset val="100"/>
        <c:noMultiLvlLbl val="0"/>
      </c:catAx>
      <c:valAx>
        <c:axId val="398603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98603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Structure</a:t>
            </a:r>
            <a:r>
              <a:rPr lang="fr-FR" baseline="0"/>
              <a:t> population par âge (femmes)</a:t>
            </a:r>
            <a:endParaRPr lang="fr-F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'synthèse et graphiques 2010-20 '!$B$202</c:f>
              <c:strCache>
                <c:ptCount val="1"/>
                <c:pt idx="0">
                  <c:v>moins de 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'synthèse et graphiques 2010-20 '!$C$201:$M$201</c:f>
              <c:strCach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strCache>
            </c:strRef>
          </c:cat>
          <c:val>
            <c:numRef>
              <c:f>'synthèse et graphiques 2010-20 '!$C$202:$M$202</c:f>
              <c:numCache>
                <c:formatCode>0.00%</c:formatCode>
                <c:ptCount val="11"/>
                <c:pt idx="0">
                  <c:v>0.23458895155841705</c:v>
                </c:pt>
                <c:pt idx="1">
                  <c:v>0.2338331963422316</c:v>
                </c:pt>
                <c:pt idx="2">
                  <c:v>0.23291498835755933</c:v>
                </c:pt>
                <c:pt idx="3">
                  <c:v>0.23245420029162955</c:v>
                </c:pt>
                <c:pt idx="4">
                  <c:v>0.23337710106980827</c:v>
                </c:pt>
                <c:pt idx="5">
                  <c:v>0.2332746425951758</c:v>
                </c:pt>
                <c:pt idx="6">
                  <c:v>0.23245532089872392</c:v>
                </c:pt>
                <c:pt idx="7">
                  <c:v>0.23117596307498325</c:v>
                </c:pt>
                <c:pt idx="8">
                  <c:v>0.22995369278704095</c:v>
                </c:pt>
                <c:pt idx="9">
                  <c:v>0.22835814137568961</c:v>
                </c:pt>
                <c:pt idx="10">
                  <c:v>0.22676975055243498</c:v>
                </c:pt>
              </c:numCache>
            </c:numRef>
          </c:val>
        </c:ser>
        <c:ser>
          <c:idx val="1"/>
          <c:order val="1"/>
          <c:tx>
            <c:strRef>
              <c:f>'synthèse et graphiques 2010-20 '!$B$203</c:f>
              <c:strCache>
                <c:ptCount val="1"/>
                <c:pt idx="0">
                  <c:v>20-40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'synthèse et graphiques 2010-20 '!$C$201:$M$201</c:f>
              <c:strCach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strCache>
            </c:strRef>
          </c:cat>
          <c:val>
            <c:numRef>
              <c:f>'synthèse et graphiques 2010-20 '!$C$203:$M$203</c:f>
              <c:numCache>
                <c:formatCode>0.00%</c:formatCode>
                <c:ptCount val="11"/>
                <c:pt idx="0">
                  <c:v>0.24887470998689093</c:v>
                </c:pt>
                <c:pt idx="1">
                  <c:v>0.24644278710872181</c:v>
                </c:pt>
                <c:pt idx="2">
                  <c:v>0.24383660533345941</c:v>
                </c:pt>
                <c:pt idx="3">
                  <c:v>0.24091603587187219</c:v>
                </c:pt>
                <c:pt idx="4">
                  <c:v>0.23800913275429492</c:v>
                </c:pt>
                <c:pt idx="5">
                  <c:v>0.2358273278248556</c:v>
                </c:pt>
                <c:pt idx="6">
                  <c:v>0.23453465406909779</c:v>
                </c:pt>
                <c:pt idx="7">
                  <c:v>0.23374568867526507</c:v>
                </c:pt>
                <c:pt idx="8">
                  <c:v>0.23264651855869226</c:v>
                </c:pt>
                <c:pt idx="9">
                  <c:v>0.23183156684923131</c:v>
                </c:pt>
                <c:pt idx="10">
                  <c:v>0.23065972809965027</c:v>
                </c:pt>
              </c:numCache>
            </c:numRef>
          </c:val>
        </c:ser>
        <c:ser>
          <c:idx val="2"/>
          <c:order val="2"/>
          <c:tx>
            <c:strRef>
              <c:f>'synthèse et graphiques 2010-20 '!$B$204</c:f>
              <c:strCache>
                <c:ptCount val="1"/>
                <c:pt idx="0">
                  <c:v>40 à 60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'synthèse et graphiques 2010-20 '!$C$201:$M$201</c:f>
              <c:strCach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strCache>
            </c:strRef>
          </c:cat>
          <c:val>
            <c:numRef>
              <c:f>'synthèse et graphiques 2010-20 '!$C$204:$M$204</c:f>
              <c:numCache>
                <c:formatCode>0.00%</c:formatCode>
                <c:ptCount val="11"/>
                <c:pt idx="0">
                  <c:v>0.26792256789112495</c:v>
                </c:pt>
                <c:pt idx="1">
                  <c:v>0.26669992392015118</c:v>
                </c:pt>
                <c:pt idx="2">
                  <c:v>0.26652243457502828</c:v>
                </c:pt>
                <c:pt idx="3">
                  <c:v>0.26605391866523476</c:v>
                </c:pt>
                <c:pt idx="4">
                  <c:v>0.26522688231616304</c:v>
                </c:pt>
                <c:pt idx="5">
                  <c:v>0.26379620005973359</c:v>
                </c:pt>
                <c:pt idx="6">
                  <c:v>0.26206917739436209</c:v>
                </c:pt>
                <c:pt idx="7">
                  <c:v>0.25970279740055624</c:v>
                </c:pt>
                <c:pt idx="8">
                  <c:v>0.25805533441875783</c:v>
                </c:pt>
                <c:pt idx="9">
                  <c:v>0.25642874395168613</c:v>
                </c:pt>
                <c:pt idx="10">
                  <c:v>0.25503592457092034</c:v>
                </c:pt>
              </c:numCache>
            </c:numRef>
          </c:val>
        </c:ser>
        <c:ser>
          <c:idx val="3"/>
          <c:order val="3"/>
          <c:tx>
            <c:strRef>
              <c:f>'synthèse et graphiques 2010-20 '!$B$205</c:f>
              <c:strCache>
                <c:ptCount val="1"/>
                <c:pt idx="0">
                  <c:v>60 à 65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'synthèse et graphiques 2010-20 '!$C$201:$M$201</c:f>
              <c:strCach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strCache>
            </c:strRef>
          </c:cat>
          <c:val>
            <c:numRef>
              <c:f>'synthèse et graphiques 2010-20 '!$C$205:$M$205</c:f>
              <c:numCache>
                <c:formatCode>0.00%</c:formatCode>
                <c:ptCount val="11"/>
                <c:pt idx="0">
                  <c:v>5.9845037742466592E-2</c:v>
                </c:pt>
                <c:pt idx="1">
                  <c:v>6.3242296180066646E-2</c:v>
                </c:pt>
                <c:pt idx="2">
                  <c:v>6.3326283674876721E-2</c:v>
                </c:pt>
                <c:pt idx="3">
                  <c:v>6.3211484427183731E-2</c:v>
                </c:pt>
                <c:pt idx="4">
                  <c:v>6.2451745088210782E-2</c:v>
                </c:pt>
                <c:pt idx="5">
                  <c:v>6.2031660662860581E-2</c:v>
                </c:pt>
                <c:pt idx="6">
                  <c:v>6.1563908045482098E-2</c:v>
                </c:pt>
                <c:pt idx="7">
                  <c:v>6.1623178340760747E-2</c:v>
                </c:pt>
                <c:pt idx="8">
                  <c:v>6.1526496749081623E-2</c:v>
                </c:pt>
                <c:pt idx="9">
                  <c:v>6.1710983573574574E-2</c:v>
                </c:pt>
                <c:pt idx="10">
                  <c:v>6.1874504637384468E-2</c:v>
                </c:pt>
              </c:numCache>
            </c:numRef>
          </c:val>
        </c:ser>
        <c:ser>
          <c:idx val="4"/>
          <c:order val="4"/>
          <c:tx>
            <c:strRef>
              <c:f>'synthèse et graphiques 2010-20 '!$B$206</c:f>
              <c:strCache>
                <c:ptCount val="1"/>
                <c:pt idx="0">
                  <c:v>65 à 70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'synthèse et graphiques 2010-20 '!$C$201:$M$201</c:f>
              <c:strCach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strCache>
            </c:strRef>
          </c:cat>
          <c:val>
            <c:numRef>
              <c:f>'synthèse et graphiques 2010-20 '!$C$206:$M$206</c:f>
              <c:numCache>
                <c:formatCode>0.00%</c:formatCode>
                <c:ptCount val="11"/>
                <c:pt idx="0">
                  <c:v>4.1123459117155349E-2</c:v>
                </c:pt>
                <c:pt idx="1">
                  <c:v>4.203455687003782E-2</c:v>
                </c:pt>
                <c:pt idx="2">
                  <c:v>4.6236094213658999E-2</c:v>
                </c:pt>
                <c:pt idx="3">
                  <c:v>5.0152929674946833E-2</c:v>
                </c:pt>
                <c:pt idx="4">
                  <c:v>5.354237456420665E-2</c:v>
                </c:pt>
                <c:pt idx="5">
                  <c:v>5.681358203995706E-2</c:v>
                </c:pt>
                <c:pt idx="6">
                  <c:v>6.020989185617201E-2</c:v>
                </c:pt>
                <c:pt idx="7">
                  <c:v>6.0294475001495193E-2</c:v>
                </c:pt>
                <c:pt idx="8">
                  <c:v>6.0213242321783343E-2</c:v>
                </c:pt>
                <c:pt idx="9">
                  <c:v>5.9753499452543025E-2</c:v>
                </c:pt>
                <c:pt idx="10">
                  <c:v>5.9493994840671076E-2</c:v>
                </c:pt>
              </c:numCache>
            </c:numRef>
          </c:val>
        </c:ser>
        <c:ser>
          <c:idx val="5"/>
          <c:order val="5"/>
          <c:tx>
            <c:strRef>
              <c:f>'synthèse et graphiques 2010-20 '!$B$207</c:f>
              <c:strCache>
                <c:ptCount val="1"/>
                <c:pt idx="0">
                  <c:v>70 à 75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'synthèse et graphiques 2010-20 '!$C$201:$M$201</c:f>
              <c:strCach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strCache>
            </c:strRef>
          </c:cat>
          <c:val>
            <c:numRef>
              <c:f>'synthèse et graphiques 2010-20 '!$C$207:$M$207</c:f>
              <c:numCache>
                <c:formatCode>0.00%</c:formatCode>
                <c:ptCount val="11"/>
                <c:pt idx="0">
                  <c:v>4.0634580197577763E-2</c:v>
                </c:pt>
                <c:pt idx="1">
                  <c:v>3.9683668342736303E-2</c:v>
                </c:pt>
                <c:pt idx="2">
                  <c:v>3.8362451890486267E-2</c:v>
                </c:pt>
                <c:pt idx="3">
                  <c:v>3.797635037498967E-2</c:v>
                </c:pt>
                <c:pt idx="4">
                  <c:v>3.7997292065571495E-2</c:v>
                </c:pt>
                <c:pt idx="5">
                  <c:v>3.8399688829745475E-2</c:v>
                </c:pt>
                <c:pt idx="6">
                  <c:v>3.9403555592225636E-2</c:v>
                </c:pt>
                <c:pt idx="7">
                  <c:v>4.3357002487033322E-2</c:v>
                </c:pt>
                <c:pt idx="8">
                  <c:v>4.7154309537264232E-2</c:v>
                </c:pt>
                <c:pt idx="9">
                  <c:v>5.0594455955364798E-2</c:v>
                </c:pt>
                <c:pt idx="10">
                  <c:v>5.3843760049320205E-2</c:v>
                </c:pt>
              </c:numCache>
            </c:numRef>
          </c:val>
        </c:ser>
        <c:ser>
          <c:idx val="6"/>
          <c:order val="6"/>
          <c:tx>
            <c:strRef>
              <c:f>'synthèse et graphiques 2010-20 '!$B$208</c:f>
              <c:strCache>
                <c:ptCount val="1"/>
                <c:pt idx="0">
                  <c:v>75 à 80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'synthèse et graphiques 2010-20 '!$C$201:$M$201</c:f>
              <c:strCach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strCache>
            </c:strRef>
          </c:cat>
          <c:val>
            <c:numRef>
              <c:f>'synthèse et graphiques 2010-20 '!$C$208:$M$208</c:f>
              <c:numCache>
                <c:formatCode>0.00%</c:formatCode>
                <c:ptCount val="11"/>
                <c:pt idx="0">
                  <c:v>4.0086001409936886E-2</c:v>
                </c:pt>
                <c:pt idx="1">
                  <c:v>3.9278890464932645E-2</c:v>
                </c:pt>
                <c:pt idx="2">
                  <c:v>3.8651785729408465E-2</c:v>
                </c:pt>
                <c:pt idx="3">
                  <c:v>3.7828403052399942E-2</c:v>
                </c:pt>
                <c:pt idx="4">
                  <c:v>3.7294093560676901E-2</c:v>
                </c:pt>
                <c:pt idx="5">
                  <c:v>3.665609762546488E-2</c:v>
                </c:pt>
                <c:pt idx="6">
                  <c:v>3.5990309478858104E-2</c:v>
                </c:pt>
                <c:pt idx="7">
                  <c:v>3.4901622874371957E-2</c:v>
                </c:pt>
                <c:pt idx="8">
                  <c:v>3.4696513119605095E-2</c:v>
                </c:pt>
                <c:pt idx="9">
                  <c:v>3.5014448454830024E-2</c:v>
                </c:pt>
                <c:pt idx="10">
                  <c:v>3.545241513109304E-2</c:v>
                </c:pt>
              </c:numCache>
            </c:numRef>
          </c:val>
        </c:ser>
        <c:ser>
          <c:idx val="7"/>
          <c:order val="7"/>
          <c:tx>
            <c:strRef>
              <c:f>'synthèse et graphiques 2010-20 '!$B$209</c:f>
              <c:strCache>
                <c:ptCount val="1"/>
                <c:pt idx="0">
                  <c:v>80 à 85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'synthèse et graphiques 2010-20 '!$C$201:$M$201</c:f>
              <c:strCach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strCache>
            </c:strRef>
          </c:cat>
          <c:val>
            <c:numRef>
              <c:f>'synthèse et graphiques 2010-20 '!$C$209:$M$209</c:f>
              <c:numCache>
                <c:formatCode>0.00%</c:formatCode>
                <c:ptCount val="11"/>
                <c:pt idx="0">
                  <c:v>3.3357856279137621E-2</c:v>
                </c:pt>
                <c:pt idx="1">
                  <c:v>3.363878233666024E-2</c:v>
                </c:pt>
                <c:pt idx="2">
                  <c:v>3.3671511510343144E-2</c:v>
                </c:pt>
                <c:pt idx="3">
                  <c:v>3.3921256826998439E-2</c:v>
                </c:pt>
                <c:pt idx="4">
                  <c:v>3.3674619633269412E-2</c:v>
                </c:pt>
                <c:pt idx="5">
                  <c:v>3.3671490899034671E-2</c:v>
                </c:pt>
                <c:pt idx="6">
                  <c:v>3.3153337031244519E-2</c:v>
                </c:pt>
                <c:pt idx="7">
                  <c:v>3.2941575165191674E-2</c:v>
                </c:pt>
                <c:pt idx="8">
                  <c:v>3.2430535562222432E-2</c:v>
                </c:pt>
                <c:pt idx="9">
                  <c:v>3.2193700689249968E-2</c:v>
                </c:pt>
                <c:pt idx="10">
                  <c:v>3.1866736913109601E-2</c:v>
                </c:pt>
              </c:numCache>
            </c:numRef>
          </c:val>
        </c:ser>
        <c:ser>
          <c:idx val="8"/>
          <c:order val="8"/>
          <c:tx>
            <c:strRef>
              <c:f>'synthèse et graphiques 2010-20 '!$B$210</c:f>
              <c:strCache>
                <c:ptCount val="1"/>
                <c:pt idx="0">
                  <c:v>85 à 90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'synthèse et graphiques 2010-20 '!$C$201:$M$201</c:f>
              <c:strCach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strCache>
            </c:strRef>
          </c:cat>
          <c:val>
            <c:numRef>
              <c:f>'synthèse et graphiques 2010-20 '!$C$210:$M$210</c:f>
              <c:numCache>
                <c:formatCode>0.00%</c:formatCode>
                <c:ptCount val="11"/>
                <c:pt idx="0">
                  <c:v>2.3556247940692051E-2</c:v>
                </c:pt>
                <c:pt idx="1">
                  <c:v>2.3676744034467716E-2</c:v>
                </c:pt>
                <c:pt idx="2">
                  <c:v>2.3733784104182528E-2</c:v>
                </c:pt>
                <c:pt idx="3">
                  <c:v>2.3755453782862489E-2</c:v>
                </c:pt>
                <c:pt idx="4">
                  <c:v>2.383734729162279E-2</c:v>
                </c:pt>
                <c:pt idx="5">
                  <c:v>2.4013638680040902E-2</c:v>
                </c:pt>
                <c:pt idx="6">
                  <c:v>2.4404351866974813E-2</c:v>
                </c:pt>
                <c:pt idx="7">
                  <c:v>2.4909373498827717E-2</c:v>
                </c:pt>
                <c:pt idx="8">
                  <c:v>2.5308978650584183E-2</c:v>
                </c:pt>
                <c:pt idx="9">
                  <c:v>2.5373727191062442E-2</c:v>
                </c:pt>
                <c:pt idx="10">
                  <c:v>2.5619557357409124E-2</c:v>
                </c:pt>
              </c:numCache>
            </c:numRef>
          </c:val>
        </c:ser>
        <c:ser>
          <c:idx val="9"/>
          <c:order val="9"/>
          <c:tx>
            <c:strRef>
              <c:f>'synthèse et graphiques 2010-20 '!$B$211</c:f>
              <c:strCache>
                <c:ptCount val="1"/>
                <c:pt idx="0">
                  <c:v>90 à 95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'synthèse et graphiques 2010-20 '!$C$201:$M$201</c:f>
              <c:strCach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strCache>
            </c:strRef>
          </c:cat>
          <c:val>
            <c:numRef>
              <c:f>'synthèse et graphiques 2010-20 '!$C$211:$M$211</c:f>
              <c:numCache>
                <c:formatCode>0.00%</c:formatCode>
                <c:ptCount val="11"/>
                <c:pt idx="0">
                  <c:v>6.5142156035835159E-3</c:v>
                </c:pt>
                <c:pt idx="1">
                  <c:v>8.1941768177376615E-3</c:v>
                </c:pt>
                <c:pt idx="2">
                  <c:v>9.7413417286997088E-3</c:v>
                </c:pt>
                <c:pt idx="3">
                  <c:v>1.0942215922580663E-2</c:v>
                </c:pt>
                <c:pt idx="4">
                  <c:v>1.190276583592418E-2</c:v>
                </c:pt>
                <c:pt idx="5">
                  <c:v>1.2725107707504863E-2</c:v>
                </c:pt>
                <c:pt idx="6">
                  <c:v>1.2855313241452672E-2</c:v>
                </c:pt>
                <c:pt idx="7">
                  <c:v>1.3285003066662389E-2</c:v>
                </c:pt>
                <c:pt idx="8">
                  <c:v>1.3464070964832698E-2</c:v>
                </c:pt>
                <c:pt idx="9">
                  <c:v>1.3780029408638109E-2</c:v>
                </c:pt>
                <c:pt idx="10">
                  <c:v>1.4038067387431172E-2</c:v>
                </c:pt>
              </c:numCache>
            </c:numRef>
          </c:val>
        </c:ser>
        <c:ser>
          <c:idx val="10"/>
          <c:order val="10"/>
          <c:tx>
            <c:strRef>
              <c:f>'synthèse et graphiques 2010-20 '!$B$212</c:f>
              <c:strCache>
                <c:ptCount val="1"/>
                <c:pt idx="0">
                  <c:v>95 et plus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'synthèse et graphiques 2010-20 '!$C$201:$M$201</c:f>
              <c:strCach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strCache>
            </c:strRef>
          </c:cat>
          <c:val>
            <c:numRef>
              <c:f>'synthèse et graphiques 2010-20 '!$C$212:$M$212</c:f>
              <c:numCache>
                <c:formatCode>0.00%</c:formatCode>
                <c:ptCount val="11"/>
                <c:pt idx="0">
                  <c:v>3.4963722730172765E-3</c:v>
                </c:pt>
                <c:pt idx="1">
                  <c:v>3.2749775822563912E-3</c:v>
                </c:pt>
                <c:pt idx="2">
                  <c:v>3.0027188822971699E-3</c:v>
                </c:pt>
                <c:pt idx="3">
                  <c:v>2.7877511093017488E-3</c:v>
                </c:pt>
                <c:pt idx="4">
                  <c:v>2.6866458202515421E-3</c:v>
                </c:pt>
                <c:pt idx="5">
                  <c:v>2.7905630756265942E-3</c:v>
                </c:pt>
                <c:pt idx="6">
                  <c:v>3.3601805254063429E-3</c:v>
                </c:pt>
                <c:pt idx="7">
                  <c:v>4.0633204148524497E-3</c:v>
                </c:pt>
                <c:pt idx="8">
                  <c:v>4.5503073301353392E-3</c:v>
                </c:pt>
                <c:pt idx="9">
                  <c:v>4.9607030981300123E-3</c:v>
                </c:pt>
                <c:pt idx="10">
                  <c:v>5.3455604605757417E-3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599952"/>
        <c:axId val="398605048"/>
      </c:barChart>
      <c:catAx>
        <c:axId val="398599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98605048"/>
        <c:crosses val="autoZero"/>
        <c:auto val="1"/>
        <c:lblAlgn val="ctr"/>
        <c:lblOffset val="100"/>
        <c:noMultiLvlLbl val="0"/>
      </c:catAx>
      <c:valAx>
        <c:axId val="398605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98599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Taux</a:t>
            </a:r>
            <a:r>
              <a:rPr lang="fr-FR" baseline="0"/>
              <a:t> de m</a:t>
            </a:r>
            <a:r>
              <a:rPr lang="fr-FR"/>
              <a:t>ortalité</a:t>
            </a:r>
            <a:r>
              <a:rPr lang="fr-FR" baseline="0"/>
              <a:t> par âge (ensemble)</a:t>
            </a:r>
            <a:endParaRPr lang="fr-F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'synthèse et graphiques 2010-20 '!$B$5</c:f>
              <c:strCache>
                <c:ptCount val="1"/>
                <c:pt idx="0">
                  <c:v>moins de 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'synthèse et graphiques 2010-20 '!$C$4:$M$4</c:f>
              <c:strCach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strCache>
            </c:strRef>
          </c:cat>
          <c:val>
            <c:numRef>
              <c:f>'synthèse et graphiques 2010-20 '!$C$5:$M$5</c:f>
              <c:numCache>
                <c:formatCode>0.000%</c:formatCode>
                <c:ptCount val="11"/>
                <c:pt idx="0">
                  <c:v>3.7931274626363203E-4</c:v>
                </c:pt>
                <c:pt idx="1">
                  <c:v>3.5128477073898868E-4</c:v>
                </c:pt>
                <c:pt idx="2">
                  <c:v>3.6056329883138482E-4</c:v>
                </c:pt>
                <c:pt idx="3">
                  <c:v>3.5443410107093769E-4</c:v>
                </c:pt>
                <c:pt idx="4">
                  <c:v>3.3851445789971906E-4</c:v>
                </c:pt>
                <c:pt idx="5">
                  <c:v>3.5008222378194674E-4</c:v>
                </c:pt>
                <c:pt idx="6">
                  <c:v>3.3897722565945685E-4</c:v>
                </c:pt>
                <c:pt idx="7">
                  <c:v>3.3690137033115498E-4</c:v>
                </c:pt>
                <c:pt idx="8">
                  <c:v>3.3602076145846787E-4</c:v>
                </c:pt>
                <c:pt idx="9">
                  <c:v>3.3643117494167632E-4</c:v>
                </c:pt>
                <c:pt idx="10">
                  <c:v>3.0911280335657213E-4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'synthèse et graphiques 2010-20 '!$B$6</c:f>
              <c:strCache>
                <c:ptCount val="1"/>
                <c:pt idx="0">
                  <c:v>20-40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'synthèse et graphiques 2010-20 '!$C$4:$M$4</c:f>
              <c:strCach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strCache>
            </c:strRef>
          </c:cat>
          <c:val>
            <c:numRef>
              <c:f>'synthèse et graphiques 2010-20 '!$C$6:$M$6</c:f>
              <c:numCache>
                <c:formatCode>0.000%</c:formatCode>
                <c:ptCount val="11"/>
                <c:pt idx="0">
                  <c:v>7.488490547259035E-4</c:v>
                </c:pt>
                <c:pt idx="1">
                  <c:v>7.2641861660631369E-4</c:v>
                </c:pt>
                <c:pt idx="2">
                  <c:v>6.9169703375373528E-4</c:v>
                </c:pt>
                <c:pt idx="3">
                  <c:v>6.7748381250335528E-4</c:v>
                </c:pt>
                <c:pt idx="4">
                  <c:v>6.6165834359000072E-4</c:v>
                </c:pt>
                <c:pt idx="5">
                  <c:v>6.5560215101015428E-4</c:v>
                </c:pt>
                <c:pt idx="6">
                  <c:v>6.43078183338949E-4</c:v>
                </c:pt>
                <c:pt idx="7">
                  <c:v>6.3799871332214189E-4</c:v>
                </c:pt>
                <c:pt idx="8">
                  <c:v>6.4905315563072372E-4</c:v>
                </c:pt>
                <c:pt idx="9">
                  <c:v>6.4564301606078096E-4</c:v>
                </c:pt>
                <c:pt idx="10">
                  <c:v>6.2484275023454606E-4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'synthèse et graphiques 2010-20 '!$B$7</c:f>
              <c:strCache>
                <c:ptCount val="1"/>
                <c:pt idx="0">
                  <c:v>40 à 60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'synthèse et graphiques 2010-20 '!$C$4:$M$4</c:f>
              <c:strCach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strCache>
            </c:strRef>
          </c:cat>
          <c:val>
            <c:numRef>
              <c:f>'synthèse et graphiques 2010-20 '!$C$7:$M$7</c:f>
              <c:numCache>
                <c:formatCode>0.000%</c:formatCode>
                <c:ptCount val="11"/>
                <c:pt idx="0">
                  <c:v>3.8047293943473683E-3</c:v>
                </c:pt>
                <c:pt idx="1">
                  <c:v>3.6799880349725877E-3</c:v>
                </c:pt>
                <c:pt idx="2">
                  <c:v>3.6594070552267706E-3</c:v>
                </c:pt>
                <c:pt idx="3">
                  <c:v>3.5435878345574548E-3</c:v>
                </c:pt>
                <c:pt idx="4">
                  <c:v>3.3938437564323717E-3</c:v>
                </c:pt>
                <c:pt idx="5">
                  <c:v>3.420934617313914E-3</c:v>
                </c:pt>
                <c:pt idx="6">
                  <c:v>3.3409607026681741E-3</c:v>
                </c:pt>
                <c:pt idx="7">
                  <c:v>3.3018078446494237E-3</c:v>
                </c:pt>
                <c:pt idx="8">
                  <c:v>3.2843650901855002E-3</c:v>
                </c:pt>
                <c:pt idx="9">
                  <c:v>3.2010654356596454E-3</c:v>
                </c:pt>
                <c:pt idx="10">
                  <c:v>3.2554086733943386E-3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'synthèse et graphiques 2010-20 '!$B$8</c:f>
              <c:strCache>
                <c:ptCount val="1"/>
                <c:pt idx="0">
                  <c:v>60 à 65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'synthèse et graphiques 2010-20 '!$C$4:$M$4</c:f>
              <c:strCach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strCache>
            </c:strRef>
          </c:cat>
          <c:val>
            <c:numRef>
              <c:f>'synthèse et graphiques 2010-20 '!$C$8:$M$8</c:f>
              <c:numCache>
                <c:formatCode>0.000%</c:formatCode>
                <c:ptCount val="11"/>
                <c:pt idx="0">
                  <c:v>8.5904819783176496E-3</c:v>
                </c:pt>
                <c:pt idx="1">
                  <c:v>8.3591062090894418E-3</c:v>
                </c:pt>
                <c:pt idx="2">
                  <c:v>8.5908205563359485E-3</c:v>
                </c:pt>
                <c:pt idx="3">
                  <c:v>8.5395332398278834E-3</c:v>
                </c:pt>
                <c:pt idx="4">
                  <c:v>8.4375772842382752E-3</c:v>
                </c:pt>
                <c:pt idx="5">
                  <c:v>8.4476476629505928E-3</c:v>
                </c:pt>
                <c:pt idx="6">
                  <c:v>8.5577466039024608E-3</c:v>
                </c:pt>
                <c:pt idx="7">
                  <c:v>8.4944699217032529E-3</c:v>
                </c:pt>
                <c:pt idx="8">
                  <c:v>8.3686405998818023E-3</c:v>
                </c:pt>
                <c:pt idx="9">
                  <c:v>8.263723398987852E-3</c:v>
                </c:pt>
                <c:pt idx="10">
                  <c:v>8.4858215140662819E-3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'synthèse et graphiques 2010-20 '!$B$9</c:f>
              <c:strCache>
                <c:ptCount val="1"/>
                <c:pt idx="0">
                  <c:v>65 à 70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'synthèse et graphiques 2010-20 '!$C$4:$M$4</c:f>
              <c:strCach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strCache>
            </c:strRef>
          </c:cat>
          <c:val>
            <c:numRef>
              <c:f>'synthèse et graphiques 2010-20 '!$C$9:$M$9</c:f>
              <c:numCache>
                <c:formatCode>0.000%</c:formatCode>
                <c:ptCount val="11"/>
                <c:pt idx="0">
                  <c:v>1.2010671212522464E-2</c:v>
                </c:pt>
                <c:pt idx="1">
                  <c:v>1.1645897893992764E-2</c:v>
                </c:pt>
                <c:pt idx="2">
                  <c:v>1.1756171931275759E-2</c:v>
                </c:pt>
                <c:pt idx="3">
                  <c:v>1.1658412143382786E-2</c:v>
                </c:pt>
                <c:pt idx="4">
                  <c:v>1.1280450149504094E-2</c:v>
                </c:pt>
                <c:pt idx="5">
                  <c:v>1.1473637188818704E-2</c:v>
                </c:pt>
                <c:pt idx="6">
                  <c:v>1.1431408753692241E-2</c:v>
                </c:pt>
                <c:pt idx="7">
                  <c:v>1.1588979940982047E-2</c:v>
                </c:pt>
                <c:pt idx="8">
                  <c:v>1.1587135778028158E-2</c:v>
                </c:pt>
                <c:pt idx="9">
                  <c:v>1.1535786683339374E-2</c:v>
                </c:pt>
                <c:pt idx="10">
                  <c:v>1.209478905338128E-2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'synthèse et graphiques 2010-20 '!$B$10</c:f>
              <c:strCache>
                <c:ptCount val="1"/>
                <c:pt idx="0">
                  <c:v>70 à 75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'synthèse et graphiques 2010-20 '!$C$4:$M$4</c:f>
              <c:strCach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strCache>
            </c:strRef>
          </c:cat>
          <c:val>
            <c:numRef>
              <c:f>'synthèse et graphiques 2010-20 '!$C$10:$M$10</c:f>
              <c:numCache>
                <c:formatCode>0.000%</c:formatCode>
                <c:ptCount val="11"/>
                <c:pt idx="0">
                  <c:v>1.7880778569050501E-2</c:v>
                </c:pt>
                <c:pt idx="1">
                  <c:v>1.7239037616711077E-2</c:v>
                </c:pt>
                <c:pt idx="2">
                  <c:v>1.7454278580105276E-2</c:v>
                </c:pt>
                <c:pt idx="3">
                  <c:v>1.7329941277386626E-2</c:v>
                </c:pt>
                <c:pt idx="4">
                  <c:v>1.6651826579013065E-2</c:v>
                </c:pt>
                <c:pt idx="5">
                  <c:v>1.6892010650395139E-2</c:v>
                </c:pt>
                <c:pt idx="6">
                  <c:v>1.6919741245693579E-2</c:v>
                </c:pt>
                <c:pt idx="7">
                  <c:v>1.656412853361491E-2</c:v>
                </c:pt>
                <c:pt idx="8">
                  <c:v>1.6408956518389077E-2</c:v>
                </c:pt>
                <c:pt idx="9">
                  <c:v>1.6273646450873085E-2</c:v>
                </c:pt>
                <c:pt idx="10">
                  <c:v>1.7451334417379092E-2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'synthèse et graphiques 2010-20 '!$B$11</c:f>
              <c:strCache>
                <c:ptCount val="1"/>
                <c:pt idx="0">
                  <c:v>75 à 80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'synthèse et graphiques 2010-20 '!$C$4:$M$4</c:f>
              <c:strCach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strCache>
            </c:strRef>
          </c:cat>
          <c:val>
            <c:numRef>
              <c:f>'synthèse et graphiques 2010-20 '!$C$11:$M$11</c:f>
              <c:numCache>
                <c:formatCode>0.000%</c:formatCode>
                <c:ptCount val="11"/>
                <c:pt idx="0">
                  <c:v>2.9804892647765834E-2</c:v>
                </c:pt>
                <c:pt idx="1">
                  <c:v>2.846832592255483E-2</c:v>
                </c:pt>
                <c:pt idx="2">
                  <c:v>2.882851696767565E-2</c:v>
                </c:pt>
                <c:pt idx="3">
                  <c:v>2.786644853212384E-2</c:v>
                </c:pt>
                <c:pt idx="4">
                  <c:v>2.6581245691161281E-2</c:v>
                </c:pt>
                <c:pt idx="5">
                  <c:v>2.7583422610656893E-2</c:v>
                </c:pt>
                <c:pt idx="6">
                  <c:v>2.6711829680813298E-2</c:v>
                </c:pt>
                <c:pt idx="7">
                  <c:v>2.6892241592499998E-2</c:v>
                </c:pt>
                <c:pt idx="8">
                  <c:v>2.6506259917652899E-2</c:v>
                </c:pt>
                <c:pt idx="9">
                  <c:v>2.6032541825060145E-2</c:v>
                </c:pt>
                <c:pt idx="10">
                  <c:v>2.826765053267177E-2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'synthèse et graphiques 2010-20 '!$B$12</c:f>
              <c:strCache>
                <c:ptCount val="1"/>
                <c:pt idx="0">
                  <c:v>80 à 85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'synthèse et graphiques 2010-20 '!$C$4:$M$4</c:f>
              <c:strCach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strCache>
            </c:strRef>
          </c:cat>
          <c:val>
            <c:numRef>
              <c:f>'synthèse et graphiques 2010-20 '!$C$12:$M$12</c:f>
              <c:numCache>
                <c:formatCode>0.000%</c:formatCode>
                <c:ptCount val="11"/>
                <c:pt idx="0">
                  <c:v>5.3549397401757876E-2</c:v>
                </c:pt>
                <c:pt idx="1">
                  <c:v>5.0789972299995524E-2</c:v>
                </c:pt>
                <c:pt idx="2">
                  <c:v>5.2306381223562966E-2</c:v>
                </c:pt>
                <c:pt idx="3">
                  <c:v>5.0323469718783764E-2</c:v>
                </c:pt>
                <c:pt idx="4">
                  <c:v>4.8375165928643084E-2</c:v>
                </c:pt>
                <c:pt idx="5">
                  <c:v>4.9621068566584568E-2</c:v>
                </c:pt>
                <c:pt idx="6">
                  <c:v>4.8505419614805992E-2</c:v>
                </c:pt>
                <c:pt idx="7">
                  <c:v>4.7841657172801082E-2</c:v>
                </c:pt>
                <c:pt idx="8">
                  <c:v>4.6821227361067926E-2</c:v>
                </c:pt>
                <c:pt idx="9">
                  <c:v>4.6150815492298318E-2</c:v>
                </c:pt>
                <c:pt idx="10">
                  <c:v>5.0113268764252226E-2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'synthèse et graphiques 2010-20 '!$B$13</c:f>
              <c:strCache>
                <c:ptCount val="1"/>
                <c:pt idx="0">
                  <c:v>85 à 90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'synthèse et graphiques 2010-20 '!$C$4:$M$4</c:f>
              <c:strCach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strCache>
            </c:strRef>
          </c:cat>
          <c:val>
            <c:numRef>
              <c:f>'synthèse et graphiques 2010-20 '!$C$13:$M$13</c:f>
              <c:numCache>
                <c:formatCode>0.000%</c:formatCode>
                <c:ptCount val="11"/>
                <c:pt idx="0">
                  <c:v>9.6877255973948861E-2</c:v>
                </c:pt>
                <c:pt idx="1">
                  <c:v>9.2740074460774757E-2</c:v>
                </c:pt>
                <c:pt idx="2">
                  <c:v>9.6567953771990359E-2</c:v>
                </c:pt>
                <c:pt idx="3">
                  <c:v>9.4457348149385917E-2</c:v>
                </c:pt>
                <c:pt idx="4">
                  <c:v>8.9860007877634082E-2</c:v>
                </c:pt>
                <c:pt idx="5">
                  <c:v>9.4315138285318442E-2</c:v>
                </c:pt>
                <c:pt idx="6">
                  <c:v>9.1026899172139603E-2</c:v>
                </c:pt>
                <c:pt idx="7">
                  <c:v>9.0818799746156018E-2</c:v>
                </c:pt>
                <c:pt idx="8">
                  <c:v>8.8446779515134133E-2</c:v>
                </c:pt>
                <c:pt idx="9">
                  <c:v>8.6745902476045078E-2</c:v>
                </c:pt>
                <c:pt idx="10">
                  <c:v>9.3974934879977781E-2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'synthèse et graphiques 2010-20 '!$B$14</c:f>
              <c:strCache>
                <c:ptCount val="1"/>
                <c:pt idx="0">
                  <c:v>90 à 95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'synthèse et graphiques 2010-20 '!$C$4:$M$4</c:f>
              <c:strCach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strCache>
            </c:strRef>
          </c:cat>
          <c:val>
            <c:numRef>
              <c:f>'synthèse et graphiques 2010-20 '!$C$14:$M$14</c:f>
              <c:numCache>
                <c:formatCode>0.000%</c:formatCode>
                <c:ptCount val="11"/>
                <c:pt idx="0">
                  <c:v>0.16814859802242346</c:v>
                </c:pt>
                <c:pt idx="1">
                  <c:v>0.15507252945300981</c:v>
                </c:pt>
                <c:pt idx="2">
                  <c:v>0.16367066552730583</c:v>
                </c:pt>
                <c:pt idx="3">
                  <c:v>0.16232612617569953</c:v>
                </c:pt>
                <c:pt idx="4">
                  <c:v>0.15623997548417851</c:v>
                </c:pt>
                <c:pt idx="5">
                  <c:v>0.16674338473443875</c:v>
                </c:pt>
                <c:pt idx="6">
                  <c:v>0.16313818052892823</c:v>
                </c:pt>
                <c:pt idx="7">
                  <c:v>0.16246313337805851</c:v>
                </c:pt>
                <c:pt idx="8">
                  <c:v>0.15819741650786662</c:v>
                </c:pt>
                <c:pt idx="9">
                  <c:v>0.15601073159108356</c:v>
                </c:pt>
                <c:pt idx="10">
                  <c:v>0.16871692576048652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'synthèse et graphiques 2010-20 '!$B$15</c:f>
              <c:strCache>
                <c:ptCount val="1"/>
                <c:pt idx="0">
                  <c:v>95 et plus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'synthèse et graphiques 2010-20 '!$C$4:$M$4</c:f>
              <c:strCach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strCache>
            </c:strRef>
          </c:cat>
          <c:val>
            <c:numRef>
              <c:f>'synthèse et graphiques 2010-20 '!$C$15:$M$15</c:f>
              <c:numCache>
                <c:formatCode>0.000%</c:formatCode>
                <c:ptCount val="11"/>
                <c:pt idx="0">
                  <c:v>0.27512077125818835</c:v>
                </c:pt>
                <c:pt idx="1">
                  <c:v>0.2708444840915849</c:v>
                </c:pt>
                <c:pt idx="2">
                  <c:v>0.29443703793479581</c:v>
                </c:pt>
                <c:pt idx="3">
                  <c:v>0.28441026440454847</c:v>
                </c:pt>
                <c:pt idx="4">
                  <c:v>0.2713335338558715</c:v>
                </c:pt>
                <c:pt idx="5">
                  <c:v>0.2882913831819553</c:v>
                </c:pt>
                <c:pt idx="6">
                  <c:v>0.2741470759333402</c:v>
                </c:pt>
                <c:pt idx="7">
                  <c:v>0.26084226958056195</c:v>
                </c:pt>
                <c:pt idx="8">
                  <c:v>0.25661648137489523</c:v>
                </c:pt>
                <c:pt idx="9">
                  <c:v>0.25050038135299418</c:v>
                </c:pt>
                <c:pt idx="10">
                  <c:v>0.2625195266525433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2797320"/>
        <c:axId val="392793792"/>
      </c:lineChart>
      <c:catAx>
        <c:axId val="392797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92793792"/>
        <c:crosses val="autoZero"/>
        <c:auto val="1"/>
        <c:lblAlgn val="ctr"/>
        <c:lblOffset val="100"/>
        <c:noMultiLvlLbl val="0"/>
      </c:catAx>
      <c:valAx>
        <c:axId val="39279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92797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Taux</a:t>
            </a:r>
            <a:r>
              <a:rPr lang="fr-FR" baseline="0"/>
              <a:t> de m</a:t>
            </a:r>
            <a:r>
              <a:rPr lang="fr-FR"/>
              <a:t>ortalité</a:t>
            </a:r>
            <a:r>
              <a:rPr lang="fr-FR" baseline="0"/>
              <a:t> par âge (femmes)</a:t>
            </a:r>
            <a:endParaRPr lang="fr-F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'synthèse et graphiques 2010-20 '!$B$23</c:f>
              <c:strCache>
                <c:ptCount val="1"/>
                <c:pt idx="0">
                  <c:v>moins de 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'synthèse et graphiques 2010-20 '!$C$22:$M$22</c:f>
              <c:strCach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strCache>
            </c:strRef>
          </c:cat>
          <c:val>
            <c:numRef>
              <c:f>'synthèse et graphiques 2010-20 '!$C$23:$M$23</c:f>
              <c:numCache>
                <c:formatCode>0.000%</c:formatCode>
                <c:ptCount val="11"/>
                <c:pt idx="0">
                  <c:v>3.0883739155043916E-4</c:v>
                </c:pt>
                <c:pt idx="1">
                  <c:v>2.906158284753714E-4</c:v>
                </c:pt>
                <c:pt idx="2">
                  <c:v>2.9827793609529178E-4</c:v>
                </c:pt>
                <c:pt idx="3">
                  <c:v>3.0028803475604966E-4</c:v>
                </c:pt>
                <c:pt idx="4">
                  <c:v>2.8584711263004471E-4</c:v>
                </c:pt>
                <c:pt idx="5">
                  <c:v>2.9011909895688487E-4</c:v>
                </c:pt>
                <c:pt idx="6">
                  <c:v>2.8723102285282606E-4</c:v>
                </c:pt>
                <c:pt idx="7">
                  <c:v>2.8882207142637577E-4</c:v>
                </c:pt>
                <c:pt idx="8">
                  <c:v>2.799584845736455E-4</c:v>
                </c:pt>
                <c:pt idx="9">
                  <c:v>2.6951572200351661E-4</c:v>
                </c:pt>
                <c:pt idx="10">
                  <c:v>2.5593669459285395E-4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'synthèse et graphiques 2010-20 '!$B$24</c:f>
              <c:strCache>
                <c:ptCount val="1"/>
                <c:pt idx="0">
                  <c:v>20-40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'synthèse et graphiques 2010-20 '!$C$22:$M$22</c:f>
              <c:strCach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strCache>
            </c:strRef>
          </c:cat>
          <c:val>
            <c:numRef>
              <c:f>'synthèse et graphiques 2010-20 '!$C$24:$M$24</c:f>
              <c:numCache>
                <c:formatCode>0.000%</c:formatCode>
                <c:ptCount val="11"/>
                <c:pt idx="0">
                  <c:v>4.2503220287946658E-4</c:v>
                </c:pt>
                <c:pt idx="1">
                  <c:v>4.1325563174379943E-4</c:v>
                </c:pt>
                <c:pt idx="2">
                  <c:v>4.1116887731885721E-4</c:v>
                </c:pt>
                <c:pt idx="3">
                  <c:v>3.925006230655809E-4</c:v>
                </c:pt>
                <c:pt idx="4">
                  <c:v>3.9165849941448348E-4</c:v>
                </c:pt>
                <c:pt idx="5">
                  <c:v>3.7744077335510694E-4</c:v>
                </c:pt>
                <c:pt idx="6">
                  <c:v>3.8714610430046008E-4</c:v>
                </c:pt>
                <c:pt idx="7">
                  <c:v>3.766021723554896E-4</c:v>
                </c:pt>
                <c:pt idx="8">
                  <c:v>3.8260249827611135E-4</c:v>
                </c:pt>
                <c:pt idx="9">
                  <c:v>3.8350932343944919E-4</c:v>
                </c:pt>
                <c:pt idx="10">
                  <c:v>3.7017717605088737E-4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'synthèse et graphiques 2010-20 '!$B$25</c:f>
              <c:strCache>
                <c:ptCount val="1"/>
                <c:pt idx="0">
                  <c:v>40 à 60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'synthèse et graphiques 2010-20 '!$C$22:$M$22</c:f>
              <c:strCach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strCache>
            </c:strRef>
          </c:cat>
          <c:val>
            <c:numRef>
              <c:f>'synthèse et graphiques 2010-20 '!$C$25:$M$25</c:f>
              <c:numCache>
                <c:formatCode>0.000%</c:formatCode>
                <c:ptCount val="11"/>
                <c:pt idx="0">
                  <c:v>2.4234187145299423E-3</c:v>
                </c:pt>
                <c:pt idx="1">
                  <c:v>2.3523268914893503E-3</c:v>
                </c:pt>
                <c:pt idx="2">
                  <c:v>2.351570753827156E-3</c:v>
                </c:pt>
                <c:pt idx="3">
                  <c:v>2.3097006649727826E-3</c:v>
                </c:pt>
                <c:pt idx="4">
                  <c:v>2.2557301216754293E-3</c:v>
                </c:pt>
                <c:pt idx="5">
                  <c:v>2.2576350202813222E-3</c:v>
                </c:pt>
                <c:pt idx="6">
                  <c:v>2.2191414997444489E-3</c:v>
                </c:pt>
                <c:pt idx="7">
                  <c:v>2.2503216779499189E-3</c:v>
                </c:pt>
                <c:pt idx="8">
                  <c:v>2.2617341128125562E-3</c:v>
                </c:pt>
                <c:pt idx="9">
                  <c:v>2.2016923249066401E-3</c:v>
                </c:pt>
                <c:pt idx="10">
                  <c:v>2.2203976854296738E-3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'synthèse et graphiques 2010-20 '!$B$26</c:f>
              <c:strCache>
                <c:ptCount val="1"/>
                <c:pt idx="0">
                  <c:v>60 à 65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'synthèse et graphiques 2010-20 '!$C$22:$M$22</c:f>
              <c:strCach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strCache>
            </c:strRef>
          </c:cat>
          <c:val>
            <c:numRef>
              <c:f>'synthèse et graphiques 2010-20 '!$C$26:$M$26</c:f>
              <c:numCache>
                <c:formatCode>0.000%</c:formatCode>
                <c:ptCount val="11"/>
                <c:pt idx="0">
                  <c:v>5.2420270508046016E-3</c:v>
                </c:pt>
                <c:pt idx="1">
                  <c:v>5.1710487366504274E-3</c:v>
                </c:pt>
                <c:pt idx="2">
                  <c:v>5.2507355252847084E-3</c:v>
                </c:pt>
                <c:pt idx="3">
                  <c:v>5.2523515093550344E-3</c:v>
                </c:pt>
                <c:pt idx="4">
                  <c:v>5.2362314158859898E-3</c:v>
                </c:pt>
                <c:pt idx="5">
                  <c:v>5.2334812953854191E-3</c:v>
                </c:pt>
                <c:pt idx="6">
                  <c:v>5.4014230835935199E-3</c:v>
                </c:pt>
                <c:pt idx="7">
                  <c:v>5.4019681859515884E-3</c:v>
                </c:pt>
                <c:pt idx="8">
                  <c:v>5.3036707913257479E-3</c:v>
                </c:pt>
                <c:pt idx="9">
                  <c:v>5.3766763777411313E-3</c:v>
                </c:pt>
                <c:pt idx="10">
                  <c:v>5.4900432359553074E-3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'synthèse et graphiques 2010-20 '!$B$27</c:f>
              <c:strCache>
                <c:ptCount val="1"/>
                <c:pt idx="0">
                  <c:v>65 à 70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'synthèse et graphiques 2010-20 '!$C$22:$M$22</c:f>
              <c:strCach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strCache>
            </c:strRef>
          </c:cat>
          <c:val>
            <c:numRef>
              <c:f>'synthèse et graphiques 2010-20 '!$C$27:$M$27</c:f>
              <c:numCache>
                <c:formatCode>0.000%</c:formatCode>
                <c:ptCount val="11"/>
                <c:pt idx="0">
                  <c:v>7.602213330318029E-3</c:v>
                </c:pt>
                <c:pt idx="1">
                  <c:v>7.3751278554381183E-3</c:v>
                </c:pt>
                <c:pt idx="2">
                  <c:v>7.4839764497352489E-3</c:v>
                </c:pt>
                <c:pt idx="3">
                  <c:v>7.3087577117036256E-3</c:v>
                </c:pt>
                <c:pt idx="4">
                  <c:v>7.1278277185146078E-3</c:v>
                </c:pt>
                <c:pt idx="5">
                  <c:v>7.3014185216861991E-3</c:v>
                </c:pt>
                <c:pt idx="6">
                  <c:v>7.2962086773664843E-3</c:v>
                </c:pt>
                <c:pt idx="7">
                  <c:v>7.5091904602012909E-3</c:v>
                </c:pt>
                <c:pt idx="8">
                  <c:v>7.5254513996887715E-3</c:v>
                </c:pt>
                <c:pt idx="9">
                  <c:v>7.5441461420210536E-3</c:v>
                </c:pt>
                <c:pt idx="10">
                  <c:v>7.8852820674440594E-3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'synthèse et graphiques 2010-20 '!$B$28</c:f>
              <c:strCache>
                <c:ptCount val="1"/>
                <c:pt idx="0">
                  <c:v>70 à 75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'synthèse et graphiques 2010-20 '!$C$22:$M$22</c:f>
              <c:strCach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strCache>
            </c:strRef>
          </c:cat>
          <c:val>
            <c:numRef>
              <c:f>'synthèse et graphiques 2010-20 '!$C$28:$M$28</c:f>
              <c:numCache>
                <c:formatCode>0.000%</c:formatCode>
                <c:ptCount val="11"/>
                <c:pt idx="0">
                  <c:v>1.2013386598193119E-2</c:v>
                </c:pt>
                <c:pt idx="1">
                  <c:v>1.1528075702184105E-2</c:v>
                </c:pt>
                <c:pt idx="2">
                  <c:v>1.1683028431826666E-2</c:v>
                </c:pt>
                <c:pt idx="3">
                  <c:v>1.1859449902839273E-2</c:v>
                </c:pt>
                <c:pt idx="4">
                  <c:v>1.1225393807126342E-2</c:v>
                </c:pt>
                <c:pt idx="5">
                  <c:v>1.155812808181282E-2</c:v>
                </c:pt>
                <c:pt idx="6">
                  <c:v>1.1526866858485781E-2</c:v>
                </c:pt>
                <c:pt idx="7">
                  <c:v>1.1415352525272121E-2</c:v>
                </c:pt>
                <c:pt idx="8">
                  <c:v>1.1250432779784457E-2</c:v>
                </c:pt>
                <c:pt idx="9">
                  <c:v>1.1213701103894212E-2</c:v>
                </c:pt>
                <c:pt idx="10">
                  <c:v>1.176324992928228E-2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'synthèse et graphiques 2010-20 '!$B$29</c:f>
              <c:strCache>
                <c:ptCount val="1"/>
                <c:pt idx="0">
                  <c:v>75 à 80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'synthèse et graphiques 2010-20 '!$C$22:$M$22</c:f>
              <c:strCach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strCache>
            </c:strRef>
          </c:cat>
          <c:val>
            <c:numRef>
              <c:f>'synthèse et graphiques 2010-20 '!$C$29:$M$29</c:f>
              <c:numCache>
                <c:formatCode>0.000%</c:formatCode>
                <c:ptCount val="11"/>
                <c:pt idx="0">
                  <c:v>2.1708527820997258E-2</c:v>
                </c:pt>
                <c:pt idx="1">
                  <c:v>2.0614254461645581E-2</c:v>
                </c:pt>
                <c:pt idx="2">
                  <c:v>2.1144642918920164E-2</c:v>
                </c:pt>
                <c:pt idx="3">
                  <c:v>2.0276741991300695E-2</c:v>
                </c:pt>
                <c:pt idx="4">
                  <c:v>1.9564706317112886E-2</c:v>
                </c:pt>
                <c:pt idx="5">
                  <c:v>2.0226282782620602E-2</c:v>
                </c:pt>
                <c:pt idx="6">
                  <c:v>1.9651938154313507E-2</c:v>
                </c:pt>
                <c:pt idx="7">
                  <c:v>1.9815326212425551E-2</c:v>
                </c:pt>
                <c:pt idx="8">
                  <c:v>1.9485514343828059E-2</c:v>
                </c:pt>
                <c:pt idx="9">
                  <c:v>1.9069357898706622E-2</c:v>
                </c:pt>
                <c:pt idx="10">
                  <c:v>2.0477424142319196E-2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'synthèse et graphiques 2010-20 '!$B$30</c:f>
              <c:strCache>
                <c:ptCount val="1"/>
                <c:pt idx="0">
                  <c:v>80 à 85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'synthèse et graphiques 2010-20 '!$C$22:$M$22</c:f>
              <c:strCach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strCache>
            </c:strRef>
          </c:cat>
          <c:val>
            <c:numRef>
              <c:f>'synthèse et graphiques 2010-20 '!$C$30:$M$30</c:f>
              <c:numCache>
                <c:formatCode>0.000%</c:formatCode>
                <c:ptCount val="11"/>
                <c:pt idx="0">
                  <c:v>4.2757149499384403E-2</c:v>
                </c:pt>
                <c:pt idx="1">
                  <c:v>4.0608177376192149E-2</c:v>
                </c:pt>
                <c:pt idx="2">
                  <c:v>4.2132880555406024E-2</c:v>
                </c:pt>
                <c:pt idx="3">
                  <c:v>4.0359068931992273E-2</c:v>
                </c:pt>
                <c:pt idx="4">
                  <c:v>3.8531100307646227E-2</c:v>
                </c:pt>
                <c:pt idx="5">
                  <c:v>3.9701153609471559E-2</c:v>
                </c:pt>
                <c:pt idx="6">
                  <c:v>3.9011377148297818E-2</c:v>
                </c:pt>
                <c:pt idx="7">
                  <c:v>3.8201726812792429E-2</c:v>
                </c:pt>
                <c:pt idx="8">
                  <c:v>3.7526565287904795E-2</c:v>
                </c:pt>
                <c:pt idx="9">
                  <c:v>3.716501849814121E-2</c:v>
                </c:pt>
                <c:pt idx="10">
                  <c:v>3.9643019111820395E-2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'synthèse et graphiques 2010-20 '!$B$31</c:f>
              <c:strCache>
                <c:ptCount val="1"/>
                <c:pt idx="0">
                  <c:v>85 à 90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'synthèse et graphiques 2010-20 '!$C$22:$M$22</c:f>
              <c:strCach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strCache>
            </c:strRef>
          </c:cat>
          <c:val>
            <c:numRef>
              <c:f>'synthèse et graphiques 2010-20 '!$C$31:$M$31</c:f>
              <c:numCache>
                <c:formatCode>0.000%</c:formatCode>
                <c:ptCount val="11"/>
                <c:pt idx="0">
                  <c:v>8.4423275302148465E-2</c:v>
                </c:pt>
                <c:pt idx="1">
                  <c:v>8.0613675800008069E-2</c:v>
                </c:pt>
                <c:pt idx="2">
                  <c:v>8.4276408289794755E-2</c:v>
                </c:pt>
                <c:pt idx="3">
                  <c:v>8.242856929413464E-2</c:v>
                </c:pt>
                <c:pt idx="4">
                  <c:v>7.7972098081112634E-2</c:v>
                </c:pt>
                <c:pt idx="5">
                  <c:v>8.2392788868782346E-2</c:v>
                </c:pt>
                <c:pt idx="6">
                  <c:v>7.8969767774545799E-2</c:v>
                </c:pt>
                <c:pt idx="7">
                  <c:v>7.8924693120448627E-2</c:v>
                </c:pt>
                <c:pt idx="8">
                  <c:v>7.6300710258140517E-2</c:v>
                </c:pt>
                <c:pt idx="9">
                  <c:v>7.4900442868384168E-2</c:v>
                </c:pt>
                <c:pt idx="10">
                  <c:v>8.0089760522259412E-2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'synthèse et graphiques 2010-20 '!$B$32</c:f>
              <c:strCache>
                <c:ptCount val="1"/>
                <c:pt idx="0">
                  <c:v>90 à 95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'synthèse et graphiques 2010-20 '!$C$22:$M$22</c:f>
              <c:strCach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strCache>
            </c:strRef>
          </c:cat>
          <c:val>
            <c:numRef>
              <c:f>'synthèse et graphiques 2010-20 '!$C$32:$M$32</c:f>
              <c:numCache>
                <c:formatCode>0.000%</c:formatCode>
                <c:ptCount val="11"/>
                <c:pt idx="0">
                  <c:v>0.15604146614411835</c:v>
                </c:pt>
                <c:pt idx="1">
                  <c:v>0.14347241503700223</c:v>
                </c:pt>
                <c:pt idx="2">
                  <c:v>0.15143658087954928</c:v>
                </c:pt>
                <c:pt idx="3">
                  <c:v>0.14956926495273673</c:v>
                </c:pt>
                <c:pt idx="4">
                  <c:v>0.14463055255138366</c:v>
                </c:pt>
                <c:pt idx="5">
                  <c:v>0.15488312784382799</c:v>
                </c:pt>
                <c:pt idx="6">
                  <c:v>0.15115758028379386</c:v>
                </c:pt>
                <c:pt idx="7">
                  <c:v>0.15019976857411085</c:v>
                </c:pt>
                <c:pt idx="8">
                  <c:v>0.14510903333025177</c:v>
                </c:pt>
                <c:pt idx="9">
                  <c:v>0.14305245102767444</c:v>
                </c:pt>
                <c:pt idx="10">
                  <c:v>0.15378577255569187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'synthèse et graphiques 2010-20 '!$B$33</c:f>
              <c:strCache>
                <c:ptCount val="1"/>
                <c:pt idx="0">
                  <c:v>95 et plus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'synthèse et graphiques 2010-20 '!$C$22:$M$22</c:f>
              <c:strCach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strCache>
            </c:strRef>
          </c:cat>
          <c:val>
            <c:numRef>
              <c:f>'synthèse et graphiques 2010-20 '!$C$33:$M$33</c:f>
              <c:numCache>
                <c:formatCode>0.000%</c:formatCode>
                <c:ptCount val="11"/>
                <c:pt idx="0">
                  <c:v>0.26586927050263415</c:v>
                </c:pt>
                <c:pt idx="1">
                  <c:v>0.26365020467329764</c:v>
                </c:pt>
                <c:pt idx="2">
                  <c:v>0.28805256751541303</c:v>
                </c:pt>
                <c:pt idx="3">
                  <c:v>0.27860416755082118</c:v>
                </c:pt>
                <c:pt idx="4">
                  <c:v>0.26675907533125232</c:v>
                </c:pt>
                <c:pt idx="5">
                  <c:v>0.28462664714494873</c:v>
                </c:pt>
                <c:pt idx="6">
                  <c:v>0.26756307468527596</c:v>
                </c:pt>
                <c:pt idx="7">
                  <c:v>0.25388316249321874</c:v>
                </c:pt>
                <c:pt idx="8">
                  <c:v>0.24853049695921015</c:v>
                </c:pt>
                <c:pt idx="9">
                  <c:v>0.24208269989107706</c:v>
                </c:pt>
                <c:pt idx="10">
                  <c:v>0.25254705577620445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2797712"/>
        <c:axId val="392792224"/>
      </c:lineChart>
      <c:catAx>
        <c:axId val="392797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92792224"/>
        <c:crosses val="autoZero"/>
        <c:auto val="1"/>
        <c:lblAlgn val="ctr"/>
        <c:lblOffset val="100"/>
        <c:noMultiLvlLbl val="0"/>
      </c:catAx>
      <c:valAx>
        <c:axId val="39279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92797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Taux</a:t>
            </a:r>
            <a:r>
              <a:rPr lang="fr-FR" baseline="0"/>
              <a:t> de mortalité par âge (hommes)</a:t>
            </a:r>
            <a:endParaRPr lang="fr-F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'synthèse et graphiques 2010-20 '!$B$41</c:f>
              <c:strCache>
                <c:ptCount val="1"/>
                <c:pt idx="0">
                  <c:v>moins de 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'synthèse et graphiques 2010-20 '!$C$40:$M$40</c:f>
              <c:strCach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strCache>
            </c:strRef>
          </c:cat>
          <c:val>
            <c:numRef>
              <c:f>'synthèse et graphiques 2010-20 '!$C$41:$M$41</c:f>
              <c:numCache>
                <c:formatCode>0.000%</c:formatCode>
                <c:ptCount val="11"/>
                <c:pt idx="0">
                  <c:v>4.4659393379421959E-4</c:v>
                </c:pt>
                <c:pt idx="1">
                  <c:v>4.0918160632415885E-4</c:v>
                </c:pt>
                <c:pt idx="2">
                  <c:v>4.2003774979637674E-4</c:v>
                </c:pt>
                <c:pt idx="3">
                  <c:v>4.0609642392338923E-4</c:v>
                </c:pt>
                <c:pt idx="4">
                  <c:v>3.8879908348503616E-4</c:v>
                </c:pt>
                <c:pt idx="5">
                  <c:v>4.0737555352213104E-4</c:v>
                </c:pt>
                <c:pt idx="6">
                  <c:v>3.8842163886426375E-4</c:v>
                </c:pt>
                <c:pt idx="7">
                  <c:v>3.8281614412961928E-4</c:v>
                </c:pt>
                <c:pt idx="8">
                  <c:v>3.8956986797308841E-4</c:v>
                </c:pt>
                <c:pt idx="9">
                  <c:v>4.0035746893331205E-4</c:v>
                </c:pt>
                <c:pt idx="10">
                  <c:v>3.5994738931131366E-4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'synthèse et graphiques 2010-20 '!$B$42</c:f>
              <c:strCache>
                <c:ptCount val="1"/>
                <c:pt idx="0">
                  <c:v>20-40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'synthèse et graphiques 2010-20 '!$C$40:$M$40</c:f>
              <c:strCach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strCache>
            </c:strRef>
          </c:cat>
          <c:val>
            <c:numRef>
              <c:f>'synthèse et graphiques 2010-20 '!$C$42:$M$42</c:f>
              <c:numCache>
                <c:formatCode>0.000%</c:formatCode>
                <c:ptCount val="11"/>
                <c:pt idx="0">
                  <c:v>1.0767655335421436E-3</c:v>
                </c:pt>
                <c:pt idx="1">
                  <c:v>1.0436382919529032E-3</c:v>
                </c:pt>
                <c:pt idx="2">
                  <c:v>9.7623344957985378E-4</c:v>
                </c:pt>
                <c:pt idx="3">
                  <c:v>9.667920575732958E-4</c:v>
                </c:pt>
                <c:pt idx="4">
                  <c:v>9.3636667667797656E-4</c:v>
                </c:pt>
                <c:pt idx="5">
                  <c:v>9.3952469751233105E-4</c:v>
                </c:pt>
                <c:pt idx="6">
                  <c:v>9.0494142439810925E-4</c:v>
                </c:pt>
                <c:pt idx="7">
                  <c:v>9.0607628500578646E-4</c:v>
                </c:pt>
                <c:pt idx="8">
                  <c:v>9.2295783428251153E-4</c:v>
                </c:pt>
                <c:pt idx="9">
                  <c:v>9.1550451484227215E-4</c:v>
                </c:pt>
                <c:pt idx="10">
                  <c:v>8.8715771260418342E-4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'synthèse et graphiques 2010-20 '!$B$43</c:f>
              <c:strCache>
                <c:ptCount val="1"/>
                <c:pt idx="0">
                  <c:v>40 à 60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'synthèse et graphiques 2010-20 '!$C$40:$M$40</c:f>
              <c:strCach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strCache>
            </c:strRef>
          </c:cat>
          <c:val>
            <c:numRef>
              <c:f>'synthèse et graphiques 2010-20 '!$C$43:$M$43</c:f>
              <c:numCache>
                <c:formatCode>0.000%</c:formatCode>
                <c:ptCount val="11"/>
                <c:pt idx="0">
                  <c:v>5.2427647806041365E-3</c:v>
                </c:pt>
                <c:pt idx="1">
                  <c:v>5.0613328289045171E-3</c:v>
                </c:pt>
                <c:pt idx="2">
                  <c:v>5.0193592262477186E-3</c:v>
                </c:pt>
                <c:pt idx="3">
                  <c:v>4.8241535348127777E-3</c:v>
                </c:pt>
                <c:pt idx="4">
                  <c:v>4.5741523130575805E-3</c:v>
                </c:pt>
                <c:pt idx="5">
                  <c:v>4.6271580001757398E-3</c:v>
                </c:pt>
                <c:pt idx="6">
                  <c:v>4.5042820437815705E-3</c:v>
                </c:pt>
                <c:pt idx="7">
                  <c:v>4.3912370122416331E-3</c:v>
                </c:pt>
                <c:pt idx="8">
                  <c:v>4.3434640554766354E-3</c:v>
                </c:pt>
                <c:pt idx="9">
                  <c:v>4.2361818434977303E-3</c:v>
                </c:pt>
                <c:pt idx="10">
                  <c:v>4.3283891155447961E-3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'synthèse et graphiques 2010-20 '!$B$44</c:f>
              <c:strCache>
                <c:ptCount val="1"/>
                <c:pt idx="0">
                  <c:v>60 à 65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'synthèse et graphiques 2010-20 '!$C$40:$M$40</c:f>
              <c:strCach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strCache>
            </c:strRef>
          </c:cat>
          <c:val>
            <c:numRef>
              <c:f>'synthèse et graphiques 2010-20 '!$C$44:$M$44</c:f>
              <c:numCache>
                <c:formatCode>0.000%</c:formatCode>
                <c:ptCount val="11"/>
                <c:pt idx="0">
                  <c:v>1.2146059317567978E-2</c:v>
                </c:pt>
                <c:pt idx="1">
                  <c:v>1.1755994450486487E-2</c:v>
                </c:pt>
                <c:pt idx="2">
                  <c:v>1.2167759708102409E-2</c:v>
                </c:pt>
                <c:pt idx="3">
                  <c:v>1.2083284571087283E-2</c:v>
                </c:pt>
                <c:pt idx="4">
                  <c:v>1.1905070678251847E-2</c:v>
                </c:pt>
                <c:pt idx="5">
                  <c:v>1.1940089449708948E-2</c:v>
                </c:pt>
                <c:pt idx="6">
                  <c:v>1.2001870796444662E-2</c:v>
                </c:pt>
                <c:pt idx="7">
                  <c:v>1.1881557655299763E-2</c:v>
                </c:pt>
                <c:pt idx="8">
                  <c:v>1.1731619207106494E-2</c:v>
                </c:pt>
                <c:pt idx="9">
                  <c:v>1.1435585195366917E-2</c:v>
                </c:pt>
                <c:pt idx="10">
                  <c:v>1.1773234398533167E-2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'synthèse et graphiques 2010-20 '!$B$45</c:f>
              <c:strCache>
                <c:ptCount val="1"/>
                <c:pt idx="0">
                  <c:v>65 à 70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'synthèse et graphiques 2010-20 '!$C$40:$M$40</c:f>
              <c:strCach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strCache>
            </c:strRef>
          </c:cat>
          <c:val>
            <c:numRef>
              <c:f>'synthèse et graphiques 2010-20 '!$C$45:$M$45</c:f>
              <c:numCache>
                <c:formatCode>0.000%</c:formatCode>
                <c:ptCount val="11"/>
                <c:pt idx="0">
                  <c:v>1.6890086057241228E-2</c:v>
                </c:pt>
                <c:pt idx="1">
                  <c:v>1.6363881756947626E-2</c:v>
                </c:pt>
                <c:pt idx="2">
                  <c:v>1.6468349890055051E-2</c:v>
                </c:pt>
                <c:pt idx="3">
                  <c:v>1.6456578988456455E-2</c:v>
                </c:pt>
                <c:pt idx="4">
                  <c:v>1.5860417693504585E-2</c:v>
                </c:pt>
                <c:pt idx="5">
                  <c:v>1.6081668962481022E-2</c:v>
                </c:pt>
                <c:pt idx="6">
                  <c:v>1.6013453678291757E-2</c:v>
                </c:pt>
                <c:pt idx="7">
                  <c:v>1.6118093256589663E-2</c:v>
                </c:pt>
                <c:pt idx="8">
                  <c:v>1.6115244713868521E-2</c:v>
                </c:pt>
                <c:pt idx="9">
                  <c:v>1.6003940630717434E-2</c:v>
                </c:pt>
                <c:pt idx="10">
                  <c:v>1.6819646758030229E-2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'synthèse et graphiques 2010-20 '!$B$46</c:f>
              <c:strCache>
                <c:ptCount val="1"/>
                <c:pt idx="0">
                  <c:v>70 à 75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'synthèse et graphiques 2010-20 '!$C$40:$M$40</c:f>
              <c:strCach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strCache>
            </c:strRef>
          </c:cat>
          <c:val>
            <c:numRef>
              <c:f>'synthèse et graphiques 2010-20 '!$C$46:$M$46</c:f>
              <c:numCache>
                <c:formatCode>0.000%</c:formatCode>
                <c:ptCount val="11"/>
                <c:pt idx="0">
                  <c:v>2.5050271044149208E-2</c:v>
                </c:pt>
                <c:pt idx="1">
                  <c:v>2.4135596916269542E-2</c:v>
                </c:pt>
                <c:pt idx="2">
                  <c:v>2.4354037830759855E-2</c:v>
                </c:pt>
                <c:pt idx="3">
                  <c:v>2.3793529293758432E-2</c:v>
                </c:pt>
                <c:pt idx="4">
                  <c:v>2.3000429762691541E-2</c:v>
                </c:pt>
                <c:pt idx="5">
                  <c:v>2.3099006100656409E-2</c:v>
                </c:pt>
                <c:pt idx="6">
                  <c:v>2.3185747632483551E-2</c:v>
                </c:pt>
                <c:pt idx="7">
                  <c:v>2.2532747163437641E-2</c:v>
                </c:pt>
                <c:pt idx="8">
                  <c:v>2.237745350460071E-2</c:v>
                </c:pt>
                <c:pt idx="9">
                  <c:v>2.2125656130923013E-2</c:v>
                </c:pt>
                <c:pt idx="10">
                  <c:v>2.4043757241440974E-2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'synthèse et graphiques 2010-20 '!$B$47</c:f>
              <c:strCache>
                <c:ptCount val="1"/>
                <c:pt idx="0">
                  <c:v>75 à 80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'synthèse et graphiques 2010-20 '!$C$40:$M$40</c:f>
              <c:strCach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strCache>
            </c:strRef>
          </c:cat>
          <c:val>
            <c:numRef>
              <c:f>'synthèse et graphiques 2010-20 '!$C$47:$M$47</c:f>
              <c:numCache>
                <c:formatCode>0.000%</c:formatCode>
                <c:ptCount val="11"/>
                <c:pt idx="0">
                  <c:v>4.1121540297770542E-2</c:v>
                </c:pt>
                <c:pt idx="1">
                  <c:v>3.9320573428967845E-2</c:v>
                </c:pt>
                <c:pt idx="2">
                  <c:v>3.9321784776902888E-2</c:v>
                </c:pt>
                <c:pt idx="3">
                  <c:v>3.8088077494547942E-2</c:v>
                </c:pt>
                <c:pt idx="4">
                  <c:v>3.5900242063997626E-2</c:v>
                </c:pt>
                <c:pt idx="5">
                  <c:v>3.7200937516912357E-2</c:v>
                </c:pt>
                <c:pt idx="6">
                  <c:v>3.5834633809025407E-2</c:v>
                </c:pt>
                <c:pt idx="7">
                  <c:v>3.595311943053834E-2</c:v>
                </c:pt>
                <c:pt idx="8">
                  <c:v>3.5391026446401401E-2</c:v>
                </c:pt>
                <c:pt idx="9">
                  <c:v>3.4764413509628667E-2</c:v>
                </c:pt>
                <c:pt idx="10">
                  <c:v>3.7962634803301101E-2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'synthèse et graphiques 2010-20 '!$B$48</c:f>
              <c:strCache>
                <c:ptCount val="1"/>
                <c:pt idx="0">
                  <c:v>80 à 85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'synthèse et graphiques 2010-20 '!$C$40:$M$40</c:f>
              <c:strCach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strCache>
            </c:strRef>
          </c:cat>
          <c:val>
            <c:numRef>
              <c:f>'synthèse et graphiques 2010-20 '!$C$48:$M$48</c:f>
              <c:numCache>
                <c:formatCode>0.000%</c:formatCode>
                <c:ptCount val="11"/>
                <c:pt idx="0">
                  <c:v>7.1623074814522514E-2</c:v>
                </c:pt>
                <c:pt idx="1">
                  <c:v>6.7582879277179694E-2</c:v>
                </c:pt>
                <c:pt idx="2">
                  <c:v>6.8781261611455688E-2</c:v>
                </c:pt>
                <c:pt idx="3">
                  <c:v>6.6237745098039216E-2</c:v>
                </c:pt>
                <c:pt idx="4">
                  <c:v>6.3932589836181081E-2</c:v>
                </c:pt>
                <c:pt idx="5">
                  <c:v>6.5071655363082639E-2</c:v>
                </c:pt>
                <c:pt idx="6">
                  <c:v>6.3094941104286206E-2</c:v>
                </c:pt>
                <c:pt idx="7">
                  <c:v>6.2445477754924011E-2</c:v>
                </c:pt>
                <c:pt idx="8">
                  <c:v>6.0677308913913292E-2</c:v>
                </c:pt>
                <c:pt idx="9">
                  <c:v>5.9341473022950023E-2</c:v>
                </c:pt>
                <c:pt idx="10">
                  <c:v>6.5246887008584359E-2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'synthèse et graphiques 2010-20 '!$B$49</c:f>
              <c:strCache>
                <c:ptCount val="1"/>
                <c:pt idx="0">
                  <c:v>85 à 90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'synthèse et graphiques 2010-20 '!$C$40:$M$40</c:f>
              <c:strCach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strCache>
            </c:strRef>
          </c:cat>
          <c:val>
            <c:numRef>
              <c:f>'synthèse et graphiques 2010-20 '!$C$49:$M$49</c:f>
              <c:numCache>
                <c:formatCode>0.000%</c:formatCode>
                <c:ptCount val="11"/>
                <c:pt idx="0">
                  <c:v>0.1233029595520678</c:v>
                </c:pt>
                <c:pt idx="1">
                  <c:v>0.11824571640761763</c:v>
                </c:pt>
                <c:pt idx="2">
                  <c:v>0.12205767043831818</c:v>
                </c:pt>
                <c:pt idx="3">
                  <c:v>0.11899355926693486</c:v>
                </c:pt>
                <c:pt idx="4">
                  <c:v>0.11367910460636743</c:v>
                </c:pt>
                <c:pt idx="5">
                  <c:v>0.11774991877997974</c:v>
                </c:pt>
                <c:pt idx="6">
                  <c:v>0.11439178325232401</c:v>
                </c:pt>
                <c:pt idx="7">
                  <c:v>0.1135645001825939</c:v>
                </c:pt>
                <c:pt idx="8">
                  <c:v>0.11132897509599184</c:v>
                </c:pt>
                <c:pt idx="9">
                  <c:v>0.10870138778956255</c:v>
                </c:pt>
                <c:pt idx="10">
                  <c:v>0.11927672775320274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'synthèse et graphiques 2010-20 '!$B$50</c:f>
              <c:strCache>
                <c:ptCount val="1"/>
                <c:pt idx="0">
                  <c:v>90 à 95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'synthèse et graphiques 2010-20 '!$C$40:$M$40</c:f>
              <c:strCach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strCache>
            </c:strRef>
          </c:cat>
          <c:val>
            <c:numRef>
              <c:f>'synthèse et graphiques 2010-20 '!$C$50:$M$50</c:f>
              <c:numCache>
                <c:formatCode>0.000%</c:formatCode>
                <c:ptCount val="11"/>
                <c:pt idx="0">
                  <c:v>0.2027651589966423</c:v>
                </c:pt>
                <c:pt idx="1">
                  <c:v>0.18670389285217495</c:v>
                </c:pt>
                <c:pt idx="2">
                  <c:v>0.1963526133085611</c:v>
                </c:pt>
                <c:pt idx="3">
                  <c:v>0.19630373586182567</c:v>
                </c:pt>
                <c:pt idx="4">
                  <c:v>0.18722466960352424</c:v>
                </c:pt>
                <c:pt idx="5">
                  <c:v>0.19836029492681853</c:v>
                </c:pt>
                <c:pt idx="6">
                  <c:v>0.19476942197153477</c:v>
                </c:pt>
                <c:pt idx="7">
                  <c:v>0.19474876133764038</c:v>
                </c:pt>
                <c:pt idx="8">
                  <c:v>0.19205485851575013</c:v>
                </c:pt>
                <c:pt idx="9">
                  <c:v>0.18920225364821389</c:v>
                </c:pt>
                <c:pt idx="10">
                  <c:v>0.20653741054001301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'synthèse et graphiques 2010-20 '!$B$51</c:f>
              <c:strCache>
                <c:ptCount val="1"/>
                <c:pt idx="0">
                  <c:v>95 et plus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'synthèse et graphiques 2010-20 '!$C$40:$M$40</c:f>
              <c:strCach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strCache>
            </c:strRef>
          </c:cat>
          <c:val>
            <c:numRef>
              <c:f>'synthèse et graphiques 2010-20 '!$C$51:$M$51</c:f>
              <c:numCache>
                <c:formatCode>0.000%</c:formatCode>
                <c:ptCount val="11"/>
                <c:pt idx="0">
                  <c:v>0.31581927301551355</c:v>
                </c:pt>
                <c:pt idx="1">
                  <c:v>0.30262151169814361</c:v>
                </c:pt>
                <c:pt idx="2">
                  <c:v>0.32284053887470282</c:v>
                </c:pt>
                <c:pt idx="3">
                  <c:v>0.31020504360122553</c:v>
                </c:pt>
                <c:pt idx="4">
                  <c:v>0.29090399701158015</c:v>
                </c:pt>
                <c:pt idx="5">
                  <c:v>0.30305967633175995</c:v>
                </c:pt>
                <c:pt idx="6">
                  <c:v>0.29898422445046868</c:v>
                </c:pt>
                <c:pt idx="7">
                  <c:v>0.28739514108290665</c:v>
                </c:pt>
                <c:pt idx="8">
                  <c:v>0.2877171519451921</c:v>
                </c:pt>
                <c:pt idx="9">
                  <c:v>0.28286379719621985</c:v>
                </c:pt>
                <c:pt idx="10">
                  <c:v>0.30074674720228367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2794576"/>
        <c:axId val="392794968"/>
      </c:lineChart>
      <c:catAx>
        <c:axId val="392794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92794968"/>
        <c:crosses val="autoZero"/>
        <c:auto val="1"/>
        <c:lblAlgn val="ctr"/>
        <c:lblOffset val="100"/>
        <c:noMultiLvlLbl val="0"/>
      </c:catAx>
      <c:valAx>
        <c:axId val="392794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92794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Simulation</a:t>
            </a:r>
            <a:r>
              <a:rPr lang="fr-FR" baseline="0"/>
              <a:t> décès 2020 </a:t>
            </a:r>
          </a:p>
          <a:p>
            <a:pPr>
              <a:defRPr/>
            </a:pPr>
            <a:r>
              <a:rPr lang="fr-FR" baseline="0"/>
              <a:t>avec taux de mortalité 2010-2019 </a:t>
            </a:r>
            <a:endParaRPr lang="fr-FR"/>
          </a:p>
        </c:rich>
      </c:tx>
      <c:layout>
        <c:manualLayout>
          <c:xMode val="edge"/>
          <c:yMode val="edge"/>
          <c:x val="0.34595122484689411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'synthèse et graphiques 2010-20 '!$B$146</c:f>
              <c:strCache>
                <c:ptCount val="1"/>
                <c:pt idx="0">
                  <c:v>Ensemble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'synthèse et graphiques 2010-20 '!$C$145:$M$145</c:f>
              <c:strCach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 réel</c:v>
                </c:pt>
              </c:strCache>
            </c:strRef>
          </c:cat>
          <c:val>
            <c:numRef>
              <c:f>'synthèse et graphiques 2010-20 '!$C$146:$M$146</c:f>
              <c:numCache>
                <c:formatCode>#,##0</c:formatCode>
                <c:ptCount val="11"/>
                <c:pt idx="0">
                  <c:v>712236.9928993925</c:v>
                </c:pt>
                <c:pt idx="1">
                  <c:v>679844.56921908353</c:v>
                </c:pt>
                <c:pt idx="2">
                  <c:v>700716.0723645438</c:v>
                </c:pt>
                <c:pt idx="3">
                  <c:v>684638.63019055314</c:v>
                </c:pt>
                <c:pt idx="4">
                  <c:v>656577.35899247765</c:v>
                </c:pt>
                <c:pt idx="5">
                  <c:v>679948.99141936307</c:v>
                </c:pt>
                <c:pt idx="6">
                  <c:v>663750.67243851558</c:v>
                </c:pt>
                <c:pt idx="7">
                  <c:v>657009.24378900579</c:v>
                </c:pt>
                <c:pt idx="8">
                  <c:v>645384.96808144893</c:v>
                </c:pt>
                <c:pt idx="9">
                  <c:v>634779.7470194709</c:v>
                </c:pt>
                <c:pt idx="10">
                  <c:v>675447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'synthèse et graphiques 2010-20 '!$B$147</c:f>
              <c:strCache>
                <c:ptCount val="1"/>
                <c:pt idx="0">
                  <c:v>Femmes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'synthèse et graphiques 2010-20 '!$C$145:$M$145</c:f>
              <c:strCach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 réel</c:v>
                </c:pt>
              </c:strCache>
            </c:strRef>
          </c:cat>
          <c:val>
            <c:numRef>
              <c:f>'synthèse et graphiques 2010-20 '!$C$147:$M$147</c:f>
              <c:numCache>
                <c:formatCode>#,##0</c:formatCode>
                <c:ptCount val="11"/>
                <c:pt idx="0">
                  <c:v>350700.06950246909</c:v>
                </c:pt>
                <c:pt idx="1">
                  <c:v>334677.36382916174</c:v>
                </c:pt>
                <c:pt idx="2">
                  <c:v>349385.92873811984</c:v>
                </c:pt>
                <c:pt idx="3">
                  <c:v>341526.68349613401</c:v>
                </c:pt>
                <c:pt idx="4">
                  <c:v>327887.09440919594</c:v>
                </c:pt>
                <c:pt idx="5">
                  <c:v>343129.38137237681</c:v>
                </c:pt>
                <c:pt idx="6">
                  <c:v>333651.95751916151</c:v>
                </c:pt>
                <c:pt idx="7">
                  <c:v>330353.28148799326</c:v>
                </c:pt>
                <c:pt idx="8">
                  <c:v>322996.34706509206</c:v>
                </c:pt>
                <c:pt idx="9">
                  <c:v>318167.0597604012</c:v>
                </c:pt>
                <c:pt idx="10">
                  <c:v>336331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'synthèse et graphiques 2010-20 '!$B$148</c:f>
              <c:strCache>
                <c:ptCount val="1"/>
                <c:pt idx="0">
                  <c:v>Hommes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'synthèse et graphiques 2010-20 '!$C$145:$M$145</c:f>
              <c:strCach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 réel</c:v>
                </c:pt>
              </c:strCache>
            </c:strRef>
          </c:cat>
          <c:val>
            <c:numRef>
              <c:f>'synthèse et graphiques 2010-20 '!$C$148:$M$148</c:f>
              <c:numCache>
                <c:formatCode>#,##0</c:formatCode>
                <c:ptCount val="11"/>
                <c:pt idx="0">
                  <c:v>361536.92339692335</c:v>
                </c:pt>
                <c:pt idx="1">
                  <c:v>345167.20538992179</c:v>
                </c:pt>
                <c:pt idx="2">
                  <c:v>351330.14362642396</c:v>
                </c:pt>
                <c:pt idx="3">
                  <c:v>343111.9466944192</c:v>
                </c:pt>
                <c:pt idx="4">
                  <c:v>328690.26458328165</c:v>
                </c:pt>
                <c:pt idx="5">
                  <c:v>336819.6100469862</c:v>
                </c:pt>
                <c:pt idx="6">
                  <c:v>330098.71491935413</c:v>
                </c:pt>
                <c:pt idx="7">
                  <c:v>326655.96230101254</c:v>
                </c:pt>
                <c:pt idx="8">
                  <c:v>322388.62101635692</c:v>
                </c:pt>
                <c:pt idx="9">
                  <c:v>316612.6872590697</c:v>
                </c:pt>
                <c:pt idx="10">
                  <c:v>339116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8176600"/>
        <c:axId val="398173856"/>
      </c:lineChart>
      <c:catAx>
        <c:axId val="398176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98173856"/>
        <c:crosses val="autoZero"/>
        <c:auto val="1"/>
        <c:lblAlgn val="ctr"/>
        <c:lblOffset val="100"/>
        <c:noMultiLvlLbl val="0"/>
      </c:catAx>
      <c:valAx>
        <c:axId val="39817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98176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Simulations</a:t>
            </a:r>
            <a:r>
              <a:rPr lang="fr-FR" baseline="0"/>
              <a:t> décès 2020 par âge (ensemble)</a:t>
            </a:r>
          </a:p>
          <a:p>
            <a:pPr>
              <a:defRPr/>
            </a:pPr>
            <a:r>
              <a:rPr lang="fr-FR" baseline="0"/>
              <a:t> avec taux de mortalité 2010-2019</a:t>
            </a:r>
            <a:endParaRPr lang="fr-F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'synthèse et graphiques 2010-20 '!$B$96</c:f>
              <c:strCache>
                <c:ptCount val="1"/>
                <c:pt idx="0">
                  <c:v>moins de 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'synthèse et graphiques 2010-20 '!$C$95:$M$95</c:f>
              <c:strCach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 réel</c:v>
                </c:pt>
              </c:strCache>
            </c:strRef>
          </c:cat>
          <c:val>
            <c:numRef>
              <c:f>'synthèse et graphiques 2010-20 '!$C$96:$M$96</c:f>
              <c:numCache>
                <c:formatCode>#,##0</c:formatCode>
                <c:ptCount val="11"/>
                <c:pt idx="0">
                  <c:v>6100.4005275237032</c:v>
                </c:pt>
                <c:pt idx="1">
                  <c:v>5649.4975758988185</c:v>
                </c:pt>
                <c:pt idx="2">
                  <c:v>5799.0065188882227</c:v>
                </c:pt>
                <c:pt idx="3">
                  <c:v>5700.1631119061667</c:v>
                </c:pt>
                <c:pt idx="4">
                  <c:v>5444.39505192256</c:v>
                </c:pt>
                <c:pt idx="5">
                  <c:v>5630.7406887398156</c:v>
                </c:pt>
                <c:pt idx="6">
                  <c:v>5452.1705244980749</c:v>
                </c:pt>
                <c:pt idx="7">
                  <c:v>5418.5819049464953</c:v>
                </c:pt>
                <c:pt idx="8">
                  <c:v>5404.4411559567325</c:v>
                </c:pt>
                <c:pt idx="9">
                  <c:v>5411.0582847904161</c:v>
                </c:pt>
                <c:pt idx="10">
                  <c:v>4972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'synthèse et graphiques 2010-20 '!$B$97</c:f>
              <c:strCache>
                <c:ptCount val="1"/>
                <c:pt idx="0">
                  <c:v>20-40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'synthèse et graphiques 2010-20 '!$C$95:$M$95</c:f>
              <c:strCach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 réel</c:v>
                </c:pt>
              </c:strCache>
            </c:strRef>
          </c:cat>
          <c:val>
            <c:numRef>
              <c:f>'synthèse et graphiques 2010-20 '!$C$97:$M$97</c:f>
              <c:numCache>
                <c:formatCode>#,##0</c:formatCode>
                <c:ptCount val="11"/>
                <c:pt idx="0">
                  <c:v>11757.554551025365</c:v>
                </c:pt>
                <c:pt idx="1">
                  <c:v>11406.220496737084</c:v>
                </c:pt>
                <c:pt idx="2">
                  <c:v>10866.271064607312</c:v>
                </c:pt>
                <c:pt idx="3">
                  <c:v>10643.703041828079</c:v>
                </c:pt>
                <c:pt idx="4">
                  <c:v>10400.777227772682</c:v>
                </c:pt>
                <c:pt idx="5">
                  <c:v>10311.605555759721</c:v>
                </c:pt>
                <c:pt idx="6">
                  <c:v>10120.74129992429</c:v>
                </c:pt>
                <c:pt idx="7">
                  <c:v>10045.240133168178</c:v>
                </c:pt>
                <c:pt idx="8">
                  <c:v>10224.271131031122</c:v>
                </c:pt>
                <c:pt idx="9">
                  <c:v>10173.662186009613</c:v>
                </c:pt>
                <c:pt idx="10">
                  <c:v>9847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'synthèse et graphiques 2010-20 '!$B$98</c:f>
              <c:strCache>
                <c:ptCount val="1"/>
                <c:pt idx="0">
                  <c:v>40 à 60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'synthèse et graphiques 2010-20 '!$C$95:$M$95</c:f>
              <c:strCach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 réel</c:v>
                </c:pt>
              </c:strCache>
            </c:strRef>
          </c:cat>
          <c:val>
            <c:numRef>
              <c:f>'synthèse et graphiques 2010-20 '!$C$98:$M$98</c:f>
              <c:numCache>
                <c:formatCode>#,##0</c:formatCode>
                <c:ptCount val="11"/>
                <c:pt idx="0">
                  <c:v>66138.063395276724</c:v>
                </c:pt>
                <c:pt idx="1">
                  <c:v>63962.211270034182</c:v>
                </c:pt>
                <c:pt idx="2">
                  <c:v>63597.560692606261</c:v>
                </c:pt>
                <c:pt idx="3">
                  <c:v>61562.596808469767</c:v>
                </c:pt>
                <c:pt idx="4">
                  <c:v>58953.335035783261</c:v>
                </c:pt>
                <c:pt idx="5">
                  <c:v>59422.227482193179</c:v>
                </c:pt>
                <c:pt idx="6">
                  <c:v>58033.969550770504</c:v>
                </c:pt>
                <c:pt idx="7">
                  <c:v>57345.552880388808</c:v>
                </c:pt>
                <c:pt idx="8">
                  <c:v>57039.028297473327</c:v>
                </c:pt>
                <c:pt idx="9">
                  <c:v>55593.24647846201</c:v>
                </c:pt>
                <c:pt idx="10">
                  <c:v>56545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'synthèse et graphiques 2010-20 '!$B$99</c:f>
              <c:strCache>
                <c:ptCount val="1"/>
                <c:pt idx="0">
                  <c:v>60 à 65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'synthèse et graphiques 2010-20 '!$C$95:$M$95</c:f>
              <c:strCach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 réel</c:v>
                </c:pt>
              </c:strCache>
            </c:strRef>
          </c:cat>
          <c:val>
            <c:numRef>
              <c:f>'synthèse et graphiques 2010-20 '!$C$99:$M$99</c:f>
              <c:numCache>
                <c:formatCode>#,##0</c:formatCode>
                <c:ptCount val="11"/>
                <c:pt idx="0">
                  <c:v>34985.768126610863</c:v>
                </c:pt>
                <c:pt idx="1">
                  <c:v>34071.066373280541</c:v>
                </c:pt>
                <c:pt idx="2">
                  <c:v>35046.865070923319</c:v>
                </c:pt>
                <c:pt idx="3">
                  <c:v>34885.208778116765</c:v>
                </c:pt>
                <c:pt idx="4">
                  <c:v>34502.279038989378</c:v>
                </c:pt>
                <c:pt idx="5">
                  <c:v>34564.830874360727</c:v>
                </c:pt>
                <c:pt idx="6">
                  <c:v>35045.824900668747</c:v>
                </c:pt>
                <c:pt idx="7">
                  <c:v>34811.819477815909</c:v>
                </c:pt>
                <c:pt idx="8">
                  <c:v>34307.891236653733</c:v>
                </c:pt>
                <c:pt idx="9">
                  <c:v>33885.832191030277</c:v>
                </c:pt>
                <c:pt idx="10">
                  <c:v>34789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'synthèse et graphiques 2010-20 '!$B$100</c:f>
              <c:strCache>
                <c:ptCount val="1"/>
                <c:pt idx="0">
                  <c:v>65 à 70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'synthèse et graphiques 2010-20 '!$C$95:$M$95</c:f>
              <c:strCach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 réel</c:v>
                </c:pt>
              </c:strCache>
            </c:strRef>
          </c:cat>
          <c:val>
            <c:numRef>
              <c:f>'synthèse et graphiques 2010-20 '!$C$100:$M$100</c:f>
              <c:numCache>
                <c:formatCode>#,##0</c:formatCode>
                <c:ptCount val="11"/>
                <c:pt idx="0">
                  <c:v>46714.616672778837</c:v>
                </c:pt>
                <c:pt idx="1">
                  <c:v>45279.366990549068</c:v>
                </c:pt>
                <c:pt idx="2">
                  <c:v>45695.82134163328</c:v>
                </c:pt>
                <c:pt idx="3">
                  <c:v>45312.81249431795</c:v>
                </c:pt>
                <c:pt idx="4">
                  <c:v>43844.210627358967</c:v>
                </c:pt>
                <c:pt idx="5">
                  <c:v>44608.780858596801</c:v>
                </c:pt>
                <c:pt idx="6">
                  <c:v>44472.690639773537</c:v>
                </c:pt>
                <c:pt idx="7">
                  <c:v>45104.229515066116</c:v>
                </c:pt>
                <c:pt idx="8">
                  <c:v>45132.532709553234</c:v>
                </c:pt>
                <c:pt idx="9">
                  <c:v>44966.569095910825</c:v>
                </c:pt>
                <c:pt idx="10">
                  <c:v>47169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'synthèse et graphiques 2010-20 '!$B$101</c:f>
              <c:strCache>
                <c:ptCount val="1"/>
                <c:pt idx="0">
                  <c:v>70 à 75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'synthèse et graphiques 2010-20 '!$C$95:$M$95</c:f>
              <c:strCach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 réel</c:v>
                </c:pt>
              </c:strCache>
            </c:strRef>
          </c:cat>
          <c:val>
            <c:numRef>
              <c:f>'synthèse et graphiques 2010-20 '!$C$101:$M$101</c:f>
              <c:numCache>
                <c:formatCode>#,##0</c:formatCode>
                <c:ptCount val="11"/>
                <c:pt idx="0">
                  <c:v>62767.911725474187</c:v>
                </c:pt>
                <c:pt idx="1">
                  <c:v>60388.939248664246</c:v>
                </c:pt>
                <c:pt idx="2">
                  <c:v>61029.974193436312</c:v>
                </c:pt>
                <c:pt idx="3">
                  <c:v>60456.566947084539</c:v>
                </c:pt>
                <c:pt idx="4">
                  <c:v>57995.748813200167</c:v>
                </c:pt>
                <c:pt idx="5">
                  <c:v>58775.581985679208</c:v>
                </c:pt>
                <c:pt idx="6">
                  <c:v>58856.929681807625</c:v>
                </c:pt>
                <c:pt idx="7">
                  <c:v>57597.108082366249</c:v>
                </c:pt>
                <c:pt idx="8">
                  <c:v>57039.168989495491</c:v>
                </c:pt>
                <c:pt idx="9">
                  <c:v>56565.081314988834</c:v>
                </c:pt>
                <c:pt idx="10">
                  <c:v>60680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'synthèse et graphiques 2010-20 '!$B$102</c:f>
              <c:strCache>
                <c:ptCount val="1"/>
                <c:pt idx="0">
                  <c:v>75 à 80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'synthèse et graphiques 2010-20 '!$C$95:$M$95</c:f>
              <c:strCach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 réel</c:v>
                </c:pt>
              </c:strCache>
            </c:strRef>
          </c:cat>
          <c:val>
            <c:numRef>
              <c:f>'synthèse et graphiques 2010-20 '!$C$102:$M$102</c:f>
              <c:numCache>
                <c:formatCode>#,##0</c:formatCode>
                <c:ptCount val="11"/>
                <c:pt idx="0">
                  <c:v>67289.618315402782</c:v>
                </c:pt>
                <c:pt idx="1">
                  <c:v>64166.198394193154</c:v>
                </c:pt>
                <c:pt idx="2">
                  <c:v>64819.248439498355</c:v>
                </c:pt>
                <c:pt idx="3">
                  <c:v>62534.240157953274</c:v>
                </c:pt>
                <c:pt idx="4">
                  <c:v>59498.542890508397</c:v>
                </c:pt>
                <c:pt idx="5">
                  <c:v>61596.130100060909</c:v>
                </c:pt>
                <c:pt idx="6">
                  <c:v>59540.960433012195</c:v>
                </c:pt>
                <c:pt idx="7">
                  <c:v>59858.776792613688</c:v>
                </c:pt>
                <c:pt idx="8">
                  <c:v>58898.339121880512</c:v>
                </c:pt>
                <c:pt idx="9">
                  <c:v>57768.066251239012</c:v>
                </c:pt>
                <c:pt idx="10">
                  <c:v>62657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'synthèse et graphiques 2010-20 '!$B$103</c:f>
              <c:strCache>
                <c:ptCount val="1"/>
                <c:pt idx="0">
                  <c:v>80 à 85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'synthèse et graphiques 2010-20 '!$C$95:$M$95</c:f>
              <c:strCach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 réel</c:v>
                </c:pt>
              </c:strCache>
            </c:strRef>
          </c:cat>
          <c:val>
            <c:numRef>
              <c:f>'synthèse et graphiques 2010-20 '!$C$103:$M$103</c:f>
              <c:numCache>
                <c:formatCode>#,##0</c:formatCode>
                <c:ptCount val="11"/>
                <c:pt idx="0">
                  <c:v>101975.50907783056</c:v>
                </c:pt>
                <c:pt idx="1">
                  <c:v>96513.610903986468</c:v>
                </c:pt>
                <c:pt idx="2">
                  <c:v>99113.884251332784</c:v>
                </c:pt>
                <c:pt idx="3">
                  <c:v>95210.336545988335</c:v>
                </c:pt>
                <c:pt idx="4">
                  <c:v>91429.139903783245</c:v>
                </c:pt>
                <c:pt idx="5">
                  <c:v>93592.292681803694</c:v>
                </c:pt>
                <c:pt idx="6">
                  <c:v>91319.493639301567</c:v>
                </c:pt>
                <c:pt idx="7">
                  <c:v>89928.682737288269</c:v>
                </c:pt>
                <c:pt idx="8">
                  <c:v>87831.419583613198</c:v>
                </c:pt>
                <c:pt idx="9">
                  <c:v>86411.040227084712</c:v>
                </c:pt>
                <c:pt idx="10">
                  <c:v>93662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'synthèse et graphiques 2010-20 '!$B$104</c:f>
              <c:strCache>
                <c:ptCount val="1"/>
                <c:pt idx="0">
                  <c:v>85 à 90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'synthèse et graphiques 2010-20 '!$C$95:$M$95</c:f>
              <c:strCach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 réel</c:v>
                </c:pt>
              </c:strCache>
            </c:strRef>
          </c:cat>
          <c:val>
            <c:numRef>
              <c:f>'synthèse et graphiques 2010-20 '!$C$104:$M$104</c:f>
              <c:numCache>
                <c:formatCode>#,##0</c:formatCode>
                <c:ptCount val="11"/>
                <c:pt idx="0">
                  <c:v>135077.14142396508</c:v>
                </c:pt>
                <c:pt idx="1">
                  <c:v>129228.79983290218</c:v>
                </c:pt>
                <c:pt idx="2">
                  <c:v>134339.75387586112</c:v>
                </c:pt>
                <c:pt idx="3">
                  <c:v>131205.17677392901</c:v>
                </c:pt>
                <c:pt idx="4">
                  <c:v>124656.95803058251</c:v>
                </c:pt>
                <c:pt idx="5">
                  <c:v>130567.25331239622</c:v>
                </c:pt>
                <c:pt idx="6">
                  <c:v>125890.38611110259</c:v>
                </c:pt>
                <c:pt idx="7">
                  <c:v>125447.1390036839</c:v>
                </c:pt>
                <c:pt idx="8">
                  <c:v>122027.08625526121</c:v>
                </c:pt>
                <c:pt idx="9">
                  <c:v>119502.77583265121</c:v>
                </c:pt>
                <c:pt idx="10">
                  <c:v>129266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'synthèse et graphiques 2010-20 '!$B$105</c:f>
              <c:strCache>
                <c:ptCount val="1"/>
                <c:pt idx="0">
                  <c:v>90 à 95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'synthèse et graphiques 2010-20 '!$C$95:$M$95</c:f>
              <c:strCach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 réel</c:v>
                </c:pt>
              </c:strCache>
            </c:strRef>
          </c:cat>
          <c:val>
            <c:numRef>
              <c:f>'synthèse et graphiques 2010-20 '!$C$105:$M$105</c:f>
              <c:numCache>
                <c:formatCode>#,##0</c:formatCode>
                <c:ptCount val="11"/>
                <c:pt idx="0">
                  <c:v>114893.99171273124</c:v>
                </c:pt>
                <c:pt idx="1">
                  <c:v>105691.47966439628</c:v>
                </c:pt>
                <c:pt idx="2">
                  <c:v>111421.00935352084</c:v>
                </c:pt>
                <c:pt idx="3">
                  <c:v>110502.88761096753</c:v>
                </c:pt>
                <c:pt idx="4">
                  <c:v>106355.1426772605</c:v>
                </c:pt>
                <c:pt idx="5">
                  <c:v>113484.00071114174</c:v>
                </c:pt>
                <c:pt idx="6">
                  <c:v>110981.06279896968</c:v>
                </c:pt>
                <c:pt idx="7">
                  <c:v>110510.97334835379</c:v>
                </c:pt>
                <c:pt idx="8">
                  <c:v>107515.99587153885</c:v>
                </c:pt>
                <c:pt idx="9">
                  <c:v>105967.10132723188</c:v>
                </c:pt>
                <c:pt idx="10">
                  <c:v>114521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'synthèse et graphiques 2010-20 '!$B$106</c:f>
              <c:strCache>
                <c:ptCount val="1"/>
                <c:pt idx="0">
                  <c:v>95 et plus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'synthèse et graphiques 2010-20 '!$C$95:$M$95</c:f>
              <c:strCach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 réel</c:v>
                </c:pt>
              </c:strCache>
            </c:strRef>
          </c:cat>
          <c:val>
            <c:numRef>
              <c:f>'synthèse et graphiques 2010-20 '!$C$106:$M$106</c:f>
              <c:numCache>
                <c:formatCode>#,##0</c:formatCode>
                <c:ptCount val="11"/>
                <c:pt idx="0">
                  <c:v>64536.41737077311</c:v>
                </c:pt>
                <c:pt idx="1">
                  <c:v>63487.178468441489</c:v>
                </c:pt>
                <c:pt idx="2">
                  <c:v>68986.677562235971</c:v>
                </c:pt>
                <c:pt idx="3">
                  <c:v>66624.937919991818</c:v>
                </c:pt>
                <c:pt idx="4">
                  <c:v>63496.82969531585</c:v>
                </c:pt>
                <c:pt idx="5">
                  <c:v>67395.547168631005</c:v>
                </c:pt>
                <c:pt idx="6">
                  <c:v>64036.442858686867</c:v>
                </c:pt>
                <c:pt idx="7">
                  <c:v>60941.139913314306</c:v>
                </c:pt>
                <c:pt idx="8">
                  <c:v>59964.793728991572</c:v>
                </c:pt>
                <c:pt idx="9">
                  <c:v>58535.313830072133</c:v>
                </c:pt>
                <c:pt idx="10">
                  <c:v>61339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8174640"/>
        <c:axId val="398176208"/>
      </c:lineChart>
      <c:catAx>
        <c:axId val="398174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98176208"/>
        <c:crosses val="autoZero"/>
        <c:auto val="1"/>
        <c:lblAlgn val="ctr"/>
        <c:lblOffset val="100"/>
        <c:noMultiLvlLbl val="0"/>
      </c:catAx>
      <c:valAx>
        <c:axId val="39817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98174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400" b="0" i="0" baseline="0">
                <a:effectLst/>
              </a:rPr>
              <a:t>Simulations décès 2020 par âge (femmes)</a:t>
            </a:r>
            <a:endParaRPr lang="fr-FR" sz="1400">
              <a:effectLst/>
            </a:endParaRPr>
          </a:p>
          <a:p>
            <a:pPr>
              <a:defRPr/>
            </a:pPr>
            <a:r>
              <a:rPr lang="fr-FR" sz="1400" b="0" i="0" baseline="0">
                <a:effectLst/>
              </a:rPr>
              <a:t> avec taux de mortalité 2010-2019</a:t>
            </a:r>
            <a:endParaRPr lang="fr-FR" sz="1400">
              <a:effectLst/>
            </a:endParaRPr>
          </a:p>
          <a:p>
            <a:pPr>
              <a:defRPr/>
            </a:pPr>
            <a:endParaRPr lang="fr-F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'synthèse et graphiques 2010-20 '!$B$113</c:f>
              <c:strCache>
                <c:ptCount val="1"/>
                <c:pt idx="0">
                  <c:v>moins de 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'synthèse et graphiques 2010-20 '!$C$112:$M$112</c:f>
              <c:strCach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 réel</c:v>
                </c:pt>
              </c:strCache>
            </c:strRef>
          </c:cat>
          <c:val>
            <c:numRef>
              <c:f>'synthèse et graphiques 2010-20 '!$C$113:$M$113</c:f>
              <c:numCache>
                <c:formatCode>#,##0</c:formatCode>
                <c:ptCount val="11"/>
                <c:pt idx="0">
                  <c:v>2427.8692541059067</c:v>
                </c:pt>
                <c:pt idx="1">
                  <c:v>2284.6237340941784</c:v>
                </c:pt>
                <c:pt idx="2">
                  <c:v>2344.8580063067029</c:v>
                </c:pt>
                <c:pt idx="3">
                  <c:v>2360.6600331003938</c:v>
                </c:pt>
                <c:pt idx="4">
                  <c:v>2247.1353376137104</c:v>
                </c:pt>
                <c:pt idx="5">
                  <c:v>2280.7187848926392</c:v>
                </c:pt>
                <c:pt idx="6">
                  <c:v>2258.0146973423557</c:v>
                </c:pt>
                <c:pt idx="7">
                  <c:v>2270.5224377235249</c:v>
                </c:pt>
                <c:pt idx="8">
                  <c:v>2200.8429539900062</c:v>
                </c:pt>
                <c:pt idx="9">
                  <c:v>2118.7490661849633</c:v>
                </c:pt>
                <c:pt idx="10">
                  <c:v>2012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'synthèse et graphiques 2010-20 '!$B$114</c:f>
              <c:strCache>
                <c:ptCount val="1"/>
                <c:pt idx="0">
                  <c:v>20-40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'synthèse et graphiques 2010-20 '!$C$112:$M$112</c:f>
              <c:strCach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 réel</c:v>
                </c:pt>
              </c:strCache>
            </c:strRef>
          </c:cat>
          <c:val>
            <c:numRef>
              <c:f>'synthèse et graphiques 2010-20 '!$C$114:$M$114</c:f>
              <c:numCache>
                <c:formatCode>#,##0</c:formatCode>
                <c:ptCount val="11"/>
                <c:pt idx="0">
                  <c:v>3398.6301747309071</c:v>
                </c:pt>
                <c:pt idx="1">
                  <c:v>3304.4626981364486</c:v>
                </c:pt>
                <c:pt idx="2">
                  <c:v>3287.7766529196037</c:v>
                </c:pt>
                <c:pt idx="3">
                  <c:v>3138.5020996389289</c:v>
                </c:pt>
                <c:pt idx="4">
                  <c:v>3131.7683349216099</c:v>
                </c:pt>
                <c:pt idx="5">
                  <c:v>3018.080966119679</c:v>
                </c:pt>
                <c:pt idx="6">
                  <c:v>3095.686451970314</c:v>
                </c:pt>
                <c:pt idx="7">
                  <c:v>3011.3753691259676</c:v>
                </c:pt>
                <c:pt idx="8">
                  <c:v>3059.3550012429914</c:v>
                </c:pt>
                <c:pt idx="9">
                  <c:v>3066.6061303161437</c:v>
                </c:pt>
                <c:pt idx="10">
                  <c:v>2960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'synthèse et graphiques 2010-20 '!$B$115</c:f>
              <c:strCache>
                <c:ptCount val="1"/>
                <c:pt idx="0">
                  <c:v>40 à 60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'synthèse et graphiques 2010-20 '!$C$112:$M$112</c:f>
              <c:strCach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 réel</c:v>
                </c:pt>
              </c:strCache>
            </c:strRef>
          </c:cat>
          <c:val>
            <c:numRef>
              <c:f>'synthèse et graphiques 2010-20 '!$C$115:$M$115</c:f>
              <c:numCache>
                <c:formatCode>#,##0</c:formatCode>
                <c:ptCount val="11"/>
                <c:pt idx="0">
                  <c:v>21425.951349670555</c:v>
                </c:pt>
                <c:pt idx="1">
                  <c:v>20797.413683977666</c:v>
                </c:pt>
                <c:pt idx="2">
                  <c:v>20790.728512873437</c:v>
                </c:pt>
                <c:pt idx="3">
                  <c:v>20420.546306463351</c:v>
                </c:pt>
                <c:pt idx="4">
                  <c:v>19943.3814533279</c:v>
                </c:pt>
                <c:pt idx="5">
                  <c:v>19960.223060026408</c:v>
                </c:pt>
                <c:pt idx="6">
                  <c:v>19619.893799814119</c:v>
                </c:pt>
                <c:pt idx="7">
                  <c:v>19895.564271985924</c:v>
                </c:pt>
                <c:pt idx="8">
                  <c:v>19996.463993805388</c:v>
                </c:pt>
                <c:pt idx="9">
                  <c:v>19465.621998195511</c:v>
                </c:pt>
                <c:pt idx="10">
                  <c:v>19631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'synthèse et graphiques 2010-20 '!$B$116</c:f>
              <c:strCache>
                <c:ptCount val="1"/>
                <c:pt idx="0">
                  <c:v>60 à 65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'synthèse et graphiques 2010-20 '!$C$112:$M$112</c:f>
              <c:strCach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 réel</c:v>
                </c:pt>
              </c:strCache>
            </c:strRef>
          </c:cat>
          <c:val>
            <c:numRef>
              <c:f>'synthèse et graphiques 2010-20 '!$C$116:$M$116</c:f>
              <c:numCache>
                <c:formatCode>#,##0</c:formatCode>
                <c:ptCount val="11"/>
                <c:pt idx="0">
                  <c:v>11244.011731272549</c:v>
                </c:pt>
                <c:pt idx="1">
                  <c:v>11091.765092848014</c:v>
                </c:pt>
                <c:pt idx="2">
                  <c:v>11262.691182612041</c:v>
                </c:pt>
                <c:pt idx="3">
                  <c:v>11266.157426427306</c:v>
                </c:pt>
                <c:pt idx="4">
                  <c:v>11231.580245058634</c:v>
                </c:pt>
                <c:pt idx="5">
                  <c:v>11225.681308088044</c:v>
                </c:pt>
                <c:pt idx="6">
                  <c:v>11585.912077307927</c:v>
                </c:pt>
                <c:pt idx="7">
                  <c:v>11587.081307693323</c:v>
                </c:pt>
                <c:pt idx="8">
                  <c:v>11376.235951953155</c:v>
                </c:pt>
                <c:pt idx="9">
                  <c:v>11532.831036668906</c:v>
                </c:pt>
                <c:pt idx="10">
                  <c:v>11776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'synthèse et graphiques 2010-20 '!$B$117</c:f>
              <c:strCache>
                <c:ptCount val="1"/>
                <c:pt idx="0">
                  <c:v>65 à 70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'synthèse et graphiques 2010-20 '!$C$112:$M$112</c:f>
              <c:strCach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 réel</c:v>
                </c:pt>
              </c:strCache>
            </c:strRef>
          </c:cat>
          <c:val>
            <c:numRef>
              <c:f>'synthèse et graphiques 2010-20 '!$C$117:$M$117</c:f>
              <c:numCache>
                <c:formatCode>#,##0</c:formatCode>
                <c:ptCount val="11"/>
                <c:pt idx="0">
                  <c:v>15679.18488311442</c:v>
                </c:pt>
                <c:pt idx="1">
                  <c:v>15210.832445448346</c:v>
                </c:pt>
                <c:pt idx="2">
                  <c:v>15435.327228756463</c:v>
                </c:pt>
                <c:pt idx="3">
                  <c:v>15073.947342503143</c:v>
                </c:pt>
                <c:pt idx="4">
                  <c:v>14700.788278050453</c:v>
                </c:pt>
                <c:pt idx="5">
                  <c:v>15058.810630051701</c:v>
                </c:pt>
                <c:pt idx="6">
                  <c:v>15048.065586634506</c:v>
                </c:pt>
                <c:pt idx="7">
                  <c:v>15487.329864642152</c:v>
                </c:pt>
                <c:pt idx="8">
                  <c:v>15520.867239288107</c:v>
                </c:pt>
                <c:pt idx="9">
                  <c:v>15559.424210611322</c:v>
                </c:pt>
                <c:pt idx="10">
                  <c:v>16263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'synthèse et graphiques 2010-20 '!$B$118</c:f>
              <c:strCache>
                <c:ptCount val="1"/>
                <c:pt idx="0">
                  <c:v>70 à 75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'synthèse et graphiques 2010-20 '!$C$112:$M$112</c:f>
              <c:strCach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 réel</c:v>
                </c:pt>
              </c:strCache>
            </c:strRef>
          </c:cat>
          <c:val>
            <c:numRef>
              <c:f>'synthèse et graphiques 2010-20 '!$C$118:$M$118</c:f>
              <c:numCache>
                <c:formatCode>#,##0</c:formatCode>
                <c:ptCount val="11"/>
                <c:pt idx="0">
                  <c:v>22423.899102908919</c:v>
                </c:pt>
                <c:pt idx="1">
                  <c:v>21518.029431879997</c:v>
                </c:pt>
                <c:pt idx="2">
                  <c:v>21807.260478165292</c:v>
                </c:pt>
                <c:pt idx="3">
                  <c:v>22136.564561842119</c:v>
                </c:pt>
                <c:pt idx="4">
                  <c:v>20953.050670930657</c:v>
                </c:pt>
                <c:pt idx="5">
                  <c:v>21574.124482437845</c:v>
                </c:pt>
                <c:pt idx="6">
                  <c:v>21515.773033244954</c:v>
                </c:pt>
                <c:pt idx="7">
                  <c:v>21307.623055212334</c:v>
                </c:pt>
                <c:pt idx="8">
                  <c:v>20999.787816358952</c:v>
                </c:pt>
                <c:pt idx="9">
                  <c:v>20931.225351702444</c:v>
                </c:pt>
                <c:pt idx="10">
                  <c:v>21957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'synthèse et graphiques 2010-20 '!$B$119</c:f>
              <c:strCache>
                <c:ptCount val="1"/>
                <c:pt idx="0">
                  <c:v>75 à 80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'synthèse et graphiques 2010-20 '!$C$112:$M$112</c:f>
              <c:strCach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 réel</c:v>
                </c:pt>
              </c:strCache>
            </c:strRef>
          </c:cat>
          <c:val>
            <c:numRef>
              <c:f>'synthèse et graphiques 2010-20 '!$C$119:$M$119</c:f>
              <c:numCache>
                <c:formatCode>#,##0</c:formatCode>
                <c:ptCount val="11"/>
                <c:pt idx="0">
                  <c:v>26680.041194339483</c:v>
                </c:pt>
                <c:pt idx="1">
                  <c:v>25335.166104415959</c:v>
                </c:pt>
                <c:pt idx="2">
                  <c:v>25987.019883067907</c:v>
                </c:pt>
                <c:pt idx="3">
                  <c:v>24920.359228212448</c:v>
                </c:pt>
                <c:pt idx="4">
                  <c:v>24045.258840207542</c:v>
                </c:pt>
                <c:pt idx="5">
                  <c:v>24858.344255234111</c:v>
                </c:pt>
                <c:pt idx="6">
                  <c:v>24152.467814909152</c:v>
                </c:pt>
                <c:pt idx="7">
                  <c:v>24353.273698985551</c:v>
                </c:pt>
                <c:pt idx="8">
                  <c:v>23947.93095473681</c:v>
                </c:pt>
                <c:pt idx="9">
                  <c:v>23436.469689805221</c:v>
                </c:pt>
                <c:pt idx="10">
                  <c:v>25167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'synthèse et graphiques 2010-20 '!$B$120</c:f>
              <c:strCache>
                <c:ptCount val="1"/>
                <c:pt idx="0">
                  <c:v>80 à 85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'synthèse et graphiques 2010-20 '!$C$112:$M$112</c:f>
              <c:strCach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 réel</c:v>
                </c:pt>
              </c:strCache>
            </c:strRef>
          </c:cat>
          <c:val>
            <c:numRef>
              <c:f>'synthèse et graphiques 2010-20 '!$C$120:$M$120</c:f>
              <c:numCache>
                <c:formatCode>#,##0</c:formatCode>
                <c:ptCount val="11"/>
                <c:pt idx="0">
                  <c:v>47234.207866315446</c:v>
                </c:pt>
                <c:pt idx="1">
                  <c:v>44860.219021075856</c:v>
                </c:pt>
                <c:pt idx="2">
                  <c:v>46544.572345482033</c:v>
                </c:pt>
                <c:pt idx="3">
                  <c:v>44585.026680792253</c:v>
                </c:pt>
                <c:pt idx="4">
                  <c:v>42565.653289759553</c:v>
                </c:pt>
                <c:pt idx="5">
                  <c:v>43858.221702765717</c:v>
                </c:pt>
                <c:pt idx="6">
                  <c:v>43096.219438118933</c:v>
                </c:pt>
                <c:pt idx="7">
                  <c:v>42201.791425633113</c:v>
                </c:pt>
                <c:pt idx="8">
                  <c:v>41455.934412636016</c:v>
                </c:pt>
                <c:pt idx="9">
                  <c:v>41056.530420063078</c:v>
                </c:pt>
                <c:pt idx="10">
                  <c:v>43794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'synthèse et graphiques 2010-20 '!$B$121</c:f>
              <c:strCache>
                <c:ptCount val="1"/>
                <c:pt idx="0">
                  <c:v>85 à 90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'synthèse et graphiques 2010-20 '!$C$112:$M$112</c:f>
              <c:strCach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 réel</c:v>
                </c:pt>
              </c:strCache>
            </c:strRef>
          </c:cat>
          <c:val>
            <c:numRef>
              <c:f>'synthèse et graphiques 2010-20 '!$C$121:$M$121</c:f>
              <c:numCache>
                <c:formatCode>#,##0</c:formatCode>
                <c:ptCount val="11"/>
                <c:pt idx="0">
                  <c:v>74979.772150125442</c:v>
                </c:pt>
                <c:pt idx="1">
                  <c:v>71596.310638694966</c:v>
                </c:pt>
                <c:pt idx="2">
                  <c:v>74849.333534906604</c:v>
                </c:pt>
                <c:pt idx="3">
                  <c:v>73208.191961462027</c:v>
                </c:pt>
                <c:pt idx="4">
                  <c:v>69250.21716185745</c:v>
                </c:pt>
                <c:pt idx="5">
                  <c:v>73176.413898709216</c:v>
                </c:pt>
                <c:pt idx="6">
                  <c:v>70136.288521052877</c:v>
                </c:pt>
                <c:pt idx="7">
                  <c:v>70096.255872688358</c:v>
                </c:pt>
                <c:pt idx="8">
                  <c:v>67765.789109375182</c:v>
                </c:pt>
                <c:pt idx="9">
                  <c:v>66522.154229569584</c:v>
                </c:pt>
                <c:pt idx="10">
                  <c:v>71131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'synthèse et graphiques 2010-20 '!$B$122</c:f>
              <c:strCache>
                <c:ptCount val="1"/>
                <c:pt idx="0">
                  <c:v>90 à 95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'synthèse et graphiques 2010-20 '!$C$112:$M$112</c:f>
              <c:strCach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 réel</c:v>
                </c:pt>
              </c:strCache>
            </c:strRef>
          </c:cat>
          <c:val>
            <c:numRef>
              <c:f>'synthèse et graphiques 2010-20 '!$C$122:$M$122</c:f>
              <c:numCache>
                <c:formatCode>#,##0</c:formatCode>
                <c:ptCount val="11"/>
                <c:pt idx="0">
                  <c:v>75937.735540501337</c:v>
                </c:pt>
                <c:pt idx="1">
                  <c:v>69820.994250172167</c:v>
                </c:pt>
                <c:pt idx="2">
                  <c:v>73696.763521613539</c:v>
                </c:pt>
                <c:pt idx="3">
                  <c:v>72788.032358514276</c:v>
                </c:pt>
                <c:pt idx="4">
                  <c:v>70384.603029683407</c:v>
                </c:pt>
                <c:pt idx="5">
                  <c:v>75374.029048326731</c:v>
                </c:pt>
                <c:pt idx="6">
                  <c:v>73560.987602688561</c:v>
                </c:pt>
                <c:pt idx="7">
                  <c:v>73094.867576359626</c:v>
                </c:pt>
                <c:pt idx="8">
                  <c:v>70617.456179200351</c:v>
                </c:pt>
                <c:pt idx="9">
                  <c:v>69616.618345068797</c:v>
                </c:pt>
                <c:pt idx="10">
                  <c:v>74840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'synthèse et graphiques 2010-20 '!$B$123</c:f>
              <c:strCache>
                <c:ptCount val="1"/>
                <c:pt idx="0">
                  <c:v>95 et plus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'synthèse et graphiques 2010-20 '!$C$112:$M$112</c:f>
              <c:strCach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 réel</c:v>
                </c:pt>
              </c:strCache>
            </c:strRef>
          </c:cat>
          <c:val>
            <c:numRef>
              <c:f>'synthèse et graphiques 2010-20 '!$C$123:$M$123</c:f>
              <c:numCache>
                <c:formatCode>#,##0</c:formatCode>
                <c:ptCount val="11"/>
                <c:pt idx="0">
                  <c:v>49268.766255384136</c:v>
                </c:pt>
                <c:pt idx="1">
                  <c:v>48857.546728418129</c:v>
                </c:pt>
                <c:pt idx="2">
                  <c:v>53379.597391416217</c:v>
                </c:pt>
                <c:pt idx="3">
                  <c:v>51628.695497177774</c:v>
                </c:pt>
                <c:pt idx="4">
                  <c:v>49433.657767785029</c:v>
                </c:pt>
                <c:pt idx="5">
                  <c:v>52744.733235724736</c:v>
                </c:pt>
                <c:pt idx="6">
                  <c:v>49582.648496077862</c:v>
                </c:pt>
                <c:pt idx="7">
                  <c:v>47047.596607943349</c:v>
                </c:pt>
                <c:pt idx="8">
                  <c:v>46055.683452505153</c:v>
                </c:pt>
                <c:pt idx="9">
                  <c:v>44860.829282215273</c:v>
                </c:pt>
                <c:pt idx="10">
                  <c:v>46800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8177384"/>
        <c:axId val="398179344"/>
      </c:lineChart>
      <c:catAx>
        <c:axId val="398177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98179344"/>
        <c:crosses val="autoZero"/>
        <c:auto val="1"/>
        <c:lblAlgn val="ctr"/>
        <c:lblOffset val="100"/>
        <c:noMultiLvlLbl val="0"/>
      </c:catAx>
      <c:valAx>
        <c:axId val="39817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98177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400" b="0" i="0" baseline="0">
                <a:effectLst/>
              </a:rPr>
              <a:t>Simulations décès 2020 par âge (hommes)</a:t>
            </a:r>
            <a:endParaRPr lang="fr-FR" sz="1400">
              <a:effectLst/>
            </a:endParaRPr>
          </a:p>
          <a:p>
            <a:pPr>
              <a:defRPr/>
            </a:pPr>
            <a:r>
              <a:rPr lang="fr-FR" sz="1400" b="0" i="0" baseline="0">
                <a:effectLst/>
              </a:rPr>
              <a:t> avec taux de mortalité 2010-2019</a:t>
            </a:r>
            <a:endParaRPr lang="fr-FR" sz="1400">
              <a:effectLst/>
            </a:endParaRPr>
          </a:p>
          <a:p>
            <a:pPr>
              <a:defRPr/>
            </a:pPr>
            <a:endParaRPr lang="fr-F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'synthèse et graphiques 2010-20 '!$B$130</c:f>
              <c:strCache>
                <c:ptCount val="1"/>
                <c:pt idx="0">
                  <c:v>moins de 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'synthèse et graphiques 2010-20 '!$C$129:$M$129</c:f>
              <c:strCach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 réel</c:v>
                </c:pt>
              </c:strCache>
            </c:strRef>
          </c:cat>
          <c:val>
            <c:numRef>
              <c:f>'synthèse et graphiques 2010-20 '!$C$130:$M$130</c:f>
              <c:numCache>
                <c:formatCode>#,##0</c:formatCode>
                <c:ptCount val="11"/>
                <c:pt idx="0">
                  <c:v>3672.5312734177965</c:v>
                </c:pt>
                <c:pt idx="1">
                  <c:v>3364.8738418046396</c:v>
                </c:pt>
                <c:pt idx="2">
                  <c:v>3454.1485125815198</c:v>
                </c:pt>
                <c:pt idx="3">
                  <c:v>3339.5030788057729</c:v>
                </c:pt>
                <c:pt idx="4">
                  <c:v>3197.2597143088501</c:v>
                </c:pt>
                <c:pt idx="5">
                  <c:v>3350.0219038471769</c:v>
                </c:pt>
                <c:pt idx="6">
                  <c:v>3194.1558271557192</c:v>
                </c:pt>
                <c:pt idx="7">
                  <c:v>3148.0594672229704</c:v>
                </c:pt>
                <c:pt idx="8">
                  <c:v>3203.5982019667267</c:v>
                </c:pt>
                <c:pt idx="9">
                  <c:v>3292.3092186054528</c:v>
                </c:pt>
                <c:pt idx="10">
                  <c:v>2960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'synthèse et graphiques 2010-20 '!$B$131</c:f>
              <c:strCache>
                <c:ptCount val="1"/>
                <c:pt idx="0">
                  <c:v>20-40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'synthèse et graphiques 2010-20 '!$C$129:$M$129</c:f>
              <c:strCach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 réel</c:v>
                </c:pt>
              </c:strCache>
            </c:strRef>
          </c:cat>
          <c:val>
            <c:numRef>
              <c:f>'synthèse et graphiques 2010-20 '!$C$131:$M$131</c:f>
              <c:numCache>
                <c:formatCode>#,##0</c:formatCode>
                <c:ptCount val="11"/>
                <c:pt idx="0">
                  <c:v>8358.9243762944589</c:v>
                </c:pt>
                <c:pt idx="1">
                  <c:v>8101.7577986006354</c:v>
                </c:pt>
                <c:pt idx="2">
                  <c:v>7578.4944116877077</c:v>
                </c:pt>
                <c:pt idx="3">
                  <c:v>7505.2009421891498</c:v>
                </c:pt>
                <c:pt idx="4">
                  <c:v>7269.0088928510722</c:v>
                </c:pt>
                <c:pt idx="5">
                  <c:v>7293.5245896400411</c:v>
                </c:pt>
                <c:pt idx="6">
                  <c:v>7025.0548479539757</c:v>
                </c:pt>
                <c:pt idx="7">
                  <c:v>7033.8647640422105</c:v>
                </c:pt>
                <c:pt idx="8">
                  <c:v>7164.916129788131</c:v>
                </c:pt>
                <c:pt idx="9">
                  <c:v>7107.0560556934697</c:v>
                </c:pt>
                <c:pt idx="10">
                  <c:v>6887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'synthèse et graphiques 2010-20 '!$B$132</c:f>
              <c:strCache>
                <c:ptCount val="1"/>
                <c:pt idx="0">
                  <c:v>40 à 60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'synthèse et graphiques 2010-20 '!$C$129:$M$129</c:f>
              <c:strCach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 réel</c:v>
                </c:pt>
              </c:strCache>
            </c:strRef>
          </c:cat>
          <c:val>
            <c:numRef>
              <c:f>'synthèse et graphiques 2010-20 '!$C$132:$M$132</c:f>
              <c:numCache>
                <c:formatCode>#,##0</c:formatCode>
                <c:ptCount val="11"/>
                <c:pt idx="0">
                  <c:v>44712.112045606162</c:v>
                </c:pt>
                <c:pt idx="1">
                  <c:v>43164.79758605652</c:v>
                </c:pt>
                <c:pt idx="2">
                  <c:v>42806.832179732824</c:v>
                </c:pt>
                <c:pt idx="3">
                  <c:v>41142.050502006416</c:v>
                </c:pt>
                <c:pt idx="4">
                  <c:v>39009.95358245536</c:v>
                </c:pt>
                <c:pt idx="5">
                  <c:v>39462.00442216677</c:v>
                </c:pt>
                <c:pt idx="6">
                  <c:v>38414.075750956385</c:v>
                </c:pt>
                <c:pt idx="7">
                  <c:v>37449.988608402884</c:v>
                </c:pt>
                <c:pt idx="8">
                  <c:v>37042.564303667939</c:v>
                </c:pt>
                <c:pt idx="9">
                  <c:v>36127.624480266495</c:v>
                </c:pt>
                <c:pt idx="10">
                  <c:v>36914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'synthèse et graphiques 2010-20 '!$B$133</c:f>
              <c:strCache>
                <c:ptCount val="1"/>
                <c:pt idx="0">
                  <c:v>60 à 65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'synthèse et graphiques 2010-20 '!$C$129:$M$129</c:f>
              <c:strCach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 réel</c:v>
                </c:pt>
              </c:strCache>
            </c:strRef>
          </c:cat>
          <c:val>
            <c:numRef>
              <c:f>'synthèse et graphiques 2010-20 '!$C$133:$M$133</c:f>
              <c:numCache>
                <c:formatCode>#,##0</c:formatCode>
                <c:ptCount val="11"/>
                <c:pt idx="0">
                  <c:v>23741.756395338314</c:v>
                </c:pt>
                <c:pt idx="1">
                  <c:v>22979.30128043253</c:v>
                </c:pt>
                <c:pt idx="2">
                  <c:v>23784.173888311281</c:v>
                </c:pt>
                <c:pt idx="3">
                  <c:v>23619.051351689461</c:v>
                </c:pt>
                <c:pt idx="4">
                  <c:v>23270.698793930747</c:v>
                </c:pt>
                <c:pt idx="5">
                  <c:v>23339.149566272685</c:v>
                </c:pt>
                <c:pt idx="6">
                  <c:v>23459.912823360821</c:v>
                </c:pt>
                <c:pt idx="7">
                  <c:v>23224.738170122582</c:v>
                </c:pt>
                <c:pt idx="8">
                  <c:v>22931.655284700577</c:v>
                </c:pt>
                <c:pt idx="9">
                  <c:v>22353.001154361369</c:v>
                </c:pt>
                <c:pt idx="10">
                  <c:v>23013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'synthèse et graphiques 2010-20 '!$B$134</c:f>
              <c:strCache>
                <c:ptCount val="1"/>
                <c:pt idx="0">
                  <c:v>65 à 70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'synthèse et graphiques 2010-20 '!$C$129:$M$129</c:f>
              <c:strCach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 réel</c:v>
                </c:pt>
              </c:strCache>
            </c:strRef>
          </c:cat>
          <c:val>
            <c:numRef>
              <c:f>'synthèse et graphiques 2010-20 '!$C$134:$M$134</c:f>
              <c:numCache>
                <c:formatCode>#,##0</c:formatCode>
                <c:ptCount val="11"/>
                <c:pt idx="0">
                  <c:v>31035.431789664413</c:v>
                </c:pt>
                <c:pt idx="1">
                  <c:v>30068.534545100723</c:v>
                </c:pt>
                <c:pt idx="2">
                  <c:v>30260.494112876815</c:v>
                </c:pt>
                <c:pt idx="3">
                  <c:v>30238.865151814807</c:v>
                </c:pt>
                <c:pt idx="4">
                  <c:v>29143.422349308516</c:v>
                </c:pt>
                <c:pt idx="5">
                  <c:v>29549.970228545102</c:v>
                </c:pt>
                <c:pt idx="6">
                  <c:v>29424.625053139032</c:v>
                </c:pt>
                <c:pt idx="7">
                  <c:v>29616.899650423966</c:v>
                </c:pt>
                <c:pt idx="8">
                  <c:v>29611.665470265125</c:v>
                </c:pt>
                <c:pt idx="9">
                  <c:v>29407.144885299502</c:v>
                </c:pt>
                <c:pt idx="10">
                  <c:v>30906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'synthèse et graphiques 2010-20 '!$B$135</c:f>
              <c:strCache>
                <c:ptCount val="1"/>
                <c:pt idx="0">
                  <c:v>70 à 75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'synthèse et graphiques 2010-20 '!$C$129:$M$129</c:f>
              <c:strCach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 réel</c:v>
                </c:pt>
              </c:strCache>
            </c:strRef>
          </c:cat>
          <c:val>
            <c:numRef>
              <c:f>'synthèse et graphiques 2010-20 '!$C$135:$M$135</c:f>
              <c:numCache>
                <c:formatCode>#,##0</c:formatCode>
                <c:ptCount val="11"/>
                <c:pt idx="0">
                  <c:v>40344.012622565271</c:v>
                </c:pt>
                <c:pt idx="1">
                  <c:v>38870.909816784253</c:v>
                </c:pt>
                <c:pt idx="2">
                  <c:v>39222.71371527102</c:v>
                </c:pt>
                <c:pt idx="3">
                  <c:v>38320.00238524242</c:v>
                </c:pt>
                <c:pt idx="4">
                  <c:v>37042.69814226951</c:v>
                </c:pt>
                <c:pt idx="5">
                  <c:v>37201.457503241363</c:v>
                </c:pt>
                <c:pt idx="6">
                  <c:v>37341.156648562675</c:v>
                </c:pt>
                <c:pt idx="7">
                  <c:v>36289.485027153918</c:v>
                </c:pt>
                <c:pt idx="8">
                  <c:v>36039.381173136542</c:v>
                </c:pt>
                <c:pt idx="9">
                  <c:v>35633.855963286391</c:v>
                </c:pt>
                <c:pt idx="10">
                  <c:v>38723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'synthèse et graphiques 2010-20 '!$B$136</c:f>
              <c:strCache>
                <c:ptCount val="1"/>
                <c:pt idx="0">
                  <c:v>75 à 80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'synthèse et graphiques 2010-20 '!$C$129:$M$129</c:f>
              <c:strCach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 réel</c:v>
                </c:pt>
              </c:strCache>
            </c:strRef>
          </c:cat>
          <c:val>
            <c:numRef>
              <c:f>'synthèse et graphiques 2010-20 '!$C$136:$M$136</c:f>
              <c:numCache>
                <c:formatCode>#,##0</c:formatCode>
                <c:ptCount val="11"/>
                <c:pt idx="0">
                  <c:v>40609.577121063296</c:v>
                </c:pt>
                <c:pt idx="1">
                  <c:v>38831.032289777198</c:v>
                </c:pt>
                <c:pt idx="2">
                  <c:v>38832.228556430447</c:v>
                </c:pt>
                <c:pt idx="3">
                  <c:v>37613.880929740822</c:v>
                </c:pt>
                <c:pt idx="4">
                  <c:v>35453.284050300856</c:v>
                </c:pt>
                <c:pt idx="5">
                  <c:v>36737.785844826794</c:v>
                </c:pt>
                <c:pt idx="6">
                  <c:v>35388.492618103039</c:v>
                </c:pt>
                <c:pt idx="7">
                  <c:v>35505.50309362814</c:v>
                </c:pt>
                <c:pt idx="8">
                  <c:v>34950.408167143702</c:v>
                </c:pt>
                <c:pt idx="9">
                  <c:v>34331.596561433791</c:v>
                </c:pt>
                <c:pt idx="10">
                  <c:v>37490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'synthèse et graphiques 2010-20 '!$B$137</c:f>
              <c:strCache>
                <c:ptCount val="1"/>
                <c:pt idx="0">
                  <c:v>80 à 85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'synthèse et graphiques 2010-20 '!$C$129:$M$129</c:f>
              <c:strCach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 réel</c:v>
                </c:pt>
              </c:strCache>
            </c:strRef>
          </c:cat>
          <c:val>
            <c:numRef>
              <c:f>'synthèse et graphiques 2010-20 '!$C$137:$M$137</c:f>
              <c:numCache>
                <c:formatCode>#,##0</c:formatCode>
                <c:ptCount val="11"/>
                <c:pt idx="0">
                  <c:v>54741.301211515114</c:v>
                </c:pt>
                <c:pt idx="1">
                  <c:v>51653.391882910611</c:v>
                </c:pt>
                <c:pt idx="2">
                  <c:v>52569.311905850751</c:v>
                </c:pt>
                <c:pt idx="3">
                  <c:v>50625.309865196075</c:v>
                </c:pt>
                <c:pt idx="4">
                  <c:v>48863.486614023692</c:v>
                </c:pt>
                <c:pt idx="5">
                  <c:v>49734.07097903797</c:v>
                </c:pt>
                <c:pt idx="6">
                  <c:v>48223.274201182634</c:v>
                </c:pt>
                <c:pt idx="7">
                  <c:v>47726.891311655156</c:v>
                </c:pt>
                <c:pt idx="8">
                  <c:v>46375.48517097719</c:v>
                </c:pt>
                <c:pt idx="9">
                  <c:v>45354.509807021634</c:v>
                </c:pt>
                <c:pt idx="10">
                  <c:v>49868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'synthèse et graphiques 2010-20 '!$B$138</c:f>
              <c:strCache>
                <c:ptCount val="1"/>
                <c:pt idx="0">
                  <c:v>85 à 90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'synthèse et graphiques 2010-20 '!$C$129:$M$129</c:f>
              <c:strCach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 réel</c:v>
                </c:pt>
              </c:strCache>
            </c:strRef>
          </c:cat>
          <c:val>
            <c:numRef>
              <c:f>'synthèse et graphiques 2010-20 '!$C$138:$M$138</c:f>
              <c:numCache>
                <c:formatCode>#,##0</c:formatCode>
                <c:ptCount val="11"/>
                <c:pt idx="0">
                  <c:v>60097.369273839635</c:v>
                </c:pt>
                <c:pt idx="1">
                  <c:v>57632.489194207206</c:v>
                </c:pt>
                <c:pt idx="2">
                  <c:v>59490.42034095453</c:v>
                </c:pt>
                <c:pt idx="3">
                  <c:v>57996.984812466981</c:v>
                </c:pt>
                <c:pt idx="4">
                  <c:v>55406.740868725057</c:v>
                </c:pt>
                <c:pt idx="5">
                  <c:v>57390.839413687005</c:v>
                </c:pt>
                <c:pt idx="6">
                  <c:v>55754.097590049714</c:v>
                </c:pt>
                <c:pt idx="7">
                  <c:v>55350.883130995535</c:v>
                </c:pt>
                <c:pt idx="8">
                  <c:v>54261.297145886034</c:v>
                </c:pt>
                <c:pt idx="9">
                  <c:v>52980.621603081629</c:v>
                </c:pt>
                <c:pt idx="10">
                  <c:v>58135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'synthèse et graphiques 2010-20 '!$B$139</c:f>
              <c:strCache>
                <c:ptCount val="1"/>
                <c:pt idx="0">
                  <c:v>90 à 95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'synthèse et graphiques 2010-20 '!$C$129:$M$129</c:f>
              <c:strCach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 réel</c:v>
                </c:pt>
              </c:strCache>
            </c:strRef>
          </c:cat>
          <c:val>
            <c:numRef>
              <c:f>'synthèse et graphiques 2010-20 '!$C$139:$M$139</c:f>
              <c:numCache>
                <c:formatCode>#,##0</c:formatCode>
                <c:ptCount val="11"/>
                <c:pt idx="0">
                  <c:v>38956.2561722299</c:v>
                </c:pt>
                <c:pt idx="1">
                  <c:v>35870.485414224109</c:v>
                </c:pt>
                <c:pt idx="2">
                  <c:v>37724.245831907305</c:v>
                </c:pt>
                <c:pt idx="3">
                  <c:v>37714.855252453257</c:v>
                </c:pt>
                <c:pt idx="4">
                  <c:v>35970.539647577098</c:v>
                </c:pt>
                <c:pt idx="5">
                  <c:v>38109.971662815013</c:v>
                </c:pt>
                <c:pt idx="6">
                  <c:v>37420.075196281119</c:v>
                </c:pt>
                <c:pt idx="7">
                  <c:v>37416.10577199416</c:v>
                </c:pt>
                <c:pt idx="8">
                  <c:v>36898.539692338491</c:v>
                </c:pt>
                <c:pt idx="9">
                  <c:v>36350.482982163092</c:v>
                </c:pt>
                <c:pt idx="10">
                  <c:v>39681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'synthèse et graphiques 2010-20 '!$B$140</c:f>
              <c:strCache>
                <c:ptCount val="1"/>
                <c:pt idx="0">
                  <c:v>95 et plus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'synthèse et graphiques 2010-20 '!$C$129:$M$129</c:f>
              <c:strCach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 réel</c:v>
                </c:pt>
              </c:strCache>
            </c:strRef>
          </c:cat>
          <c:val>
            <c:numRef>
              <c:f>'synthèse et graphiques 2010-20 '!$C$140:$M$140</c:f>
              <c:numCache>
                <c:formatCode>#,##0</c:formatCode>
                <c:ptCount val="11"/>
                <c:pt idx="0">
                  <c:v>15267.651115388971</c:v>
                </c:pt>
                <c:pt idx="1">
                  <c:v>14629.631740023357</c:v>
                </c:pt>
                <c:pt idx="2">
                  <c:v>15607.080170819758</c:v>
                </c:pt>
                <c:pt idx="3">
                  <c:v>14996.242422814046</c:v>
                </c:pt>
                <c:pt idx="4">
                  <c:v>14063.171927530819</c:v>
                </c:pt>
                <c:pt idx="5">
                  <c:v>14650.813932906271</c:v>
                </c:pt>
                <c:pt idx="6">
                  <c:v>14453.794362609007</c:v>
                </c:pt>
                <c:pt idx="7">
                  <c:v>13893.543305370957</c:v>
                </c:pt>
                <c:pt idx="8">
                  <c:v>13909.110276486421</c:v>
                </c:pt>
                <c:pt idx="9">
                  <c:v>13674.484547856857</c:v>
                </c:pt>
                <c:pt idx="10">
                  <c:v>14539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8600344"/>
        <c:axId val="398599168"/>
      </c:lineChart>
      <c:catAx>
        <c:axId val="398600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98599168"/>
        <c:crosses val="autoZero"/>
        <c:auto val="1"/>
        <c:lblAlgn val="ctr"/>
        <c:lblOffset val="100"/>
        <c:noMultiLvlLbl val="0"/>
      </c:catAx>
      <c:valAx>
        <c:axId val="39859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98600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Structure</a:t>
            </a:r>
            <a:r>
              <a:rPr lang="fr-FR" baseline="0"/>
              <a:t> population par âge (ensemble)</a:t>
            </a:r>
            <a:endParaRPr lang="fr-F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'synthèse et graphiques 2010-20 '!$B$186</c:f>
              <c:strCache>
                <c:ptCount val="1"/>
                <c:pt idx="0">
                  <c:v>moins de 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'synthèse et graphiques 2010-20 '!$C$185:$M$185</c:f>
              <c:strCach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strCache>
            </c:strRef>
          </c:cat>
          <c:val>
            <c:numRef>
              <c:f>'synthèse et graphiques 2010-20 '!$C$186:$M$186</c:f>
              <c:numCache>
                <c:formatCode>0.00%</c:formatCode>
                <c:ptCount val="11"/>
                <c:pt idx="0">
                  <c:v>0.24779146789778436</c:v>
                </c:pt>
                <c:pt idx="1">
                  <c:v>0.24699569096951646</c:v>
                </c:pt>
                <c:pt idx="2">
                  <c:v>0.24596578412725165</c:v>
                </c:pt>
                <c:pt idx="3">
                  <c:v>0.24549898424086258</c:v>
                </c:pt>
                <c:pt idx="4">
                  <c:v>0.24640117785833554</c:v>
                </c:pt>
                <c:pt idx="5">
                  <c:v>0.24628735195013604</c:v>
                </c:pt>
                <c:pt idx="6">
                  <c:v>0.2455177418254185</c:v>
                </c:pt>
                <c:pt idx="7">
                  <c:v>0.24435004976901206</c:v>
                </c:pt>
                <c:pt idx="8">
                  <c:v>0.24312179454142838</c:v>
                </c:pt>
                <c:pt idx="9">
                  <c:v>0.24150829717167219</c:v>
                </c:pt>
                <c:pt idx="10">
                  <c:v>0.2398427507052511</c:v>
                </c:pt>
              </c:numCache>
            </c:numRef>
          </c:val>
        </c:ser>
        <c:ser>
          <c:idx val="1"/>
          <c:order val="1"/>
          <c:tx>
            <c:strRef>
              <c:f>'synthèse et graphiques 2010-20 '!$B$187</c:f>
              <c:strCache>
                <c:ptCount val="1"/>
                <c:pt idx="0">
                  <c:v>20-40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'synthèse et graphiques 2010-20 '!$C$185:$M$185</c:f>
              <c:strCach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strCache>
            </c:strRef>
          </c:cat>
          <c:val>
            <c:numRef>
              <c:f>'synthèse et graphiques 2010-20 '!$C$187:$M$187</c:f>
              <c:numCache>
                <c:formatCode>0.00%</c:formatCode>
                <c:ptCount val="11"/>
                <c:pt idx="0">
                  <c:v>0.25518060709171581</c:v>
                </c:pt>
                <c:pt idx="1">
                  <c:v>0.25260325194737993</c:v>
                </c:pt>
                <c:pt idx="2">
                  <c:v>0.24978298619426936</c:v>
                </c:pt>
                <c:pt idx="3">
                  <c:v>0.24660584415200143</c:v>
                </c:pt>
                <c:pt idx="4">
                  <c:v>0.2433720933942608</c:v>
                </c:pt>
                <c:pt idx="5">
                  <c:v>0.2408448111135405</c:v>
                </c:pt>
                <c:pt idx="6">
                  <c:v>0.23933762690655905</c:v>
                </c:pt>
                <c:pt idx="7">
                  <c:v>0.23836890265955191</c:v>
                </c:pt>
                <c:pt idx="8">
                  <c:v>0.23705909719999149</c:v>
                </c:pt>
                <c:pt idx="9">
                  <c:v>0.2361500811695498</c:v>
                </c:pt>
                <c:pt idx="10">
                  <c:v>0.23498799343066398</c:v>
                </c:pt>
              </c:numCache>
            </c:numRef>
          </c:val>
        </c:ser>
        <c:ser>
          <c:idx val="2"/>
          <c:order val="2"/>
          <c:tx>
            <c:strRef>
              <c:f>'synthèse et graphiques 2010-20 '!$B$188</c:f>
              <c:strCache>
                <c:ptCount val="1"/>
                <c:pt idx="0">
                  <c:v>40 à 60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'synthèse et graphiques 2010-20 '!$C$185:$M$185</c:f>
              <c:strCach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strCache>
            </c:strRef>
          </c:cat>
          <c:val>
            <c:numRef>
              <c:f>'synthèse et graphiques 2010-20 '!$C$188:$M$188</c:f>
              <c:numCache>
                <c:formatCode>0.00%</c:formatCode>
                <c:ptCount val="11"/>
                <c:pt idx="0">
                  <c:v>0.27098691486545751</c:v>
                </c:pt>
                <c:pt idx="1">
                  <c:v>0.26977980515420413</c:v>
                </c:pt>
                <c:pt idx="2">
                  <c:v>0.26969025619852938</c:v>
                </c:pt>
                <c:pt idx="3">
                  <c:v>0.2693874892175302</c:v>
                </c:pt>
                <c:pt idx="4">
                  <c:v>0.26865789296324577</c:v>
                </c:pt>
                <c:pt idx="5">
                  <c:v>0.26732747618881797</c:v>
                </c:pt>
                <c:pt idx="6">
                  <c:v>0.26567429867087111</c:v>
                </c:pt>
                <c:pt idx="7">
                  <c:v>0.26351106699712024</c:v>
                </c:pt>
                <c:pt idx="8">
                  <c:v>0.26198761460199582</c:v>
                </c:pt>
                <c:pt idx="9">
                  <c:v>0.26042442811154631</c:v>
                </c:pt>
                <c:pt idx="10">
                  <c:v>0.2590008338787973</c:v>
                </c:pt>
              </c:numCache>
            </c:numRef>
          </c:val>
        </c:ser>
        <c:ser>
          <c:idx val="3"/>
          <c:order val="3"/>
          <c:tx>
            <c:strRef>
              <c:f>'synthèse et graphiques 2010-20 '!$B$189</c:f>
              <c:strCache>
                <c:ptCount val="1"/>
                <c:pt idx="0">
                  <c:v>60 à 65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'synthèse et graphiques 2010-20 '!$C$185:$M$185</c:f>
              <c:strCach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strCache>
            </c:strRef>
          </c:cat>
          <c:val>
            <c:numRef>
              <c:f>'synthèse et graphiques 2010-20 '!$C$189:$M$189</c:f>
              <c:numCache>
                <c:formatCode>0.00%</c:formatCode>
                <c:ptCount val="11"/>
                <c:pt idx="0">
                  <c:v>5.9948874945929945E-2</c:v>
                </c:pt>
                <c:pt idx="1">
                  <c:v>6.3234960744393484E-2</c:v>
                </c:pt>
                <c:pt idx="2">
                  <c:v>6.3167759178584595E-2</c:v>
                </c:pt>
                <c:pt idx="3">
                  <c:v>6.2831714038560596E-2</c:v>
                </c:pt>
                <c:pt idx="4">
                  <c:v>6.1939012962977213E-2</c:v>
                </c:pt>
                <c:pt idx="5">
                  <c:v>6.1451012909502056E-2</c:v>
                </c:pt>
                <c:pt idx="6">
                  <c:v>6.0889323539628191E-2</c:v>
                </c:pt>
                <c:pt idx="7">
                  <c:v>6.0867697932872021E-2</c:v>
                </c:pt>
                <c:pt idx="8">
                  <c:v>6.0742203178436691E-2</c:v>
                </c:pt>
                <c:pt idx="9">
                  <c:v>6.0910389835256068E-2</c:v>
                </c:pt>
                <c:pt idx="10">
                  <c:v>6.1130862398099312E-2</c:v>
                </c:pt>
              </c:numCache>
            </c:numRef>
          </c:val>
        </c:ser>
        <c:ser>
          <c:idx val="4"/>
          <c:order val="4"/>
          <c:tx>
            <c:strRef>
              <c:f>'synthèse et graphiques 2010-20 '!$B$190</c:f>
              <c:strCache>
                <c:ptCount val="1"/>
                <c:pt idx="0">
                  <c:v>65 à 70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'synthèse et graphiques 2010-20 '!$C$185:$M$185</c:f>
              <c:strCach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strCache>
            </c:strRef>
          </c:cat>
          <c:val>
            <c:numRef>
              <c:f>'synthèse et graphiques 2010-20 '!$C$190:$M$190</c:f>
              <c:numCache>
                <c:formatCode>0.00%</c:formatCode>
                <c:ptCount val="11"/>
                <c:pt idx="0">
                  <c:v>4.0382979638180522E-2</c:v>
                </c:pt>
                <c:pt idx="1">
                  <c:v>4.1307431922554497E-2</c:v>
                </c:pt>
                <c:pt idx="2">
                  <c:v>4.5472724836733258E-2</c:v>
                </c:pt>
                <c:pt idx="3">
                  <c:v>4.9306566472999608E-2</c:v>
                </c:pt>
                <c:pt idx="4">
                  <c:v>5.2645758963442084E-2</c:v>
                </c:pt>
                <c:pt idx="5">
                  <c:v>5.5845153843950002E-2</c:v>
                </c:pt>
                <c:pt idx="6">
                  <c:v>5.9116420976974712E-2</c:v>
                </c:pt>
                <c:pt idx="7">
                  <c:v>5.9174401382851613E-2</c:v>
                </c:pt>
                <c:pt idx="8">
                  <c:v>5.8998087742105292E-2</c:v>
                </c:pt>
                <c:pt idx="9">
                  <c:v>5.8457976679194272E-2</c:v>
                </c:pt>
                <c:pt idx="10">
                  <c:v>5.8152828214690144E-2</c:v>
                </c:pt>
              </c:numCache>
            </c:numRef>
          </c:val>
        </c:ser>
        <c:ser>
          <c:idx val="5"/>
          <c:order val="5"/>
          <c:tx>
            <c:strRef>
              <c:f>'synthèse et graphiques 2010-20 '!$B$191</c:f>
              <c:strCache>
                <c:ptCount val="1"/>
                <c:pt idx="0">
                  <c:v>70 à 75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'synthèse et graphiques 2010-20 '!$C$185:$M$185</c:f>
              <c:strCach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strCache>
            </c:strRef>
          </c:cat>
          <c:val>
            <c:numRef>
              <c:f>'synthèse et graphiques 2010-20 '!$C$191:$M$191</c:f>
              <c:numCache>
                <c:formatCode>0.00%</c:formatCode>
                <c:ptCount val="11"/>
                <c:pt idx="0">
                  <c:v>3.8118990377453657E-2</c:v>
                </c:pt>
                <c:pt idx="1">
                  <c:v>3.7418616613329965E-2</c:v>
                </c:pt>
                <c:pt idx="2">
                  <c:v>3.6340203890358247E-2</c:v>
                </c:pt>
                <c:pt idx="3">
                  <c:v>3.6157184814353614E-2</c:v>
                </c:pt>
                <c:pt idx="4">
                  <c:v>3.6343085929018359E-2</c:v>
                </c:pt>
                <c:pt idx="5">
                  <c:v>3.6832144857487911E-2</c:v>
                </c:pt>
                <c:pt idx="6">
                  <c:v>3.7837446245565773E-2</c:v>
                </c:pt>
                <c:pt idx="7">
                  <c:v>4.1697515526964331E-2</c:v>
                </c:pt>
                <c:pt idx="8">
                  <c:v>4.540622349272494E-2</c:v>
                </c:pt>
                <c:pt idx="9">
                  <c:v>4.8747147987442924E-2</c:v>
                </c:pt>
                <c:pt idx="10">
                  <c:v>5.184768875646488E-2</c:v>
                </c:pt>
              </c:numCache>
            </c:numRef>
          </c:val>
        </c:ser>
        <c:ser>
          <c:idx val="6"/>
          <c:order val="6"/>
          <c:tx>
            <c:strRef>
              <c:f>'synthèse et graphiques 2010-20 '!$B$192</c:f>
              <c:strCache>
                <c:ptCount val="1"/>
                <c:pt idx="0">
                  <c:v>75 à 80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'synthèse et graphiques 2010-20 '!$C$185:$M$185</c:f>
              <c:strCach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strCache>
            </c:strRef>
          </c:cat>
          <c:val>
            <c:numRef>
              <c:f>'synthèse et graphiques 2010-20 '!$C$192:$M$192</c:f>
              <c:numCache>
                <c:formatCode>0.00%</c:formatCode>
                <c:ptCount val="11"/>
                <c:pt idx="0">
                  <c:v>3.5475464132656155E-2</c:v>
                </c:pt>
                <c:pt idx="1">
                  <c:v>3.492259761540286E-2</c:v>
                </c:pt>
                <c:pt idx="2">
                  <c:v>3.4537279877922614E-2</c:v>
                </c:pt>
                <c:pt idx="3">
                  <c:v>3.3990731239814269E-2</c:v>
                </c:pt>
                <c:pt idx="4">
                  <c:v>3.3712378180762864E-2</c:v>
                </c:pt>
                <c:pt idx="5">
                  <c:v>3.3375377840892964E-2</c:v>
                </c:pt>
                <c:pt idx="6">
                  <c:v>3.2947955745601394E-2</c:v>
                </c:pt>
                <c:pt idx="7">
                  <c:v>3.209528454297856E-2</c:v>
                </c:pt>
                <c:pt idx="8">
                  <c:v>3.2082451224595458E-2</c:v>
                </c:pt>
                <c:pt idx="9">
                  <c:v>3.2520076121451941E-2</c:v>
                </c:pt>
                <c:pt idx="10">
                  <c:v>3.3051589769804393E-2</c:v>
                </c:pt>
              </c:numCache>
            </c:numRef>
          </c:val>
        </c:ser>
        <c:ser>
          <c:idx val="7"/>
          <c:order val="7"/>
          <c:tx>
            <c:strRef>
              <c:f>'synthèse et graphiques 2010-20 '!$B$193</c:f>
              <c:strCache>
                <c:ptCount val="1"/>
                <c:pt idx="0">
                  <c:v>80 à 85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'synthèse et graphiques 2010-20 '!$C$185:$M$185</c:f>
              <c:strCach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strCache>
            </c:strRef>
          </c:cat>
          <c:val>
            <c:numRef>
              <c:f>'synthèse et graphiques 2010-20 '!$C$193:$M$193</c:f>
              <c:numCache>
                <c:formatCode>0.00%</c:formatCode>
                <c:ptCount val="11"/>
                <c:pt idx="0">
                  <c:v>2.7485098611595427E-2</c:v>
                </c:pt>
                <c:pt idx="1">
                  <c:v>2.7870818407783975E-2</c:v>
                </c:pt>
                <c:pt idx="2">
                  <c:v>2.8094085457387299E-2</c:v>
                </c:pt>
                <c:pt idx="3">
                  <c:v>2.8444168998356372E-2</c:v>
                </c:pt>
                <c:pt idx="4">
                  <c:v>2.8353670758285619E-2</c:v>
                </c:pt>
                <c:pt idx="5">
                  <c:v>2.8522547091707779E-2</c:v>
                </c:pt>
                <c:pt idx="6">
                  <c:v>2.8244073489874164E-2</c:v>
                </c:pt>
                <c:pt idx="7">
                  <c:v>2.8235756287858585E-2</c:v>
                </c:pt>
                <c:pt idx="8">
                  <c:v>2.7987152217710962E-2</c:v>
                </c:pt>
                <c:pt idx="9">
                  <c:v>2.7966963871543939E-2</c:v>
                </c:pt>
                <c:pt idx="10">
                  <c:v>2.7869114236057022E-2</c:v>
                </c:pt>
              </c:numCache>
            </c:numRef>
          </c:val>
        </c:ser>
        <c:ser>
          <c:idx val="8"/>
          <c:order val="8"/>
          <c:tx>
            <c:strRef>
              <c:f>'synthèse et graphiques 2010-20 '!$B$194</c:f>
              <c:strCache>
                <c:ptCount val="1"/>
                <c:pt idx="0">
                  <c:v>85 à 90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'synthèse et graphiques 2010-20 '!$C$185:$M$185</c:f>
              <c:strCach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strCache>
            </c:strRef>
          </c:cat>
          <c:val>
            <c:numRef>
              <c:f>'synthèse et graphiques 2010-20 '!$C$194:$M$194</c:f>
              <c:numCache>
                <c:formatCode>0.00%</c:formatCode>
                <c:ptCount val="11"/>
                <c:pt idx="0">
                  <c:v>1.7879793395561221E-2</c:v>
                </c:pt>
                <c:pt idx="1">
                  <c:v>1.8018646798103902E-2</c:v>
                </c:pt>
                <c:pt idx="2">
                  <c:v>1.8146052739861279E-2</c:v>
                </c:pt>
                <c:pt idx="3">
                  <c:v>1.8255234565350935E-2</c:v>
                </c:pt>
                <c:pt idx="4">
                  <c:v>1.8427701687833458E-2</c:v>
                </c:pt>
                <c:pt idx="5">
                  <c:v>1.8690286866632433E-2</c:v>
                </c:pt>
                <c:pt idx="6">
                  <c:v>1.9094016461358256E-2</c:v>
                </c:pt>
                <c:pt idx="7">
                  <c:v>1.9586673843460141E-2</c:v>
                </c:pt>
                <c:pt idx="8">
                  <c:v>2.0011314854139258E-2</c:v>
                </c:pt>
                <c:pt idx="9">
                  <c:v>2.0184538129054679E-2</c:v>
                </c:pt>
                <c:pt idx="10">
                  <c:v>2.0510901403699704E-2</c:v>
                </c:pt>
              </c:numCache>
            </c:numRef>
          </c:val>
        </c:ser>
        <c:ser>
          <c:idx val="9"/>
          <c:order val="9"/>
          <c:tx>
            <c:strRef>
              <c:f>'synthèse et graphiques 2010-20 '!$B$195</c:f>
              <c:strCache>
                <c:ptCount val="1"/>
                <c:pt idx="0">
                  <c:v>90 à 95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'synthèse et graphiques 2010-20 '!$C$185:$M$185</c:f>
              <c:strCach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strCache>
            </c:strRef>
          </c:cat>
          <c:val>
            <c:numRef>
              <c:f>'synthèse et graphiques 2010-20 '!$C$195:$M$195</c:f>
              <c:numCache>
                <c:formatCode>0.00%</c:formatCode>
                <c:ptCount val="11"/>
                <c:pt idx="0">
                  <c:v>4.5360264451056774E-3</c:v>
                </c:pt>
                <c:pt idx="1">
                  <c:v>5.7765187099397229E-3</c:v>
                </c:pt>
                <c:pt idx="2">
                  <c:v>6.9058312364107238E-3</c:v>
                </c:pt>
                <c:pt idx="3">
                  <c:v>7.7609684080880287E-3</c:v>
                </c:pt>
                <c:pt idx="4">
                  <c:v>8.4379197595047632E-3</c:v>
                </c:pt>
                <c:pt idx="5">
                  <c:v>9.0270357158810221E-3</c:v>
                </c:pt>
                <c:pt idx="6">
                  <c:v>9.1472643466336805E-3</c:v>
                </c:pt>
                <c:pt idx="7">
                  <c:v>9.464813220116032E-3</c:v>
                </c:pt>
                <c:pt idx="8">
                  <c:v>9.6427143204461836E-3</c:v>
                </c:pt>
                <c:pt idx="9">
                  <c:v>9.9001454260084134E-3</c:v>
                </c:pt>
                <c:pt idx="10">
                  <c:v>1.0121361774490741E-2</c:v>
                </c:pt>
              </c:numCache>
            </c:numRef>
          </c:val>
        </c:ser>
        <c:ser>
          <c:idx val="10"/>
          <c:order val="10"/>
          <c:tx>
            <c:strRef>
              <c:f>'synthèse et graphiques 2010-20 '!$B$196</c:f>
              <c:strCache>
                <c:ptCount val="1"/>
                <c:pt idx="0">
                  <c:v>95 et plus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'synthèse et graphiques 2010-20 '!$C$185:$M$185</c:f>
              <c:strCach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strCache>
            </c:strRef>
          </c:cat>
          <c:val>
            <c:numRef>
              <c:f>'synthèse et graphiques 2010-20 '!$C$196:$M$196</c:f>
              <c:numCache>
                <c:formatCode>0.00%</c:formatCode>
                <c:ptCount val="11"/>
                <c:pt idx="0">
                  <c:v>2.2137825985597097E-3</c:v>
                </c:pt>
                <c:pt idx="1">
                  <c:v>2.0716611173910498E-3</c:v>
                </c:pt>
                <c:pt idx="2">
                  <c:v>1.8970362626915696E-3</c:v>
                </c:pt>
                <c:pt idx="3">
                  <c:v>1.7611138520823597E-3</c:v>
                </c:pt>
                <c:pt idx="4">
                  <c:v>1.7093075423335179E-3</c:v>
                </c:pt>
                <c:pt idx="5">
                  <c:v>1.7968016214513194E-3</c:v>
                </c:pt>
                <c:pt idx="6">
                  <c:v>2.193831791515187E-3</c:v>
                </c:pt>
                <c:pt idx="7">
                  <c:v>2.6478378372145218E-3</c:v>
                </c:pt>
                <c:pt idx="8">
                  <c:v>2.9613466264255084E-3</c:v>
                </c:pt>
                <c:pt idx="9">
                  <c:v>3.2299554972794456E-3</c:v>
                </c:pt>
                <c:pt idx="10">
                  <c:v>3.4840754319814403E-3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601912"/>
        <c:axId val="398602696"/>
      </c:barChart>
      <c:catAx>
        <c:axId val="398601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98602696"/>
        <c:crosses val="autoZero"/>
        <c:auto val="1"/>
        <c:lblAlgn val="ctr"/>
        <c:lblOffset val="100"/>
        <c:noMultiLvlLbl val="0"/>
      </c:catAx>
      <c:valAx>
        <c:axId val="398602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98601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158189</xdr:colOff>
      <xdr:row>59</xdr:row>
      <xdr:rowOff>23346</xdr:rowOff>
    </xdr:from>
    <xdr:to>
      <xdr:col>6</xdr:col>
      <xdr:colOff>659839</xdr:colOff>
      <xdr:row>74</xdr:row>
      <xdr:rowOff>1681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15875</xdr:colOff>
      <xdr:row>59</xdr:row>
      <xdr:rowOff>22225</xdr:rowOff>
    </xdr:from>
    <xdr:to>
      <xdr:col>13</xdr:col>
      <xdr:colOff>15875</xdr:colOff>
      <xdr:row>74</xdr:row>
      <xdr:rowOff>3175</xdr:rowOff>
    </xdr:to>
    <xdr:graphicFrame macro="">
      <xdr:nvGraphicFramePr>
        <xdr:cNvPr id="7" name="Graphique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727075</xdr:colOff>
      <xdr:row>74</xdr:row>
      <xdr:rowOff>47625</xdr:rowOff>
    </xdr:from>
    <xdr:to>
      <xdr:col>6</xdr:col>
      <xdr:colOff>466725</xdr:colOff>
      <xdr:row>89</xdr:row>
      <xdr:rowOff>28575</xdr:rowOff>
    </xdr:to>
    <xdr:graphicFrame macro="">
      <xdr:nvGraphicFramePr>
        <xdr:cNvPr id="9" name="Graphique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739775</xdr:colOff>
      <xdr:row>74</xdr:row>
      <xdr:rowOff>47625</xdr:rowOff>
    </xdr:from>
    <xdr:to>
      <xdr:col>12</xdr:col>
      <xdr:colOff>739775</xdr:colOff>
      <xdr:row>89</xdr:row>
      <xdr:rowOff>28575</xdr:rowOff>
    </xdr:to>
    <xdr:graphicFrame macro="">
      <xdr:nvGraphicFramePr>
        <xdr:cNvPr id="15" name="Graphique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50800</xdr:colOff>
      <xdr:row>149</xdr:row>
      <xdr:rowOff>117475</xdr:rowOff>
    </xdr:from>
    <xdr:to>
      <xdr:col>5</xdr:col>
      <xdr:colOff>552450</xdr:colOff>
      <xdr:row>164</xdr:row>
      <xdr:rowOff>98425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25400</xdr:colOff>
      <xdr:row>149</xdr:row>
      <xdr:rowOff>104775</xdr:rowOff>
    </xdr:from>
    <xdr:to>
      <xdr:col>12</xdr:col>
      <xdr:colOff>25400</xdr:colOff>
      <xdr:row>164</xdr:row>
      <xdr:rowOff>85725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57150</xdr:colOff>
      <xdr:row>164</xdr:row>
      <xdr:rowOff>168275</xdr:rowOff>
    </xdr:from>
    <xdr:to>
      <xdr:col>5</xdr:col>
      <xdr:colOff>558800</xdr:colOff>
      <xdr:row>179</xdr:row>
      <xdr:rowOff>149225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12700</xdr:colOff>
      <xdr:row>164</xdr:row>
      <xdr:rowOff>174625</xdr:rowOff>
    </xdr:from>
    <xdr:to>
      <xdr:col>12</xdr:col>
      <xdr:colOff>12700</xdr:colOff>
      <xdr:row>179</xdr:row>
      <xdr:rowOff>155575</xdr:rowOff>
    </xdr:to>
    <xdr:graphicFrame macro="">
      <xdr:nvGraphicFramePr>
        <xdr:cNvPr id="6" name="Graphique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747058</xdr:colOff>
      <xdr:row>232</xdr:row>
      <xdr:rowOff>21665</xdr:rowOff>
    </xdr:from>
    <xdr:to>
      <xdr:col>7</xdr:col>
      <xdr:colOff>485587</xdr:colOff>
      <xdr:row>246</xdr:row>
      <xdr:rowOff>150159</xdr:rowOff>
    </xdr:to>
    <xdr:graphicFrame macro="">
      <xdr:nvGraphicFramePr>
        <xdr:cNvPr id="8" name="Graphique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635000</xdr:colOff>
      <xdr:row>247</xdr:row>
      <xdr:rowOff>148667</xdr:rowOff>
    </xdr:from>
    <xdr:to>
      <xdr:col>11</xdr:col>
      <xdr:colOff>635000</xdr:colOff>
      <xdr:row>262</xdr:row>
      <xdr:rowOff>90397</xdr:rowOff>
    </xdr:to>
    <xdr:graphicFrame macro="">
      <xdr:nvGraphicFramePr>
        <xdr:cNvPr id="19" name="Graphique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247</xdr:row>
      <xdr:rowOff>171824</xdr:rowOff>
    </xdr:from>
    <xdr:to>
      <xdr:col>5</xdr:col>
      <xdr:colOff>500529</xdr:colOff>
      <xdr:row>262</xdr:row>
      <xdr:rowOff>113554</xdr:rowOff>
    </xdr:to>
    <xdr:graphicFrame macro="">
      <xdr:nvGraphicFramePr>
        <xdr:cNvPr id="20" name="Graphique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/>
  <dimension ref="A1:AY219"/>
  <sheetViews>
    <sheetView workbookViewId="0">
      <pane xSplit="2" ySplit="10" topLeftCell="N193" activePane="bottomRight" state="frozen"/>
      <selection pane="topRight" activeCell="C1" sqref="C1"/>
      <selection pane="bottomLeft" activeCell="A11" sqref="A11"/>
      <selection pane="bottomRight" activeCell="B190" sqref="B190"/>
    </sheetView>
  </sheetViews>
  <sheetFormatPr baseColWidth="10" defaultColWidth="9.08984375" defaultRowHeight="12.5"/>
  <cols>
    <col min="1" max="1" width="13.36328125" style="4" customWidth="1"/>
    <col min="2" max="2" width="56.7265625" style="4" customWidth="1"/>
    <col min="3" max="7" width="10.08984375" style="4" customWidth="1"/>
    <col min="8" max="8" width="10.54296875" style="4" customWidth="1"/>
    <col min="9" max="16" width="10.08984375" style="4" customWidth="1"/>
    <col min="17" max="21" width="10.08984375" style="4" hidden="1" customWidth="1"/>
    <col min="22" max="38" width="10.08984375" style="4" customWidth="1"/>
    <col min="39" max="39" width="9.08984375" style="4" customWidth="1"/>
    <col min="40" max="40" width="10.6328125" style="4" customWidth="1"/>
    <col min="41" max="44" width="10.08984375" style="4" customWidth="1"/>
    <col min="45" max="45" width="6.54296875" style="4" customWidth="1"/>
    <col min="46" max="49" width="10.08984375" style="4" customWidth="1"/>
    <col min="50" max="50" width="9.90625" style="4" customWidth="1"/>
    <col min="51" max="51" width="10.1796875" style="4" customWidth="1"/>
    <col min="52" max="256" width="9.08984375" style="4"/>
    <col min="257" max="257" width="13.36328125" style="4" customWidth="1"/>
    <col min="258" max="258" width="56.7265625" style="4" customWidth="1"/>
    <col min="259" max="263" width="10.08984375" style="4" customWidth="1"/>
    <col min="264" max="264" width="10.54296875" style="4" customWidth="1"/>
    <col min="265" max="274" width="10.08984375" style="4" customWidth="1"/>
    <col min="275" max="277" width="0" style="4" hidden="1" customWidth="1"/>
    <col min="278" max="294" width="10.08984375" style="4" customWidth="1"/>
    <col min="295" max="295" width="9.08984375" style="4" customWidth="1"/>
    <col min="296" max="296" width="10.6328125" style="4" customWidth="1"/>
    <col min="297" max="300" width="10.08984375" style="4" customWidth="1"/>
    <col min="301" max="301" width="6.54296875" style="4" customWidth="1"/>
    <col min="302" max="305" width="10.08984375" style="4" customWidth="1"/>
    <col min="306" max="306" width="9.90625" style="4" customWidth="1"/>
    <col min="307" max="307" width="10.1796875" style="4" customWidth="1"/>
    <col min="308" max="512" width="9.08984375" style="4"/>
    <col min="513" max="513" width="13.36328125" style="4" customWidth="1"/>
    <col min="514" max="514" width="56.7265625" style="4" customWidth="1"/>
    <col min="515" max="519" width="10.08984375" style="4" customWidth="1"/>
    <col min="520" max="520" width="10.54296875" style="4" customWidth="1"/>
    <col min="521" max="530" width="10.08984375" style="4" customWidth="1"/>
    <col min="531" max="533" width="0" style="4" hidden="1" customWidth="1"/>
    <col min="534" max="550" width="10.08984375" style="4" customWidth="1"/>
    <col min="551" max="551" width="9.08984375" style="4" customWidth="1"/>
    <col min="552" max="552" width="10.6328125" style="4" customWidth="1"/>
    <col min="553" max="556" width="10.08984375" style="4" customWidth="1"/>
    <col min="557" max="557" width="6.54296875" style="4" customWidth="1"/>
    <col min="558" max="561" width="10.08984375" style="4" customWidth="1"/>
    <col min="562" max="562" width="9.90625" style="4" customWidth="1"/>
    <col min="563" max="563" width="10.1796875" style="4" customWidth="1"/>
    <col min="564" max="768" width="9.08984375" style="4"/>
    <col min="769" max="769" width="13.36328125" style="4" customWidth="1"/>
    <col min="770" max="770" width="56.7265625" style="4" customWidth="1"/>
    <col min="771" max="775" width="10.08984375" style="4" customWidth="1"/>
    <col min="776" max="776" width="10.54296875" style="4" customWidth="1"/>
    <col min="777" max="786" width="10.08984375" style="4" customWidth="1"/>
    <col min="787" max="789" width="0" style="4" hidden="1" customWidth="1"/>
    <col min="790" max="806" width="10.08984375" style="4" customWidth="1"/>
    <col min="807" max="807" width="9.08984375" style="4" customWidth="1"/>
    <col min="808" max="808" width="10.6328125" style="4" customWidth="1"/>
    <col min="809" max="812" width="10.08984375" style="4" customWidth="1"/>
    <col min="813" max="813" width="6.54296875" style="4" customWidth="1"/>
    <col min="814" max="817" width="10.08984375" style="4" customWidth="1"/>
    <col min="818" max="818" width="9.90625" style="4" customWidth="1"/>
    <col min="819" max="819" width="10.1796875" style="4" customWidth="1"/>
    <col min="820" max="1024" width="9.08984375" style="4"/>
    <col min="1025" max="1025" width="13.36328125" style="4" customWidth="1"/>
    <col min="1026" max="1026" width="56.7265625" style="4" customWidth="1"/>
    <col min="1027" max="1031" width="10.08984375" style="4" customWidth="1"/>
    <col min="1032" max="1032" width="10.54296875" style="4" customWidth="1"/>
    <col min="1033" max="1042" width="10.08984375" style="4" customWidth="1"/>
    <col min="1043" max="1045" width="0" style="4" hidden="1" customWidth="1"/>
    <col min="1046" max="1062" width="10.08984375" style="4" customWidth="1"/>
    <col min="1063" max="1063" width="9.08984375" style="4" customWidth="1"/>
    <col min="1064" max="1064" width="10.6328125" style="4" customWidth="1"/>
    <col min="1065" max="1068" width="10.08984375" style="4" customWidth="1"/>
    <col min="1069" max="1069" width="6.54296875" style="4" customWidth="1"/>
    <col min="1070" max="1073" width="10.08984375" style="4" customWidth="1"/>
    <col min="1074" max="1074" width="9.90625" style="4" customWidth="1"/>
    <col min="1075" max="1075" width="10.1796875" style="4" customWidth="1"/>
    <col min="1076" max="1280" width="9.08984375" style="4"/>
    <col min="1281" max="1281" width="13.36328125" style="4" customWidth="1"/>
    <col min="1282" max="1282" width="56.7265625" style="4" customWidth="1"/>
    <col min="1283" max="1287" width="10.08984375" style="4" customWidth="1"/>
    <col min="1288" max="1288" width="10.54296875" style="4" customWidth="1"/>
    <col min="1289" max="1298" width="10.08984375" style="4" customWidth="1"/>
    <col min="1299" max="1301" width="0" style="4" hidden="1" customWidth="1"/>
    <col min="1302" max="1318" width="10.08984375" style="4" customWidth="1"/>
    <col min="1319" max="1319" width="9.08984375" style="4" customWidth="1"/>
    <col min="1320" max="1320" width="10.6328125" style="4" customWidth="1"/>
    <col min="1321" max="1324" width="10.08984375" style="4" customWidth="1"/>
    <col min="1325" max="1325" width="6.54296875" style="4" customWidth="1"/>
    <col min="1326" max="1329" width="10.08984375" style="4" customWidth="1"/>
    <col min="1330" max="1330" width="9.90625" style="4" customWidth="1"/>
    <col min="1331" max="1331" width="10.1796875" style="4" customWidth="1"/>
    <col min="1332" max="1536" width="9.08984375" style="4"/>
    <col min="1537" max="1537" width="13.36328125" style="4" customWidth="1"/>
    <col min="1538" max="1538" width="56.7265625" style="4" customWidth="1"/>
    <col min="1539" max="1543" width="10.08984375" style="4" customWidth="1"/>
    <col min="1544" max="1544" width="10.54296875" style="4" customWidth="1"/>
    <col min="1545" max="1554" width="10.08984375" style="4" customWidth="1"/>
    <col min="1555" max="1557" width="0" style="4" hidden="1" customWidth="1"/>
    <col min="1558" max="1574" width="10.08984375" style="4" customWidth="1"/>
    <col min="1575" max="1575" width="9.08984375" style="4" customWidth="1"/>
    <col min="1576" max="1576" width="10.6328125" style="4" customWidth="1"/>
    <col min="1577" max="1580" width="10.08984375" style="4" customWidth="1"/>
    <col min="1581" max="1581" width="6.54296875" style="4" customWidth="1"/>
    <col min="1582" max="1585" width="10.08984375" style="4" customWidth="1"/>
    <col min="1586" max="1586" width="9.90625" style="4" customWidth="1"/>
    <col min="1587" max="1587" width="10.1796875" style="4" customWidth="1"/>
    <col min="1588" max="1792" width="9.08984375" style="4"/>
    <col min="1793" max="1793" width="13.36328125" style="4" customWidth="1"/>
    <col min="1794" max="1794" width="56.7265625" style="4" customWidth="1"/>
    <col min="1795" max="1799" width="10.08984375" style="4" customWidth="1"/>
    <col min="1800" max="1800" width="10.54296875" style="4" customWidth="1"/>
    <col min="1801" max="1810" width="10.08984375" style="4" customWidth="1"/>
    <col min="1811" max="1813" width="0" style="4" hidden="1" customWidth="1"/>
    <col min="1814" max="1830" width="10.08984375" style="4" customWidth="1"/>
    <col min="1831" max="1831" width="9.08984375" style="4" customWidth="1"/>
    <col min="1832" max="1832" width="10.6328125" style="4" customWidth="1"/>
    <col min="1833" max="1836" width="10.08984375" style="4" customWidth="1"/>
    <col min="1837" max="1837" width="6.54296875" style="4" customWidth="1"/>
    <col min="1838" max="1841" width="10.08984375" style="4" customWidth="1"/>
    <col min="1842" max="1842" width="9.90625" style="4" customWidth="1"/>
    <col min="1843" max="1843" width="10.1796875" style="4" customWidth="1"/>
    <col min="1844" max="2048" width="9.08984375" style="4"/>
    <col min="2049" max="2049" width="13.36328125" style="4" customWidth="1"/>
    <col min="2050" max="2050" width="56.7265625" style="4" customWidth="1"/>
    <col min="2051" max="2055" width="10.08984375" style="4" customWidth="1"/>
    <col min="2056" max="2056" width="10.54296875" style="4" customWidth="1"/>
    <col min="2057" max="2066" width="10.08984375" style="4" customWidth="1"/>
    <col min="2067" max="2069" width="0" style="4" hidden="1" customWidth="1"/>
    <col min="2070" max="2086" width="10.08984375" style="4" customWidth="1"/>
    <col min="2087" max="2087" width="9.08984375" style="4" customWidth="1"/>
    <col min="2088" max="2088" width="10.6328125" style="4" customWidth="1"/>
    <col min="2089" max="2092" width="10.08984375" style="4" customWidth="1"/>
    <col min="2093" max="2093" width="6.54296875" style="4" customWidth="1"/>
    <col min="2094" max="2097" width="10.08984375" style="4" customWidth="1"/>
    <col min="2098" max="2098" width="9.90625" style="4" customWidth="1"/>
    <col min="2099" max="2099" width="10.1796875" style="4" customWidth="1"/>
    <col min="2100" max="2304" width="9.08984375" style="4"/>
    <col min="2305" max="2305" width="13.36328125" style="4" customWidth="1"/>
    <col min="2306" max="2306" width="56.7265625" style="4" customWidth="1"/>
    <col min="2307" max="2311" width="10.08984375" style="4" customWidth="1"/>
    <col min="2312" max="2312" width="10.54296875" style="4" customWidth="1"/>
    <col min="2313" max="2322" width="10.08984375" style="4" customWidth="1"/>
    <col min="2323" max="2325" width="0" style="4" hidden="1" customWidth="1"/>
    <col min="2326" max="2342" width="10.08984375" style="4" customWidth="1"/>
    <col min="2343" max="2343" width="9.08984375" style="4" customWidth="1"/>
    <col min="2344" max="2344" width="10.6328125" style="4" customWidth="1"/>
    <col min="2345" max="2348" width="10.08984375" style="4" customWidth="1"/>
    <col min="2349" max="2349" width="6.54296875" style="4" customWidth="1"/>
    <col min="2350" max="2353" width="10.08984375" style="4" customWidth="1"/>
    <col min="2354" max="2354" width="9.90625" style="4" customWidth="1"/>
    <col min="2355" max="2355" width="10.1796875" style="4" customWidth="1"/>
    <col min="2356" max="2560" width="9.08984375" style="4"/>
    <col min="2561" max="2561" width="13.36328125" style="4" customWidth="1"/>
    <col min="2562" max="2562" width="56.7265625" style="4" customWidth="1"/>
    <col min="2563" max="2567" width="10.08984375" style="4" customWidth="1"/>
    <col min="2568" max="2568" width="10.54296875" style="4" customWidth="1"/>
    <col min="2569" max="2578" width="10.08984375" style="4" customWidth="1"/>
    <col min="2579" max="2581" width="0" style="4" hidden="1" customWidth="1"/>
    <col min="2582" max="2598" width="10.08984375" style="4" customWidth="1"/>
    <col min="2599" max="2599" width="9.08984375" style="4" customWidth="1"/>
    <col min="2600" max="2600" width="10.6328125" style="4" customWidth="1"/>
    <col min="2601" max="2604" width="10.08984375" style="4" customWidth="1"/>
    <col min="2605" max="2605" width="6.54296875" style="4" customWidth="1"/>
    <col min="2606" max="2609" width="10.08984375" style="4" customWidth="1"/>
    <col min="2610" max="2610" width="9.90625" style="4" customWidth="1"/>
    <col min="2611" max="2611" width="10.1796875" style="4" customWidth="1"/>
    <col min="2612" max="2816" width="9.08984375" style="4"/>
    <col min="2817" max="2817" width="13.36328125" style="4" customWidth="1"/>
    <col min="2818" max="2818" width="56.7265625" style="4" customWidth="1"/>
    <col min="2819" max="2823" width="10.08984375" style="4" customWidth="1"/>
    <col min="2824" max="2824" width="10.54296875" style="4" customWidth="1"/>
    <col min="2825" max="2834" width="10.08984375" style="4" customWidth="1"/>
    <col min="2835" max="2837" width="0" style="4" hidden="1" customWidth="1"/>
    <col min="2838" max="2854" width="10.08984375" style="4" customWidth="1"/>
    <col min="2855" max="2855" width="9.08984375" style="4" customWidth="1"/>
    <col min="2856" max="2856" width="10.6328125" style="4" customWidth="1"/>
    <col min="2857" max="2860" width="10.08984375" style="4" customWidth="1"/>
    <col min="2861" max="2861" width="6.54296875" style="4" customWidth="1"/>
    <col min="2862" max="2865" width="10.08984375" style="4" customWidth="1"/>
    <col min="2866" max="2866" width="9.90625" style="4" customWidth="1"/>
    <col min="2867" max="2867" width="10.1796875" style="4" customWidth="1"/>
    <col min="2868" max="3072" width="9.08984375" style="4"/>
    <col min="3073" max="3073" width="13.36328125" style="4" customWidth="1"/>
    <col min="3074" max="3074" width="56.7265625" style="4" customWidth="1"/>
    <col min="3075" max="3079" width="10.08984375" style="4" customWidth="1"/>
    <col min="3080" max="3080" width="10.54296875" style="4" customWidth="1"/>
    <col min="3081" max="3090" width="10.08984375" style="4" customWidth="1"/>
    <col min="3091" max="3093" width="0" style="4" hidden="1" customWidth="1"/>
    <col min="3094" max="3110" width="10.08984375" style="4" customWidth="1"/>
    <col min="3111" max="3111" width="9.08984375" style="4" customWidth="1"/>
    <col min="3112" max="3112" width="10.6328125" style="4" customWidth="1"/>
    <col min="3113" max="3116" width="10.08984375" style="4" customWidth="1"/>
    <col min="3117" max="3117" width="6.54296875" style="4" customWidth="1"/>
    <col min="3118" max="3121" width="10.08984375" style="4" customWidth="1"/>
    <col min="3122" max="3122" width="9.90625" style="4" customWidth="1"/>
    <col min="3123" max="3123" width="10.1796875" style="4" customWidth="1"/>
    <col min="3124" max="3328" width="9.08984375" style="4"/>
    <col min="3329" max="3329" width="13.36328125" style="4" customWidth="1"/>
    <col min="3330" max="3330" width="56.7265625" style="4" customWidth="1"/>
    <col min="3331" max="3335" width="10.08984375" style="4" customWidth="1"/>
    <col min="3336" max="3336" width="10.54296875" style="4" customWidth="1"/>
    <col min="3337" max="3346" width="10.08984375" style="4" customWidth="1"/>
    <col min="3347" max="3349" width="0" style="4" hidden="1" customWidth="1"/>
    <col min="3350" max="3366" width="10.08984375" style="4" customWidth="1"/>
    <col min="3367" max="3367" width="9.08984375" style="4" customWidth="1"/>
    <col min="3368" max="3368" width="10.6328125" style="4" customWidth="1"/>
    <col min="3369" max="3372" width="10.08984375" style="4" customWidth="1"/>
    <col min="3373" max="3373" width="6.54296875" style="4" customWidth="1"/>
    <col min="3374" max="3377" width="10.08984375" style="4" customWidth="1"/>
    <col min="3378" max="3378" width="9.90625" style="4" customWidth="1"/>
    <col min="3379" max="3379" width="10.1796875" style="4" customWidth="1"/>
    <col min="3380" max="3584" width="9.08984375" style="4"/>
    <col min="3585" max="3585" width="13.36328125" style="4" customWidth="1"/>
    <col min="3586" max="3586" width="56.7265625" style="4" customWidth="1"/>
    <col min="3587" max="3591" width="10.08984375" style="4" customWidth="1"/>
    <col min="3592" max="3592" width="10.54296875" style="4" customWidth="1"/>
    <col min="3593" max="3602" width="10.08984375" style="4" customWidth="1"/>
    <col min="3603" max="3605" width="0" style="4" hidden="1" customWidth="1"/>
    <col min="3606" max="3622" width="10.08984375" style="4" customWidth="1"/>
    <col min="3623" max="3623" width="9.08984375" style="4" customWidth="1"/>
    <col min="3624" max="3624" width="10.6328125" style="4" customWidth="1"/>
    <col min="3625" max="3628" width="10.08984375" style="4" customWidth="1"/>
    <col min="3629" max="3629" width="6.54296875" style="4" customWidth="1"/>
    <col min="3630" max="3633" width="10.08984375" style="4" customWidth="1"/>
    <col min="3634" max="3634" width="9.90625" style="4" customWidth="1"/>
    <col min="3635" max="3635" width="10.1796875" style="4" customWidth="1"/>
    <col min="3636" max="3840" width="9.08984375" style="4"/>
    <col min="3841" max="3841" width="13.36328125" style="4" customWidth="1"/>
    <col min="3842" max="3842" width="56.7265625" style="4" customWidth="1"/>
    <col min="3843" max="3847" width="10.08984375" style="4" customWidth="1"/>
    <col min="3848" max="3848" width="10.54296875" style="4" customWidth="1"/>
    <col min="3849" max="3858" width="10.08984375" style="4" customWidth="1"/>
    <col min="3859" max="3861" width="0" style="4" hidden="1" customWidth="1"/>
    <col min="3862" max="3878" width="10.08984375" style="4" customWidth="1"/>
    <col min="3879" max="3879" width="9.08984375" style="4" customWidth="1"/>
    <col min="3880" max="3880" width="10.6328125" style="4" customWidth="1"/>
    <col min="3881" max="3884" width="10.08984375" style="4" customWidth="1"/>
    <col min="3885" max="3885" width="6.54296875" style="4" customWidth="1"/>
    <col min="3886" max="3889" width="10.08984375" style="4" customWidth="1"/>
    <col min="3890" max="3890" width="9.90625" style="4" customWidth="1"/>
    <col min="3891" max="3891" width="10.1796875" style="4" customWidth="1"/>
    <col min="3892" max="4096" width="9.08984375" style="4"/>
    <col min="4097" max="4097" width="13.36328125" style="4" customWidth="1"/>
    <col min="4098" max="4098" width="56.7265625" style="4" customWidth="1"/>
    <col min="4099" max="4103" width="10.08984375" style="4" customWidth="1"/>
    <col min="4104" max="4104" width="10.54296875" style="4" customWidth="1"/>
    <col min="4105" max="4114" width="10.08984375" style="4" customWidth="1"/>
    <col min="4115" max="4117" width="0" style="4" hidden="1" customWidth="1"/>
    <col min="4118" max="4134" width="10.08984375" style="4" customWidth="1"/>
    <col min="4135" max="4135" width="9.08984375" style="4" customWidth="1"/>
    <col min="4136" max="4136" width="10.6328125" style="4" customWidth="1"/>
    <col min="4137" max="4140" width="10.08984375" style="4" customWidth="1"/>
    <col min="4141" max="4141" width="6.54296875" style="4" customWidth="1"/>
    <col min="4142" max="4145" width="10.08984375" style="4" customWidth="1"/>
    <col min="4146" max="4146" width="9.90625" style="4" customWidth="1"/>
    <col min="4147" max="4147" width="10.1796875" style="4" customWidth="1"/>
    <col min="4148" max="4352" width="9.08984375" style="4"/>
    <col min="4353" max="4353" width="13.36328125" style="4" customWidth="1"/>
    <col min="4354" max="4354" width="56.7265625" style="4" customWidth="1"/>
    <col min="4355" max="4359" width="10.08984375" style="4" customWidth="1"/>
    <col min="4360" max="4360" width="10.54296875" style="4" customWidth="1"/>
    <col min="4361" max="4370" width="10.08984375" style="4" customWidth="1"/>
    <col min="4371" max="4373" width="0" style="4" hidden="1" customWidth="1"/>
    <col min="4374" max="4390" width="10.08984375" style="4" customWidth="1"/>
    <col min="4391" max="4391" width="9.08984375" style="4" customWidth="1"/>
    <col min="4392" max="4392" width="10.6328125" style="4" customWidth="1"/>
    <col min="4393" max="4396" width="10.08984375" style="4" customWidth="1"/>
    <col min="4397" max="4397" width="6.54296875" style="4" customWidth="1"/>
    <col min="4398" max="4401" width="10.08984375" style="4" customWidth="1"/>
    <col min="4402" max="4402" width="9.90625" style="4" customWidth="1"/>
    <col min="4403" max="4403" width="10.1796875" style="4" customWidth="1"/>
    <col min="4404" max="4608" width="9.08984375" style="4"/>
    <col min="4609" max="4609" width="13.36328125" style="4" customWidth="1"/>
    <col min="4610" max="4610" width="56.7265625" style="4" customWidth="1"/>
    <col min="4611" max="4615" width="10.08984375" style="4" customWidth="1"/>
    <col min="4616" max="4616" width="10.54296875" style="4" customWidth="1"/>
    <col min="4617" max="4626" width="10.08984375" style="4" customWidth="1"/>
    <col min="4627" max="4629" width="0" style="4" hidden="1" customWidth="1"/>
    <col min="4630" max="4646" width="10.08984375" style="4" customWidth="1"/>
    <col min="4647" max="4647" width="9.08984375" style="4" customWidth="1"/>
    <col min="4648" max="4648" width="10.6328125" style="4" customWidth="1"/>
    <col min="4649" max="4652" width="10.08984375" style="4" customWidth="1"/>
    <col min="4653" max="4653" width="6.54296875" style="4" customWidth="1"/>
    <col min="4654" max="4657" width="10.08984375" style="4" customWidth="1"/>
    <col min="4658" max="4658" width="9.90625" style="4" customWidth="1"/>
    <col min="4659" max="4659" width="10.1796875" style="4" customWidth="1"/>
    <col min="4660" max="4864" width="9.08984375" style="4"/>
    <col min="4865" max="4865" width="13.36328125" style="4" customWidth="1"/>
    <col min="4866" max="4866" width="56.7265625" style="4" customWidth="1"/>
    <col min="4867" max="4871" width="10.08984375" style="4" customWidth="1"/>
    <col min="4872" max="4872" width="10.54296875" style="4" customWidth="1"/>
    <col min="4873" max="4882" width="10.08984375" style="4" customWidth="1"/>
    <col min="4883" max="4885" width="0" style="4" hidden="1" customWidth="1"/>
    <col min="4886" max="4902" width="10.08984375" style="4" customWidth="1"/>
    <col min="4903" max="4903" width="9.08984375" style="4" customWidth="1"/>
    <col min="4904" max="4904" width="10.6328125" style="4" customWidth="1"/>
    <col min="4905" max="4908" width="10.08984375" style="4" customWidth="1"/>
    <col min="4909" max="4909" width="6.54296875" style="4" customWidth="1"/>
    <col min="4910" max="4913" width="10.08984375" style="4" customWidth="1"/>
    <col min="4914" max="4914" width="9.90625" style="4" customWidth="1"/>
    <col min="4915" max="4915" width="10.1796875" style="4" customWidth="1"/>
    <col min="4916" max="5120" width="9.08984375" style="4"/>
    <col min="5121" max="5121" width="13.36328125" style="4" customWidth="1"/>
    <col min="5122" max="5122" width="56.7265625" style="4" customWidth="1"/>
    <col min="5123" max="5127" width="10.08984375" style="4" customWidth="1"/>
    <col min="5128" max="5128" width="10.54296875" style="4" customWidth="1"/>
    <col min="5129" max="5138" width="10.08984375" style="4" customWidth="1"/>
    <col min="5139" max="5141" width="0" style="4" hidden="1" customWidth="1"/>
    <col min="5142" max="5158" width="10.08984375" style="4" customWidth="1"/>
    <col min="5159" max="5159" width="9.08984375" style="4" customWidth="1"/>
    <col min="5160" max="5160" width="10.6328125" style="4" customWidth="1"/>
    <col min="5161" max="5164" width="10.08984375" style="4" customWidth="1"/>
    <col min="5165" max="5165" width="6.54296875" style="4" customWidth="1"/>
    <col min="5166" max="5169" width="10.08984375" style="4" customWidth="1"/>
    <col min="5170" max="5170" width="9.90625" style="4" customWidth="1"/>
    <col min="5171" max="5171" width="10.1796875" style="4" customWidth="1"/>
    <col min="5172" max="5376" width="9.08984375" style="4"/>
    <col min="5377" max="5377" width="13.36328125" style="4" customWidth="1"/>
    <col min="5378" max="5378" width="56.7265625" style="4" customWidth="1"/>
    <col min="5379" max="5383" width="10.08984375" style="4" customWidth="1"/>
    <col min="5384" max="5384" width="10.54296875" style="4" customWidth="1"/>
    <col min="5385" max="5394" width="10.08984375" style="4" customWidth="1"/>
    <col min="5395" max="5397" width="0" style="4" hidden="1" customWidth="1"/>
    <col min="5398" max="5414" width="10.08984375" style="4" customWidth="1"/>
    <col min="5415" max="5415" width="9.08984375" style="4" customWidth="1"/>
    <col min="5416" max="5416" width="10.6328125" style="4" customWidth="1"/>
    <col min="5417" max="5420" width="10.08984375" style="4" customWidth="1"/>
    <col min="5421" max="5421" width="6.54296875" style="4" customWidth="1"/>
    <col min="5422" max="5425" width="10.08984375" style="4" customWidth="1"/>
    <col min="5426" max="5426" width="9.90625" style="4" customWidth="1"/>
    <col min="5427" max="5427" width="10.1796875" style="4" customWidth="1"/>
    <col min="5428" max="5632" width="9.08984375" style="4"/>
    <col min="5633" max="5633" width="13.36328125" style="4" customWidth="1"/>
    <col min="5634" max="5634" width="56.7265625" style="4" customWidth="1"/>
    <col min="5635" max="5639" width="10.08984375" style="4" customWidth="1"/>
    <col min="5640" max="5640" width="10.54296875" style="4" customWidth="1"/>
    <col min="5641" max="5650" width="10.08984375" style="4" customWidth="1"/>
    <col min="5651" max="5653" width="0" style="4" hidden="1" customWidth="1"/>
    <col min="5654" max="5670" width="10.08984375" style="4" customWidth="1"/>
    <col min="5671" max="5671" width="9.08984375" style="4" customWidth="1"/>
    <col min="5672" max="5672" width="10.6328125" style="4" customWidth="1"/>
    <col min="5673" max="5676" width="10.08984375" style="4" customWidth="1"/>
    <col min="5677" max="5677" width="6.54296875" style="4" customWidth="1"/>
    <col min="5678" max="5681" width="10.08984375" style="4" customWidth="1"/>
    <col min="5682" max="5682" width="9.90625" style="4" customWidth="1"/>
    <col min="5683" max="5683" width="10.1796875" style="4" customWidth="1"/>
    <col min="5684" max="5888" width="9.08984375" style="4"/>
    <col min="5889" max="5889" width="13.36328125" style="4" customWidth="1"/>
    <col min="5890" max="5890" width="56.7265625" style="4" customWidth="1"/>
    <col min="5891" max="5895" width="10.08984375" style="4" customWidth="1"/>
    <col min="5896" max="5896" width="10.54296875" style="4" customWidth="1"/>
    <col min="5897" max="5906" width="10.08984375" style="4" customWidth="1"/>
    <col min="5907" max="5909" width="0" style="4" hidden="1" customWidth="1"/>
    <col min="5910" max="5926" width="10.08984375" style="4" customWidth="1"/>
    <col min="5927" max="5927" width="9.08984375" style="4" customWidth="1"/>
    <col min="5928" max="5928" width="10.6328125" style="4" customWidth="1"/>
    <col min="5929" max="5932" width="10.08984375" style="4" customWidth="1"/>
    <col min="5933" max="5933" width="6.54296875" style="4" customWidth="1"/>
    <col min="5934" max="5937" width="10.08984375" style="4" customWidth="1"/>
    <col min="5938" max="5938" width="9.90625" style="4" customWidth="1"/>
    <col min="5939" max="5939" width="10.1796875" style="4" customWidth="1"/>
    <col min="5940" max="6144" width="9.08984375" style="4"/>
    <col min="6145" max="6145" width="13.36328125" style="4" customWidth="1"/>
    <col min="6146" max="6146" width="56.7265625" style="4" customWidth="1"/>
    <col min="6147" max="6151" width="10.08984375" style="4" customWidth="1"/>
    <col min="6152" max="6152" width="10.54296875" style="4" customWidth="1"/>
    <col min="6153" max="6162" width="10.08984375" style="4" customWidth="1"/>
    <col min="6163" max="6165" width="0" style="4" hidden="1" customWidth="1"/>
    <col min="6166" max="6182" width="10.08984375" style="4" customWidth="1"/>
    <col min="6183" max="6183" width="9.08984375" style="4" customWidth="1"/>
    <col min="6184" max="6184" width="10.6328125" style="4" customWidth="1"/>
    <col min="6185" max="6188" width="10.08984375" style="4" customWidth="1"/>
    <col min="6189" max="6189" width="6.54296875" style="4" customWidth="1"/>
    <col min="6190" max="6193" width="10.08984375" style="4" customWidth="1"/>
    <col min="6194" max="6194" width="9.90625" style="4" customWidth="1"/>
    <col min="6195" max="6195" width="10.1796875" style="4" customWidth="1"/>
    <col min="6196" max="6400" width="9.08984375" style="4"/>
    <col min="6401" max="6401" width="13.36328125" style="4" customWidth="1"/>
    <col min="6402" max="6402" width="56.7265625" style="4" customWidth="1"/>
    <col min="6403" max="6407" width="10.08984375" style="4" customWidth="1"/>
    <col min="6408" max="6408" width="10.54296875" style="4" customWidth="1"/>
    <col min="6409" max="6418" width="10.08984375" style="4" customWidth="1"/>
    <col min="6419" max="6421" width="0" style="4" hidden="1" customWidth="1"/>
    <col min="6422" max="6438" width="10.08984375" style="4" customWidth="1"/>
    <col min="6439" max="6439" width="9.08984375" style="4" customWidth="1"/>
    <col min="6440" max="6440" width="10.6328125" style="4" customWidth="1"/>
    <col min="6441" max="6444" width="10.08984375" style="4" customWidth="1"/>
    <col min="6445" max="6445" width="6.54296875" style="4" customWidth="1"/>
    <col min="6446" max="6449" width="10.08984375" style="4" customWidth="1"/>
    <col min="6450" max="6450" width="9.90625" style="4" customWidth="1"/>
    <col min="6451" max="6451" width="10.1796875" style="4" customWidth="1"/>
    <col min="6452" max="6656" width="9.08984375" style="4"/>
    <col min="6657" max="6657" width="13.36328125" style="4" customWidth="1"/>
    <col min="6658" max="6658" width="56.7265625" style="4" customWidth="1"/>
    <col min="6659" max="6663" width="10.08984375" style="4" customWidth="1"/>
    <col min="6664" max="6664" width="10.54296875" style="4" customWidth="1"/>
    <col min="6665" max="6674" width="10.08984375" style="4" customWidth="1"/>
    <col min="6675" max="6677" width="0" style="4" hidden="1" customWidth="1"/>
    <col min="6678" max="6694" width="10.08984375" style="4" customWidth="1"/>
    <col min="6695" max="6695" width="9.08984375" style="4" customWidth="1"/>
    <col min="6696" max="6696" width="10.6328125" style="4" customWidth="1"/>
    <col min="6697" max="6700" width="10.08984375" style="4" customWidth="1"/>
    <col min="6701" max="6701" width="6.54296875" style="4" customWidth="1"/>
    <col min="6702" max="6705" width="10.08984375" style="4" customWidth="1"/>
    <col min="6706" max="6706" width="9.90625" style="4" customWidth="1"/>
    <col min="6707" max="6707" width="10.1796875" style="4" customWidth="1"/>
    <col min="6708" max="6912" width="9.08984375" style="4"/>
    <col min="6913" max="6913" width="13.36328125" style="4" customWidth="1"/>
    <col min="6914" max="6914" width="56.7265625" style="4" customWidth="1"/>
    <col min="6915" max="6919" width="10.08984375" style="4" customWidth="1"/>
    <col min="6920" max="6920" width="10.54296875" style="4" customWidth="1"/>
    <col min="6921" max="6930" width="10.08984375" style="4" customWidth="1"/>
    <col min="6931" max="6933" width="0" style="4" hidden="1" customWidth="1"/>
    <col min="6934" max="6950" width="10.08984375" style="4" customWidth="1"/>
    <col min="6951" max="6951" width="9.08984375" style="4" customWidth="1"/>
    <col min="6952" max="6952" width="10.6328125" style="4" customWidth="1"/>
    <col min="6953" max="6956" width="10.08984375" style="4" customWidth="1"/>
    <col min="6957" max="6957" width="6.54296875" style="4" customWidth="1"/>
    <col min="6958" max="6961" width="10.08984375" style="4" customWidth="1"/>
    <col min="6962" max="6962" width="9.90625" style="4" customWidth="1"/>
    <col min="6963" max="6963" width="10.1796875" style="4" customWidth="1"/>
    <col min="6964" max="7168" width="9.08984375" style="4"/>
    <col min="7169" max="7169" width="13.36328125" style="4" customWidth="1"/>
    <col min="7170" max="7170" width="56.7265625" style="4" customWidth="1"/>
    <col min="7171" max="7175" width="10.08984375" style="4" customWidth="1"/>
    <col min="7176" max="7176" width="10.54296875" style="4" customWidth="1"/>
    <col min="7177" max="7186" width="10.08984375" style="4" customWidth="1"/>
    <col min="7187" max="7189" width="0" style="4" hidden="1" customWidth="1"/>
    <col min="7190" max="7206" width="10.08984375" style="4" customWidth="1"/>
    <col min="7207" max="7207" width="9.08984375" style="4" customWidth="1"/>
    <col min="7208" max="7208" width="10.6328125" style="4" customWidth="1"/>
    <col min="7209" max="7212" width="10.08984375" style="4" customWidth="1"/>
    <col min="7213" max="7213" width="6.54296875" style="4" customWidth="1"/>
    <col min="7214" max="7217" width="10.08984375" style="4" customWidth="1"/>
    <col min="7218" max="7218" width="9.90625" style="4" customWidth="1"/>
    <col min="7219" max="7219" width="10.1796875" style="4" customWidth="1"/>
    <col min="7220" max="7424" width="9.08984375" style="4"/>
    <col min="7425" max="7425" width="13.36328125" style="4" customWidth="1"/>
    <col min="7426" max="7426" width="56.7265625" style="4" customWidth="1"/>
    <col min="7427" max="7431" width="10.08984375" style="4" customWidth="1"/>
    <col min="7432" max="7432" width="10.54296875" style="4" customWidth="1"/>
    <col min="7433" max="7442" width="10.08984375" style="4" customWidth="1"/>
    <col min="7443" max="7445" width="0" style="4" hidden="1" customWidth="1"/>
    <col min="7446" max="7462" width="10.08984375" style="4" customWidth="1"/>
    <col min="7463" max="7463" width="9.08984375" style="4" customWidth="1"/>
    <col min="7464" max="7464" width="10.6328125" style="4" customWidth="1"/>
    <col min="7465" max="7468" width="10.08984375" style="4" customWidth="1"/>
    <col min="7469" max="7469" width="6.54296875" style="4" customWidth="1"/>
    <col min="7470" max="7473" width="10.08984375" style="4" customWidth="1"/>
    <col min="7474" max="7474" width="9.90625" style="4" customWidth="1"/>
    <col min="7475" max="7475" width="10.1796875" style="4" customWidth="1"/>
    <col min="7476" max="7680" width="9.08984375" style="4"/>
    <col min="7681" max="7681" width="13.36328125" style="4" customWidth="1"/>
    <col min="7682" max="7682" width="56.7265625" style="4" customWidth="1"/>
    <col min="7683" max="7687" width="10.08984375" style="4" customWidth="1"/>
    <col min="7688" max="7688" width="10.54296875" style="4" customWidth="1"/>
    <col min="7689" max="7698" width="10.08984375" style="4" customWidth="1"/>
    <col min="7699" max="7701" width="0" style="4" hidden="1" customWidth="1"/>
    <col min="7702" max="7718" width="10.08984375" style="4" customWidth="1"/>
    <col min="7719" max="7719" width="9.08984375" style="4" customWidth="1"/>
    <col min="7720" max="7720" width="10.6328125" style="4" customWidth="1"/>
    <col min="7721" max="7724" width="10.08984375" style="4" customWidth="1"/>
    <col min="7725" max="7725" width="6.54296875" style="4" customWidth="1"/>
    <col min="7726" max="7729" width="10.08984375" style="4" customWidth="1"/>
    <col min="7730" max="7730" width="9.90625" style="4" customWidth="1"/>
    <col min="7731" max="7731" width="10.1796875" style="4" customWidth="1"/>
    <col min="7732" max="7936" width="9.08984375" style="4"/>
    <col min="7937" max="7937" width="13.36328125" style="4" customWidth="1"/>
    <col min="7938" max="7938" width="56.7265625" style="4" customWidth="1"/>
    <col min="7939" max="7943" width="10.08984375" style="4" customWidth="1"/>
    <col min="7944" max="7944" width="10.54296875" style="4" customWidth="1"/>
    <col min="7945" max="7954" width="10.08984375" style="4" customWidth="1"/>
    <col min="7955" max="7957" width="0" style="4" hidden="1" customWidth="1"/>
    <col min="7958" max="7974" width="10.08984375" style="4" customWidth="1"/>
    <col min="7975" max="7975" width="9.08984375" style="4" customWidth="1"/>
    <col min="7976" max="7976" width="10.6328125" style="4" customWidth="1"/>
    <col min="7977" max="7980" width="10.08984375" style="4" customWidth="1"/>
    <col min="7981" max="7981" width="6.54296875" style="4" customWidth="1"/>
    <col min="7982" max="7985" width="10.08984375" style="4" customWidth="1"/>
    <col min="7986" max="7986" width="9.90625" style="4" customWidth="1"/>
    <col min="7987" max="7987" width="10.1796875" style="4" customWidth="1"/>
    <col min="7988" max="8192" width="9.08984375" style="4"/>
    <col min="8193" max="8193" width="13.36328125" style="4" customWidth="1"/>
    <col min="8194" max="8194" width="56.7265625" style="4" customWidth="1"/>
    <col min="8195" max="8199" width="10.08984375" style="4" customWidth="1"/>
    <col min="8200" max="8200" width="10.54296875" style="4" customWidth="1"/>
    <col min="8201" max="8210" width="10.08984375" style="4" customWidth="1"/>
    <col min="8211" max="8213" width="0" style="4" hidden="1" customWidth="1"/>
    <col min="8214" max="8230" width="10.08984375" style="4" customWidth="1"/>
    <col min="8231" max="8231" width="9.08984375" style="4" customWidth="1"/>
    <col min="8232" max="8232" width="10.6328125" style="4" customWidth="1"/>
    <col min="8233" max="8236" width="10.08984375" style="4" customWidth="1"/>
    <col min="8237" max="8237" width="6.54296875" style="4" customWidth="1"/>
    <col min="8238" max="8241" width="10.08984375" style="4" customWidth="1"/>
    <col min="8242" max="8242" width="9.90625" style="4" customWidth="1"/>
    <col min="8243" max="8243" width="10.1796875" style="4" customWidth="1"/>
    <col min="8244" max="8448" width="9.08984375" style="4"/>
    <col min="8449" max="8449" width="13.36328125" style="4" customWidth="1"/>
    <col min="8450" max="8450" width="56.7265625" style="4" customWidth="1"/>
    <col min="8451" max="8455" width="10.08984375" style="4" customWidth="1"/>
    <col min="8456" max="8456" width="10.54296875" style="4" customWidth="1"/>
    <col min="8457" max="8466" width="10.08984375" style="4" customWidth="1"/>
    <col min="8467" max="8469" width="0" style="4" hidden="1" customWidth="1"/>
    <col min="8470" max="8486" width="10.08984375" style="4" customWidth="1"/>
    <col min="8487" max="8487" width="9.08984375" style="4" customWidth="1"/>
    <col min="8488" max="8488" width="10.6328125" style="4" customWidth="1"/>
    <col min="8489" max="8492" width="10.08984375" style="4" customWidth="1"/>
    <col min="8493" max="8493" width="6.54296875" style="4" customWidth="1"/>
    <col min="8494" max="8497" width="10.08984375" style="4" customWidth="1"/>
    <col min="8498" max="8498" width="9.90625" style="4" customWidth="1"/>
    <col min="8499" max="8499" width="10.1796875" style="4" customWidth="1"/>
    <col min="8500" max="8704" width="9.08984375" style="4"/>
    <col min="8705" max="8705" width="13.36328125" style="4" customWidth="1"/>
    <col min="8706" max="8706" width="56.7265625" style="4" customWidth="1"/>
    <col min="8707" max="8711" width="10.08984375" style="4" customWidth="1"/>
    <col min="8712" max="8712" width="10.54296875" style="4" customWidth="1"/>
    <col min="8713" max="8722" width="10.08984375" style="4" customWidth="1"/>
    <col min="8723" max="8725" width="0" style="4" hidden="1" customWidth="1"/>
    <col min="8726" max="8742" width="10.08984375" style="4" customWidth="1"/>
    <col min="8743" max="8743" width="9.08984375" style="4" customWidth="1"/>
    <col min="8744" max="8744" width="10.6328125" style="4" customWidth="1"/>
    <col min="8745" max="8748" width="10.08984375" style="4" customWidth="1"/>
    <col min="8749" max="8749" width="6.54296875" style="4" customWidth="1"/>
    <col min="8750" max="8753" width="10.08984375" style="4" customWidth="1"/>
    <col min="8754" max="8754" width="9.90625" style="4" customWidth="1"/>
    <col min="8755" max="8755" width="10.1796875" style="4" customWidth="1"/>
    <col min="8756" max="8960" width="9.08984375" style="4"/>
    <col min="8961" max="8961" width="13.36328125" style="4" customWidth="1"/>
    <col min="8962" max="8962" width="56.7265625" style="4" customWidth="1"/>
    <col min="8963" max="8967" width="10.08984375" style="4" customWidth="1"/>
    <col min="8968" max="8968" width="10.54296875" style="4" customWidth="1"/>
    <col min="8969" max="8978" width="10.08984375" style="4" customWidth="1"/>
    <col min="8979" max="8981" width="0" style="4" hidden="1" customWidth="1"/>
    <col min="8982" max="8998" width="10.08984375" style="4" customWidth="1"/>
    <col min="8999" max="8999" width="9.08984375" style="4" customWidth="1"/>
    <col min="9000" max="9000" width="10.6328125" style="4" customWidth="1"/>
    <col min="9001" max="9004" width="10.08984375" style="4" customWidth="1"/>
    <col min="9005" max="9005" width="6.54296875" style="4" customWidth="1"/>
    <col min="9006" max="9009" width="10.08984375" style="4" customWidth="1"/>
    <col min="9010" max="9010" width="9.90625" style="4" customWidth="1"/>
    <col min="9011" max="9011" width="10.1796875" style="4" customWidth="1"/>
    <col min="9012" max="9216" width="9.08984375" style="4"/>
    <col min="9217" max="9217" width="13.36328125" style="4" customWidth="1"/>
    <col min="9218" max="9218" width="56.7265625" style="4" customWidth="1"/>
    <col min="9219" max="9223" width="10.08984375" style="4" customWidth="1"/>
    <col min="9224" max="9224" width="10.54296875" style="4" customWidth="1"/>
    <col min="9225" max="9234" width="10.08984375" style="4" customWidth="1"/>
    <col min="9235" max="9237" width="0" style="4" hidden="1" customWidth="1"/>
    <col min="9238" max="9254" width="10.08984375" style="4" customWidth="1"/>
    <col min="9255" max="9255" width="9.08984375" style="4" customWidth="1"/>
    <col min="9256" max="9256" width="10.6328125" style="4" customWidth="1"/>
    <col min="9257" max="9260" width="10.08984375" style="4" customWidth="1"/>
    <col min="9261" max="9261" width="6.54296875" style="4" customWidth="1"/>
    <col min="9262" max="9265" width="10.08984375" style="4" customWidth="1"/>
    <col min="9266" max="9266" width="9.90625" style="4" customWidth="1"/>
    <col min="9267" max="9267" width="10.1796875" style="4" customWidth="1"/>
    <col min="9268" max="9472" width="9.08984375" style="4"/>
    <col min="9473" max="9473" width="13.36328125" style="4" customWidth="1"/>
    <col min="9474" max="9474" width="56.7265625" style="4" customWidth="1"/>
    <col min="9475" max="9479" width="10.08984375" style="4" customWidth="1"/>
    <col min="9480" max="9480" width="10.54296875" style="4" customWidth="1"/>
    <col min="9481" max="9490" width="10.08984375" style="4" customWidth="1"/>
    <col min="9491" max="9493" width="0" style="4" hidden="1" customWidth="1"/>
    <col min="9494" max="9510" width="10.08984375" style="4" customWidth="1"/>
    <col min="9511" max="9511" width="9.08984375" style="4" customWidth="1"/>
    <col min="9512" max="9512" width="10.6328125" style="4" customWidth="1"/>
    <col min="9513" max="9516" width="10.08984375" style="4" customWidth="1"/>
    <col min="9517" max="9517" width="6.54296875" style="4" customWidth="1"/>
    <col min="9518" max="9521" width="10.08984375" style="4" customWidth="1"/>
    <col min="9522" max="9522" width="9.90625" style="4" customWidth="1"/>
    <col min="9523" max="9523" width="10.1796875" style="4" customWidth="1"/>
    <col min="9524" max="9728" width="9.08984375" style="4"/>
    <col min="9729" max="9729" width="13.36328125" style="4" customWidth="1"/>
    <col min="9730" max="9730" width="56.7265625" style="4" customWidth="1"/>
    <col min="9731" max="9735" width="10.08984375" style="4" customWidth="1"/>
    <col min="9736" max="9736" width="10.54296875" style="4" customWidth="1"/>
    <col min="9737" max="9746" width="10.08984375" style="4" customWidth="1"/>
    <col min="9747" max="9749" width="0" style="4" hidden="1" customWidth="1"/>
    <col min="9750" max="9766" width="10.08984375" style="4" customWidth="1"/>
    <col min="9767" max="9767" width="9.08984375" style="4" customWidth="1"/>
    <col min="9768" max="9768" width="10.6328125" style="4" customWidth="1"/>
    <col min="9769" max="9772" width="10.08984375" style="4" customWidth="1"/>
    <col min="9773" max="9773" width="6.54296875" style="4" customWidth="1"/>
    <col min="9774" max="9777" width="10.08984375" style="4" customWidth="1"/>
    <col min="9778" max="9778" width="9.90625" style="4" customWidth="1"/>
    <col min="9779" max="9779" width="10.1796875" style="4" customWidth="1"/>
    <col min="9780" max="9984" width="9.08984375" style="4"/>
    <col min="9985" max="9985" width="13.36328125" style="4" customWidth="1"/>
    <col min="9986" max="9986" width="56.7265625" style="4" customWidth="1"/>
    <col min="9987" max="9991" width="10.08984375" style="4" customWidth="1"/>
    <col min="9992" max="9992" width="10.54296875" style="4" customWidth="1"/>
    <col min="9993" max="10002" width="10.08984375" style="4" customWidth="1"/>
    <col min="10003" max="10005" width="0" style="4" hidden="1" customWidth="1"/>
    <col min="10006" max="10022" width="10.08984375" style="4" customWidth="1"/>
    <col min="10023" max="10023" width="9.08984375" style="4" customWidth="1"/>
    <col min="10024" max="10024" width="10.6328125" style="4" customWidth="1"/>
    <col min="10025" max="10028" width="10.08984375" style="4" customWidth="1"/>
    <col min="10029" max="10029" width="6.54296875" style="4" customWidth="1"/>
    <col min="10030" max="10033" width="10.08984375" style="4" customWidth="1"/>
    <col min="10034" max="10034" width="9.90625" style="4" customWidth="1"/>
    <col min="10035" max="10035" width="10.1796875" style="4" customWidth="1"/>
    <col min="10036" max="10240" width="9.08984375" style="4"/>
    <col min="10241" max="10241" width="13.36328125" style="4" customWidth="1"/>
    <col min="10242" max="10242" width="56.7265625" style="4" customWidth="1"/>
    <col min="10243" max="10247" width="10.08984375" style="4" customWidth="1"/>
    <col min="10248" max="10248" width="10.54296875" style="4" customWidth="1"/>
    <col min="10249" max="10258" width="10.08984375" style="4" customWidth="1"/>
    <col min="10259" max="10261" width="0" style="4" hidden="1" customWidth="1"/>
    <col min="10262" max="10278" width="10.08984375" style="4" customWidth="1"/>
    <col min="10279" max="10279" width="9.08984375" style="4" customWidth="1"/>
    <col min="10280" max="10280" width="10.6328125" style="4" customWidth="1"/>
    <col min="10281" max="10284" width="10.08984375" style="4" customWidth="1"/>
    <col min="10285" max="10285" width="6.54296875" style="4" customWidth="1"/>
    <col min="10286" max="10289" width="10.08984375" style="4" customWidth="1"/>
    <col min="10290" max="10290" width="9.90625" style="4" customWidth="1"/>
    <col min="10291" max="10291" width="10.1796875" style="4" customWidth="1"/>
    <col min="10292" max="10496" width="9.08984375" style="4"/>
    <col min="10497" max="10497" width="13.36328125" style="4" customWidth="1"/>
    <col min="10498" max="10498" width="56.7265625" style="4" customWidth="1"/>
    <col min="10499" max="10503" width="10.08984375" style="4" customWidth="1"/>
    <col min="10504" max="10504" width="10.54296875" style="4" customWidth="1"/>
    <col min="10505" max="10514" width="10.08984375" style="4" customWidth="1"/>
    <col min="10515" max="10517" width="0" style="4" hidden="1" customWidth="1"/>
    <col min="10518" max="10534" width="10.08984375" style="4" customWidth="1"/>
    <col min="10535" max="10535" width="9.08984375" style="4" customWidth="1"/>
    <col min="10536" max="10536" width="10.6328125" style="4" customWidth="1"/>
    <col min="10537" max="10540" width="10.08984375" style="4" customWidth="1"/>
    <col min="10541" max="10541" width="6.54296875" style="4" customWidth="1"/>
    <col min="10542" max="10545" width="10.08984375" style="4" customWidth="1"/>
    <col min="10546" max="10546" width="9.90625" style="4" customWidth="1"/>
    <col min="10547" max="10547" width="10.1796875" style="4" customWidth="1"/>
    <col min="10548" max="10752" width="9.08984375" style="4"/>
    <col min="10753" max="10753" width="13.36328125" style="4" customWidth="1"/>
    <col min="10754" max="10754" width="56.7265625" style="4" customWidth="1"/>
    <col min="10755" max="10759" width="10.08984375" style="4" customWidth="1"/>
    <col min="10760" max="10760" width="10.54296875" style="4" customWidth="1"/>
    <col min="10761" max="10770" width="10.08984375" style="4" customWidth="1"/>
    <col min="10771" max="10773" width="0" style="4" hidden="1" customWidth="1"/>
    <col min="10774" max="10790" width="10.08984375" style="4" customWidth="1"/>
    <col min="10791" max="10791" width="9.08984375" style="4" customWidth="1"/>
    <col min="10792" max="10792" width="10.6328125" style="4" customWidth="1"/>
    <col min="10793" max="10796" width="10.08984375" style="4" customWidth="1"/>
    <col min="10797" max="10797" width="6.54296875" style="4" customWidth="1"/>
    <col min="10798" max="10801" width="10.08984375" style="4" customWidth="1"/>
    <col min="10802" max="10802" width="9.90625" style="4" customWidth="1"/>
    <col min="10803" max="10803" width="10.1796875" style="4" customWidth="1"/>
    <col min="10804" max="11008" width="9.08984375" style="4"/>
    <col min="11009" max="11009" width="13.36328125" style="4" customWidth="1"/>
    <col min="11010" max="11010" width="56.7265625" style="4" customWidth="1"/>
    <col min="11011" max="11015" width="10.08984375" style="4" customWidth="1"/>
    <col min="11016" max="11016" width="10.54296875" style="4" customWidth="1"/>
    <col min="11017" max="11026" width="10.08984375" style="4" customWidth="1"/>
    <col min="11027" max="11029" width="0" style="4" hidden="1" customWidth="1"/>
    <col min="11030" max="11046" width="10.08984375" style="4" customWidth="1"/>
    <col min="11047" max="11047" width="9.08984375" style="4" customWidth="1"/>
    <col min="11048" max="11048" width="10.6328125" style="4" customWidth="1"/>
    <col min="11049" max="11052" width="10.08984375" style="4" customWidth="1"/>
    <col min="11053" max="11053" width="6.54296875" style="4" customWidth="1"/>
    <col min="11054" max="11057" width="10.08984375" style="4" customWidth="1"/>
    <col min="11058" max="11058" width="9.90625" style="4" customWidth="1"/>
    <col min="11059" max="11059" width="10.1796875" style="4" customWidth="1"/>
    <col min="11060" max="11264" width="9.08984375" style="4"/>
    <col min="11265" max="11265" width="13.36328125" style="4" customWidth="1"/>
    <col min="11266" max="11266" width="56.7265625" style="4" customWidth="1"/>
    <col min="11267" max="11271" width="10.08984375" style="4" customWidth="1"/>
    <col min="11272" max="11272" width="10.54296875" style="4" customWidth="1"/>
    <col min="11273" max="11282" width="10.08984375" style="4" customWidth="1"/>
    <col min="11283" max="11285" width="0" style="4" hidden="1" customWidth="1"/>
    <col min="11286" max="11302" width="10.08984375" style="4" customWidth="1"/>
    <col min="11303" max="11303" width="9.08984375" style="4" customWidth="1"/>
    <col min="11304" max="11304" width="10.6328125" style="4" customWidth="1"/>
    <col min="11305" max="11308" width="10.08984375" style="4" customWidth="1"/>
    <col min="11309" max="11309" width="6.54296875" style="4" customWidth="1"/>
    <col min="11310" max="11313" width="10.08984375" style="4" customWidth="1"/>
    <col min="11314" max="11314" width="9.90625" style="4" customWidth="1"/>
    <col min="11315" max="11315" width="10.1796875" style="4" customWidth="1"/>
    <col min="11316" max="11520" width="9.08984375" style="4"/>
    <col min="11521" max="11521" width="13.36328125" style="4" customWidth="1"/>
    <col min="11522" max="11522" width="56.7265625" style="4" customWidth="1"/>
    <col min="11523" max="11527" width="10.08984375" style="4" customWidth="1"/>
    <col min="11528" max="11528" width="10.54296875" style="4" customWidth="1"/>
    <col min="11529" max="11538" width="10.08984375" style="4" customWidth="1"/>
    <col min="11539" max="11541" width="0" style="4" hidden="1" customWidth="1"/>
    <col min="11542" max="11558" width="10.08984375" style="4" customWidth="1"/>
    <col min="11559" max="11559" width="9.08984375" style="4" customWidth="1"/>
    <col min="11560" max="11560" width="10.6328125" style="4" customWidth="1"/>
    <col min="11561" max="11564" width="10.08984375" style="4" customWidth="1"/>
    <col min="11565" max="11565" width="6.54296875" style="4" customWidth="1"/>
    <col min="11566" max="11569" width="10.08984375" style="4" customWidth="1"/>
    <col min="11570" max="11570" width="9.90625" style="4" customWidth="1"/>
    <col min="11571" max="11571" width="10.1796875" style="4" customWidth="1"/>
    <col min="11572" max="11776" width="9.08984375" style="4"/>
    <col min="11777" max="11777" width="13.36328125" style="4" customWidth="1"/>
    <col min="11778" max="11778" width="56.7265625" style="4" customWidth="1"/>
    <col min="11779" max="11783" width="10.08984375" style="4" customWidth="1"/>
    <col min="11784" max="11784" width="10.54296875" style="4" customWidth="1"/>
    <col min="11785" max="11794" width="10.08984375" style="4" customWidth="1"/>
    <col min="11795" max="11797" width="0" style="4" hidden="1" customWidth="1"/>
    <col min="11798" max="11814" width="10.08984375" style="4" customWidth="1"/>
    <col min="11815" max="11815" width="9.08984375" style="4" customWidth="1"/>
    <col min="11816" max="11816" width="10.6328125" style="4" customWidth="1"/>
    <col min="11817" max="11820" width="10.08984375" style="4" customWidth="1"/>
    <col min="11821" max="11821" width="6.54296875" style="4" customWidth="1"/>
    <col min="11822" max="11825" width="10.08984375" style="4" customWidth="1"/>
    <col min="11826" max="11826" width="9.90625" style="4" customWidth="1"/>
    <col min="11827" max="11827" width="10.1796875" style="4" customWidth="1"/>
    <col min="11828" max="12032" width="9.08984375" style="4"/>
    <col min="12033" max="12033" width="13.36328125" style="4" customWidth="1"/>
    <col min="12034" max="12034" width="56.7265625" style="4" customWidth="1"/>
    <col min="12035" max="12039" width="10.08984375" style="4" customWidth="1"/>
    <col min="12040" max="12040" width="10.54296875" style="4" customWidth="1"/>
    <col min="12041" max="12050" width="10.08984375" style="4" customWidth="1"/>
    <col min="12051" max="12053" width="0" style="4" hidden="1" customWidth="1"/>
    <col min="12054" max="12070" width="10.08984375" style="4" customWidth="1"/>
    <col min="12071" max="12071" width="9.08984375" style="4" customWidth="1"/>
    <col min="12072" max="12072" width="10.6328125" style="4" customWidth="1"/>
    <col min="12073" max="12076" width="10.08984375" style="4" customWidth="1"/>
    <col min="12077" max="12077" width="6.54296875" style="4" customWidth="1"/>
    <col min="12078" max="12081" width="10.08984375" style="4" customWidth="1"/>
    <col min="12082" max="12082" width="9.90625" style="4" customWidth="1"/>
    <col min="12083" max="12083" width="10.1796875" style="4" customWidth="1"/>
    <col min="12084" max="12288" width="9.08984375" style="4"/>
    <col min="12289" max="12289" width="13.36328125" style="4" customWidth="1"/>
    <col min="12290" max="12290" width="56.7265625" style="4" customWidth="1"/>
    <col min="12291" max="12295" width="10.08984375" style="4" customWidth="1"/>
    <col min="12296" max="12296" width="10.54296875" style="4" customWidth="1"/>
    <col min="12297" max="12306" width="10.08984375" style="4" customWidth="1"/>
    <col min="12307" max="12309" width="0" style="4" hidden="1" customWidth="1"/>
    <col min="12310" max="12326" width="10.08984375" style="4" customWidth="1"/>
    <col min="12327" max="12327" width="9.08984375" style="4" customWidth="1"/>
    <col min="12328" max="12328" width="10.6328125" style="4" customWidth="1"/>
    <col min="12329" max="12332" width="10.08984375" style="4" customWidth="1"/>
    <col min="12333" max="12333" width="6.54296875" style="4" customWidth="1"/>
    <col min="12334" max="12337" width="10.08984375" style="4" customWidth="1"/>
    <col min="12338" max="12338" width="9.90625" style="4" customWidth="1"/>
    <col min="12339" max="12339" width="10.1796875" style="4" customWidth="1"/>
    <col min="12340" max="12544" width="9.08984375" style="4"/>
    <col min="12545" max="12545" width="13.36328125" style="4" customWidth="1"/>
    <col min="12546" max="12546" width="56.7265625" style="4" customWidth="1"/>
    <col min="12547" max="12551" width="10.08984375" style="4" customWidth="1"/>
    <col min="12552" max="12552" width="10.54296875" style="4" customWidth="1"/>
    <col min="12553" max="12562" width="10.08984375" style="4" customWidth="1"/>
    <col min="12563" max="12565" width="0" style="4" hidden="1" customWidth="1"/>
    <col min="12566" max="12582" width="10.08984375" style="4" customWidth="1"/>
    <col min="12583" max="12583" width="9.08984375" style="4" customWidth="1"/>
    <col min="12584" max="12584" width="10.6328125" style="4" customWidth="1"/>
    <col min="12585" max="12588" width="10.08984375" style="4" customWidth="1"/>
    <col min="12589" max="12589" width="6.54296875" style="4" customWidth="1"/>
    <col min="12590" max="12593" width="10.08984375" style="4" customWidth="1"/>
    <col min="12594" max="12594" width="9.90625" style="4" customWidth="1"/>
    <col min="12595" max="12595" width="10.1796875" style="4" customWidth="1"/>
    <col min="12596" max="12800" width="9.08984375" style="4"/>
    <col min="12801" max="12801" width="13.36328125" style="4" customWidth="1"/>
    <col min="12802" max="12802" width="56.7265625" style="4" customWidth="1"/>
    <col min="12803" max="12807" width="10.08984375" style="4" customWidth="1"/>
    <col min="12808" max="12808" width="10.54296875" style="4" customWidth="1"/>
    <col min="12809" max="12818" width="10.08984375" style="4" customWidth="1"/>
    <col min="12819" max="12821" width="0" style="4" hidden="1" customWidth="1"/>
    <col min="12822" max="12838" width="10.08984375" style="4" customWidth="1"/>
    <col min="12839" max="12839" width="9.08984375" style="4" customWidth="1"/>
    <col min="12840" max="12840" width="10.6328125" style="4" customWidth="1"/>
    <col min="12841" max="12844" width="10.08984375" style="4" customWidth="1"/>
    <col min="12845" max="12845" width="6.54296875" style="4" customWidth="1"/>
    <col min="12846" max="12849" width="10.08984375" style="4" customWidth="1"/>
    <col min="12850" max="12850" width="9.90625" style="4" customWidth="1"/>
    <col min="12851" max="12851" width="10.1796875" style="4" customWidth="1"/>
    <col min="12852" max="13056" width="9.08984375" style="4"/>
    <col min="13057" max="13057" width="13.36328125" style="4" customWidth="1"/>
    <col min="13058" max="13058" width="56.7265625" style="4" customWidth="1"/>
    <col min="13059" max="13063" width="10.08984375" style="4" customWidth="1"/>
    <col min="13064" max="13064" width="10.54296875" style="4" customWidth="1"/>
    <col min="13065" max="13074" width="10.08984375" style="4" customWidth="1"/>
    <col min="13075" max="13077" width="0" style="4" hidden="1" customWidth="1"/>
    <col min="13078" max="13094" width="10.08984375" style="4" customWidth="1"/>
    <col min="13095" max="13095" width="9.08984375" style="4" customWidth="1"/>
    <col min="13096" max="13096" width="10.6328125" style="4" customWidth="1"/>
    <col min="13097" max="13100" width="10.08984375" style="4" customWidth="1"/>
    <col min="13101" max="13101" width="6.54296875" style="4" customWidth="1"/>
    <col min="13102" max="13105" width="10.08984375" style="4" customWidth="1"/>
    <col min="13106" max="13106" width="9.90625" style="4" customWidth="1"/>
    <col min="13107" max="13107" width="10.1796875" style="4" customWidth="1"/>
    <col min="13108" max="13312" width="9.08984375" style="4"/>
    <col min="13313" max="13313" width="13.36328125" style="4" customWidth="1"/>
    <col min="13314" max="13314" width="56.7265625" style="4" customWidth="1"/>
    <col min="13315" max="13319" width="10.08984375" style="4" customWidth="1"/>
    <col min="13320" max="13320" width="10.54296875" style="4" customWidth="1"/>
    <col min="13321" max="13330" width="10.08984375" style="4" customWidth="1"/>
    <col min="13331" max="13333" width="0" style="4" hidden="1" customWidth="1"/>
    <col min="13334" max="13350" width="10.08984375" style="4" customWidth="1"/>
    <col min="13351" max="13351" width="9.08984375" style="4" customWidth="1"/>
    <col min="13352" max="13352" width="10.6328125" style="4" customWidth="1"/>
    <col min="13353" max="13356" width="10.08984375" style="4" customWidth="1"/>
    <col min="13357" max="13357" width="6.54296875" style="4" customWidth="1"/>
    <col min="13358" max="13361" width="10.08984375" style="4" customWidth="1"/>
    <col min="13362" max="13362" width="9.90625" style="4" customWidth="1"/>
    <col min="13363" max="13363" width="10.1796875" style="4" customWidth="1"/>
    <col min="13364" max="13568" width="9.08984375" style="4"/>
    <col min="13569" max="13569" width="13.36328125" style="4" customWidth="1"/>
    <col min="13570" max="13570" width="56.7265625" style="4" customWidth="1"/>
    <col min="13571" max="13575" width="10.08984375" style="4" customWidth="1"/>
    <col min="13576" max="13576" width="10.54296875" style="4" customWidth="1"/>
    <col min="13577" max="13586" width="10.08984375" style="4" customWidth="1"/>
    <col min="13587" max="13589" width="0" style="4" hidden="1" customWidth="1"/>
    <col min="13590" max="13606" width="10.08984375" style="4" customWidth="1"/>
    <col min="13607" max="13607" width="9.08984375" style="4" customWidth="1"/>
    <col min="13608" max="13608" width="10.6328125" style="4" customWidth="1"/>
    <col min="13609" max="13612" width="10.08984375" style="4" customWidth="1"/>
    <col min="13613" max="13613" width="6.54296875" style="4" customWidth="1"/>
    <col min="13614" max="13617" width="10.08984375" style="4" customWidth="1"/>
    <col min="13618" max="13618" width="9.90625" style="4" customWidth="1"/>
    <col min="13619" max="13619" width="10.1796875" style="4" customWidth="1"/>
    <col min="13620" max="13824" width="9.08984375" style="4"/>
    <col min="13825" max="13825" width="13.36328125" style="4" customWidth="1"/>
    <col min="13826" max="13826" width="56.7265625" style="4" customWidth="1"/>
    <col min="13827" max="13831" width="10.08984375" style="4" customWidth="1"/>
    <col min="13832" max="13832" width="10.54296875" style="4" customWidth="1"/>
    <col min="13833" max="13842" width="10.08984375" style="4" customWidth="1"/>
    <col min="13843" max="13845" width="0" style="4" hidden="1" customWidth="1"/>
    <col min="13846" max="13862" width="10.08984375" style="4" customWidth="1"/>
    <col min="13863" max="13863" width="9.08984375" style="4" customWidth="1"/>
    <col min="13864" max="13864" width="10.6328125" style="4" customWidth="1"/>
    <col min="13865" max="13868" width="10.08984375" style="4" customWidth="1"/>
    <col min="13869" max="13869" width="6.54296875" style="4" customWidth="1"/>
    <col min="13870" max="13873" width="10.08984375" style="4" customWidth="1"/>
    <col min="13874" max="13874" width="9.90625" style="4" customWidth="1"/>
    <col min="13875" max="13875" width="10.1796875" style="4" customWidth="1"/>
    <col min="13876" max="14080" width="9.08984375" style="4"/>
    <col min="14081" max="14081" width="13.36328125" style="4" customWidth="1"/>
    <col min="14082" max="14082" width="56.7265625" style="4" customWidth="1"/>
    <col min="14083" max="14087" width="10.08984375" style="4" customWidth="1"/>
    <col min="14088" max="14088" width="10.54296875" style="4" customWidth="1"/>
    <col min="14089" max="14098" width="10.08984375" style="4" customWidth="1"/>
    <col min="14099" max="14101" width="0" style="4" hidden="1" customWidth="1"/>
    <col min="14102" max="14118" width="10.08984375" style="4" customWidth="1"/>
    <col min="14119" max="14119" width="9.08984375" style="4" customWidth="1"/>
    <col min="14120" max="14120" width="10.6328125" style="4" customWidth="1"/>
    <col min="14121" max="14124" width="10.08984375" style="4" customWidth="1"/>
    <col min="14125" max="14125" width="6.54296875" style="4" customWidth="1"/>
    <col min="14126" max="14129" width="10.08984375" style="4" customWidth="1"/>
    <col min="14130" max="14130" width="9.90625" style="4" customWidth="1"/>
    <col min="14131" max="14131" width="10.1796875" style="4" customWidth="1"/>
    <col min="14132" max="14336" width="9.08984375" style="4"/>
    <col min="14337" max="14337" width="13.36328125" style="4" customWidth="1"/>
    <col min="14338" max="14338" width="56.7265625" style="4" customWidth="1"/>
    <col min="14339" max="14343" width="10.08984375" style="4" customWidth="1"/>
    <col min="14344" max="14344" width="10.54296875" style="4" customWidth="1"/>
    <col min="14345" max="14354" width="10.08984375" style="4" customWidth="1"/>
    <col min="14355" max="14357" width="0" style="4" hidden="1" customWidth="1"/>
    <col min="14358" max="14374" width="10.08984375" style="4" customWidth="1"/>
    <col min="14375" max="14375" width="9.08984375" style="4" customWidth="1"/>
    <col min="14376" max="14376" width="10.6328125" style="4" customWidth="1"/>
    <col min="14377" max="14380" width="10.08984375" style="4" customWidth="1"/>
    <col min="14381" max="14381" width="6.54296875" style="4" customWidth="1"/>
    <col min="14382" max="14385" width="10.08984375" style="4" customWidth="1"/>
    <col min="14386" max="14386" width="9.90625" style="4" customWidth="1"/>
    <col min="14387" max="14387" width="10.1796875" style="4" customWidth="1"/>
    <col min="14388" max="14592" width="9.08984375" style="4"/>
    <col min="14593" max="14593" width="13.36328125" style="4" customWidth="1"/>
    <col min="14594" max="14594" width="56.7265625" style="4" customWidth="1"/>
    <col min="14595" max="14599" width="10.08984375" style="4" customWidth="1"/>
    <col min="14600" max="14600" width="10.54296875" style="4" customWidth="1"/>
    <col min="14601" max="14610" width="10.08984375" style="4" customWidth="1"/>
    <col min="14611" max="14613" width="0" style="4" hidden="1" customWidth="1"/>
    <col min="14614" max="14630" width="10.08984375" style="4" customWidth="1"/>
    <col min="14631" max="14631" width="9.08984375" style="4" customWidth="1"/>
    <col min="14632" max="14632" width="10.6328125" style="4" customWidth="1"/>
    <col min="14633" max="14636" width="10.08984375" style="4" customWidth="1"/>
    <col min="14637" max="14637" width="6.54296875" style="4" customWidth="1"/>
    <col min="14638" max="14641" width="10.08984375" style="4" customWidth="1"/>
    <col min="14642" max="14642" width="9.90625" style="4" customWidth="1"/>
    <col min="14643" max="14643" width="10.1796875" style="4" customWidth="1"/>
    <col min="14644" max="14848" width="9.08984375" style="4"/>
    <col min="14849" max="14849" width="13.36328125" style="4" customWidth="1"/>
    <col min="14850" max="14850" width="56.7265625" style="4" customWidth="1"/>
    <col min="14851" max="14855" width="10.08984375" style="4" customWidth="1"/>
    <col min="14856" max="14856" width="10.54296875" style="4" customWidth="1"/>
    <col min="14857" max="14866" width="10.08984375" style="4" customWidth="1"/>
    <col min="14867" max="14869" width="0" style="4" hidden="1" customWidth="1"/>
    <col min="14870" max="14886" width="10.08984375" style="4" customWidth="1"/>
    <col min="14887" max="14887" width="9.08984375" style="4" customWidth="1"/>
    <col min="14888" max="14888" width="10.6328125" style="4" customWidth="1"/>
    <col min="14889" max="14892" width="10.08984375" style="4" customWidth="1"/>
    <col min="14893" max="14893" width="6.54296875" style="4" customWidth="1"/>
    <col min="14894" max="14897" width="10.08984375" style="4" customWidth="1"/>
    <col min="14898" max="14898" width="9.90625" style="4" customWidth="1"/>
    <col min="14899" max="14899" width="10.1796875" style="4" customWidth="1"/>
    <col min="14900" max="15104" width="9.08984375" style="4"/>
    <col min="15105" max="15105" width="13.36328125" style="4" customWidth="1"/>
    <col min="15106" max="15106" width="56.7265625" style="4" customWidth="1"/>
    <col min="15107" max="15111" width="10.08984375" style="4" customWidth="1"/>
    <col min="15112" max="15112" width="10.54296875" style="4" customWidth="1"/>
    <col min="15113" max="15122" width="10.08984375" style="4" customWidth="1"/>
    <col min="15123" max="15125" width="0" style="4" hidden="1" customWidth="1"/>
    <col min="15126" max="15142" width="10.08984375" style="4" customWidth="1"/>
    <col min="15143" max="15143" width="9.08984375" style="4" customWidth="1"/>
    <col min="15144" max="15144" width="10.6328125" style="4" customWidth="1"/>
    <col min="15145" max="15148" width="10.08984375" style="4" customWidth="1"/>
    <col min="15149" max="15149" width="6.54296875" style="4" customWidth="1"/>
    <col min="15150" max="15153" width="10.08984375" style="4" customWidth="1"/>
    <col min="15154" max="15154" width="9.90625" style="4" customWidth="1"/>
    <col min="15155" max="15155" width="10.1796875" style="4" customWidth="1"/>
    <col min="15156" max="15360" width="9.08984375" style="4"/>
    <col min="15361" max="15361" width="13.36328125" style="4" customWidth="1"/>
    <col min="15362" max="15362" width="56.7265625" style="4" customWidth="1"/>
    <col min="15363" max="15367" width="10.08984375" style="4" customWidth="1"/>
    <col min="15368" max="15368" width="10.54296875" style="4" customWidth="1"/>
    <col min="15369" max="15378" width="10.08984375" style="4" customWidth="1"/>
    <col min="15379" max="15381" width="0" style="4" hidden="1" customWidth="1"/>
    <col min="15382" max="15398" width="10.08984375" style="4" customWidth="1"/>
    <col min="15399" max="15399" width="9.08984375" style="4" customWidth="1"/>
    <col min="15400" max="15400" width="10.6328125" style="4" customWidth="1"/>
    <col min="15401" max="15404" width="10.08984375" style="4" customWidth="1"/>
    <col min="15405" max="15405" width="6.54296875" style="4" customWidth="1"/>
    <col min="15406" max="15409" width="10.08984375" style="4" customWidth="1"/>
    <col min="15410" max="15410" width="9.90625" style="4" customWidth="1"/>
    <col min="15411" max="15411" width="10.1796875" style="4" customWidth="1"/>
    <col min="15412" max="15616" width="9.08984375" style="4"/>
    <col min="15617" max="15617" width="13.36328125" style="4" customWidth="1"/>
    <col min="15618" max="15618" width="56.7265625" style="4" customWidth="1"/>
    <col min="15619" max="15623" width="10.08984375" style="4" customWidth="1"/>
    <col min="15624" max="15624" width="10.54296875" style="4" customWidth="1"/>
    <col min="15625" max="15634" width="10.08984375" style="4" customWidth="1"/>
    <col min="15635" max="15637" width="0" style="4" hidden="1" customWidth="1"/>
    <col min="15638" max="15654" width="10.08984375" style="4" customWidth="1"/>
    <col min="15655" max="15655" width="9.08984375" style="4" customWidth="1"/>
    <col min="15656" max="15656" width="10.6328125" style="4" customWidth="1"/>
    <col min="15657" max="15660" width="10.08984375" style="4" customWidth="1"/>
    <col min="15661" max="15661" width="6.54296875" style="4" customWidth="1"/>
    <col min="15662" max="15665" width="10.08984375" style="4" customWidth="1"/>
    <col min="15666" max="15666" width="9.90625" style="4" customWidth="1"/>
    <col min="15667" max="15667" width="10.1796875" style="4" customWidth="1"/>
    <col min="15668" max="15872" width="9.08984375" style="4"/>
    <col min="15873" max="15873" width="13.36328125" style="4" customWidth="1"/>
    <col min="15874" max="15874" width="56.7265625" style="4" customWidth="1"/>
    <col min="15875" max="15879" width="10.08984375" style="4" customWidth="1"/>
    <col min="15880" max="15880" width="10.54296875" style="4" customWidth="1"/>
    <col min="15881" max="15890" width="10.08984375" style="4" customWidth="1"/>
    <col min="15891" max="15893" width="0" style="4" hidden="1" customWidth="1"/>
    <col min="15894" max="15910" width="10.08984375" style="4" customWidth="1"/>
    <col min="15911" max="15911" width="9.08984375" style="4" customWidth="1"/>
    <col min="15912" max="15912" width="10.6328125" style="4" customWidth="1"/>
    <col min="15913" max="15916" width="10.08984375" style="4" customWidth="1"/>
    <col min="15917" max="15917" width="6.54296875" style="4" customWidth="1"/>
    <col min="15918" max="15921" width="10.08984375" style="4" customWidth="1"/>
    <col min="15922" max="15922" width="9.90625" style="4" customWidth="1"/>
    <col min="15923" max="15923" width="10.1796875" style="4" customWidth="1"/>
    <col min="15924" max="16128" width="9.08984375" style="4"/>
    <col min="16129" max="16129" width="13.36328125" style="4" customWidth="1"/>
    <col min="16130" max="16130" width="56.7265625" style="4" customWidth="1"/>
    <col min="16131" max="16135" width="10.08984375" style="4" customWidth="1"/>
    <col min="16136" max="16136" width="10.54296875" style="4" customWidth="1"/>
    <col min="16137" max="16146" width="10.08984375" style="4" customWidth="1"/>
    <col min="16147" max="16149" width="0" style="4" hidden="1" customWidth="1"/>
    <col min="16150" max="16166" width="10.08984375" style="4" customWidth="1"/>
    <col min="16167" max="16167" width="9.08984375" style="4" customWidth="1"/>
    <col min="16168" max="16168" width="10.6328125" style="4" customWidth="1"/>
    <col min="16169" max="16172" width="10.08984375" style="4" customWidth="1"/>
    <col min="16173" max="16173" width="6.54296875" style="4" customWidth="1"/>
    <col min="16174" max="16177" width="10.08984375" style="4" customWidth="1"/>
    <col min="16178" max="16178" width="9.90625" style="4" customWidth="1"/>
    <col min="16179" max="16179" width="10.1796875" style="4" customWidth="1"/>
    <col min="16180" max="16384" width="9.08984375" style="4"/>
  </cols>
  <sheetData>
    <row r="1" spans="1:51" ht="13">
      <c r="A1" s="3" t="s">
        <v>34</v>
      </c>
    </row>
    <row r="2" spans="1:51">
      <c r="A2" s="5" t="s">
        <v>35</v>
      </c>
    </row>
    <row r="3" spans="1:51">
      <c r="A3" s="4" t="s">
        <v>36</v>
      </c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</row>
    <row r="4" spans="1:51">
      <c r="A4" s="4" t="s">
        <v>37</v>
      </c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</row>
    <row r="5" spans="1:51" ht="13">
      <c r="A5" s="7" t="s">
        <v>38</v>
      </c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</row>
    <row r="6" spans="1:51"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</row>
    <row r="7" spans="1:51"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M7" s="6"/>
      <c r="AN7" s="8"/>
      <c r="AO7" s="6"/>
      <c r="AP7" s="6"/>
      <c r="AQ7" s="6"/>
      <c r="AR7" s="6"/>
      <c r="AS7" s="6"/>
      <c r="AT7" s="6"/>
      <c r="AU7" s="6"/>
      <c r="AV7" s="6"/>
      <c r="AW7" s="6"/>
    </row>
    <row r="8" spans="1:51">
      <c r="T8" s="9"/>
      <c r="U8" s="9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6"/>
      <c r="AI8" s="6"/>
      <c r="AJ8" s="6"/>
      <c r="AK8" s="6"/>
      <c r="AM8" s="6"/>
      <c r="AN8" s="8"/>
      <c r="AO8" s="6"/>
      <c r="AP8" s="6"/>
      <c r="AQ8" s="6"/>
      <c r="AR8" s="6"/>
      <c r="AS8" s="6"/>
      <c r="AT8" s="6"/>
      <c r="AU8" s="6"/>
      <c r="AV8" s="6"/>
      <c r="AW8" s="6"/>
    </row>
    <row r="9" spans="1:51">
      <c r="B9" s="9" t="s">
        <v>39</v>
      </c>
      <c r="C9" s="11" t="s">
        <v>40</v>
      </c>
      <c r="D9" s="11" t="s">
        <v>41</v>
      </c>
      <c r="E9" s="11" t="s">
        <v>42</v>
      </c>
      <c r="F9" s="11" t="s">
        <v>43</v>
      </c>
      <c r="G9" s="11" t="s">
        <v>44</v>
      </c>
      <c r="H9" s="11" t="s">
        <v>45</v>
      </c>
      <c r="I9" s="11" t="s">
        <v>46</v>
      </c>
      <c r="J9" s="11" t="s">
        <v>47</v>
      </c>
      <c r="K9" s="11" t="s">
        <v>48</v>
      </c>
      <c r="L9" s="11" t="s">
        <v>49</v>
      </c>
      <c r="M9" s="11" t="s">
        <v>50</v>
      </c>
      <c r="N9" s="11" t="s">
        <v>51</v>
      </c>
      <c r="O9" s="11" t="s">
        <v>52</v>
      </c>
      <c r="P9" s="11" t="s">
        <v>53</v>
      </c>
      <c r="Q9" s="11" t="s">
        <v>54</v>
      </c>
      <c r="R9" s="11" t="s">
        <v>55</v>
      </c>
      <c r="S9" s="11" t="s">
        <v>56</v>
      </c>
      <c r="T9" s="4">
        <v>2008</v>
      </c>
      <c r="U9" s="4">
        <v>2009</v>
      </c>
      <c r="V9" s="6">
        <v>2010</v>
      </c>
      <c r="W9" s="6">
        <v>2011</v>
      </c>
      <c r="X9" s="6">
        <v>2012</v>
      </c>
      <c r="Y9" s="6">
        <v>2013</v>
      </c>
      <c r="Z9" s="6">
        <v>2014</v>
      </c>
      <c r="AA9" s="6">
        <v>2015</v>
      </c>
      <c r="AB9" s="6">
        <v>2016</v>
      </c>
      <c r="AC9" s="6">
        <v>2017</v>
      </c>
      <c r="AD9" s="12">
        <v>2018</v>
      </c>
      <c r="AE9" s="12">
        <v>2019</v>
      </c>
      <c r="AF9" s="12">
        <v>2020</v>
      </c>
      <c r="AG9" s="12"/>
      <c r="AH9" s="6"/>
      <c r="AI9" s="6"/>
      <c r="AJ9" s="6"/>
      <c r="AK9" s="6"/>
      <c r="AL9" s="12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12"/>
      <c r="AY9" s="12"/>
    </row>
    <row r="10" spans="1:51">
      <c r="A10" s="4" t="s">
        <v>57</v>
      </c>
      <c r="B10" s="11" t="s">
        <v>58</v>
      </c>
      <c r="S10" s="13"/>
      <c r="T10" s="11"/>
      <c r="U10" s="11"/>
      <c r="V10" s="14"/>
      <c r="W10" s="14"/>
      <c r="X10" s="14"/>
      <c r="Z10" s="15"/>
      <c r="AB10" s="15"/>
      <c r="AC10" s="15"/>
      <c r="AD10" s="15"/>
      <c r="AE10" s="15"/>
      <c r="AF10" s="15"/>
      <c r="AG10" s="15"/>
      <c r="AH10" s="6"/>
      <c r="AI10" s="6"/>
      <c r="AJ10" s="6"/>
      <c r="AK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</row>
    <row r="11" spans="1:51">
      <c r="A11" s="4" t="s">
        <v>59</v>
      </c>
      <c r="B11" s="11" t="s">
        <v>60</v>
      </c>
      <c r="C11" s="6">
        <v>399548</v>
      </c>
      <c r="D11" s="6">
        <v>397292</v>
      </c>
      <c r="E11" s="6">
        <v>389567</v>
      </c>
      <c r="F11" s="6">
        <v>371874</v>
      </c>
      <c r="G11" s="6">
        <v>371989</v>
      </c>
      <c r="H11" s="6">
        <v>380925</v>
      </c>
      <c r="I11" s="6">
        <v>384793</v>
      </c>
      <c r="J11" s="6">
        <v>381204</v>
      </c>
      <c r="K11" s="6">
        <v>383957</v>
      </c>
      <c r="L11" s="6">
        <v>388839</v>
      </c>
      <c r="M11" s="6">
        <v>404049</v>
      </c>
      <c r="N11" s="6">
        <v>400457</v>
      </c>
      <c r="O11" s="6">
        <v>395315</v>
      </c>
      <c r="P11" s="6">
        <v>394344</v>
      </c>
      <c r="Q11" s="6">
        <v>397897</v>
      </c>
      <c r="R11" s="6">
        <v>399100</v>
      </c>
      <c r="S11" s="6">
        <v>409471</v>
      </c>
      <c r="T11" s="6">
        <v>403744</v>
      </c>
      <c r="U11" s="6">
        <v>408013</v>
      </c>
      <c r="V11" s="6">
        <v>407721</v>
      </c>
      <c r="W11" s="16">
        <v>412255</v>
      </c>
      <c r="X11" s="16">
        <v>401726</v>
      </c>
      <c r="Y11" s="16">
        <v>402213</v>
      </c>
      <c r="Z11" s="17">
        <v>399034</v>
      </c>
      <c r="AA11" s="17">
        <v>392514</v>
      </c>
      <c r="AB11" s="17">
        <v>384289</v>
      </c>
      <c r="AC11" s="17">
        <v>377237</v>
      </c>
      <c r="AD11" s="17">
        <v>368623</v>
      </c>
      <c r="AE11" s="17">
        <v>363832</v>
      </c>
      <c r="AF11" s="17">
        <v>360058</v>
      </c>
      <c r="AG11" s="17"/>
      <c r="AH11" s="17"/>
      <c r="AI11" s="17"/>
      <c r="AJ11" s="17"/>
      <c r="AK11" s="17"/>
      <c r="AL11" s="17"/>
      <c r="AM11" s="6"/>
      <c r="AN11" s="18"/>
      <c r="AO11" s="18"/>
      <c r="AP11" s="18"/>
      <c r="AQ11" s="18"/>
      <c r="AR11" s="18"/>
      <c r="AS11" s="19"/>
      <c r="AT11" s="17"/>
      <c r="AU11" s="17"/>
      <c r="AV11" s="17"/>
      <c r="AW11" s="17"/>
      <c r="AX11" s="17"/>
    </row>
    <row r="12" spans="1:51">
      <c r="B12" s="11" t="s">
        <v>61</v>
      </c>
      <c r="C12" s="6">
        <v>395294</v>
      </c>
      <c r="D12" s="6">
        <v>395897</v>
      </c>
      <c r="E12" s="6">
        <v>393218</v>
      </c>
      <c r="F12" s="6">
        <v>385468</v>
      </c>
      <c r="G12" s="6">
        <v>367965</v>
      </c>
      <c r="H12" s="6">
        <v>368710</v>
      </c>
      <c r="I12" s="6">
        <v>377392</v>
      </c>
      <c r="J12" s="6">
        <v>381136</v>
      </c>
      <c r="K12" s="6">
        <v>377855</v>
      </c>
      <c r="L12" s="6">
        <v>385327</v>
      </c>
      <c r="M12" s="6">
        <v>389754</v>
      </c>
      <c r="N12" s="6">
        <v>405337</v>
      </c>
      <c r="O12" s="6">
        <v>401206</v>
      </c>
      <c r="P12" s="6">
        <v>395762</v>
      </c>
      <c r="Q12" s="6">
        <v>393777</v>
      </c>
      <c r="R12" s="6">
        <v>397565</v>
      </c>
      <c r="S12" s="6">
        <v>400418</v>
      </c>
      <c r="T12" s="6">
        <v>411304</v>
      </c>
      <c r="U12" s="6">
        <v>405090</v>
      </c>
      <c r="V12" s="6">
        <v>408630</v>
      </c>
      <c r="W12" s="16">
        <v>409005</v>
      </c>
      <c r="X12" s="16">
        <v>413795</v>
      </c>
      <c r="Y12" s="16">
        <v>404195</v>
      </c>
      <c r="Z12" s="17">
        <v>406989</v>
      </c>
      <c r="AA12" s="17">
        <v>400484</v>
      </c>
      <c r="AB12" s="17">
        <v>394021</v>
      </c>
      <c r="AC12" s="17">
        <v>387510</v>
      </c>
      <c r="AD12" s="17">
        <v>379067</v>
      </c>
      <c r="AE12" s="17">
        <v>370450</v>
      </c>
      <c r="AF12" s="17">
        <v>365656</v>
      </c>
      <c r="AG12" s="17"/>
      <c r="AH12" s="17"/>
      <c r="AI12" s="17"/>
      <c r="AJ12" s="17"/>
      <c r="AK12" s="17"/>
      <c r="AL12" s="17"/>
      <c r="AM12" s="6"/>
      <c r="AN12" s="18"/>
      <c r="AO12" s="18"/>
      <c r="AP12" s="18"/>
      <c r="AQ12" s="18"/>
      <c r="AR12" s="18"/>
      <c r="AS12" s="19"/>
      <c r="AT12" s="17"/>
      <c r="AU12" s="17"/>
      <c r="AV12" s="17"/>
      <c r="AW12" s="17"/>
      <c r="AX12" s="17"/>
    </row>
    <row r="13" spans="1:51">
      <c r="B13" s="11" t="s">
        <v>62</v>
      </c>
      <c r="C13" s="6">
        <v>401225</v>
      </c>
      <c r="D13" s="6">
        <v>397680</v>
      </c>
      <c r="E13" s="6">
        <v>397730</v>
      </c>
      <c r="F13" s="6">
        <v>394884</v>
      </c>
      <c r="G13" s="6">
        <v>387109</v>
      </c>
      <c r="H13" s="6">
        <v>369599</v>
      </c>
      <c r="I13" s="6">
        <v>370929</v>
      </c>
      <c r="J13" s="6">
        <v>379148</v>
      </c>
      <c r="K13" s="6">
        <v>382792</v>
      </c>
      <c r="L13" s="6">
        <v>380111</v>
      </c>
      <c r="M13" s="6">
        <v>387649</v>
      </c>
      <c r="N13" s="6">
        <v>391712</v>
      </c>
      <c r="O13" s="6">
        <v>407765</v>
      </c>
      <c r="P13" s="6">
        <v>403070</v>
      </c>
      <c r="Q13" s="6">
        <v>397394</v>
      </c>
      <c r="R13" s="6">
        <v>394427</v>
      </c>
      <c r="S13" s="6">
        <v>399537</v>
      </c>
      <c r="T13" s="6">
        <v>402223</v>
      </c>
      <c r="U13" s="6">
        <v>412762</v>
      </c>
      <c r="V13" s="6">
        <v>406365</v>
      </c>
      <c r="W13" s="16">
        <v>410032</v>
      </c>
      <c r="X13" s="16">
        <v>410568</v>
      </c>
      <c r="Y13" s="16">
        <v>414651</v>
      </c>
      <c r="Z13" s="17">
        <v>408993</v>
      </c>
      <c r="AA13" s="17">
        <v>408879</v>
      </c>
      <c r="AB13" s="17">
        <v>401224</v>
      </c>
      <c r="AC13" s="17">
        <v>396795</v>
      </c>
      <c r="AD13" s="17">
        <v>388901</v>
      </c>
      <c r="AE13" s="17">
        <v>380449</v>
      </c>
      <c r="AF13" s="17">
        <v>371835</v>
      </c>
      <c r="AG13" s="17"/>
      <c r="AH13" s="17"/>
      <c r="AI13" s="17"/>
      <c r="AJ13" s="17"/>
      <c r="AK13" s="17"/>
      <c r="AL13" s="17"/>
      <c r="AM13" s="6"/>
      <c r="AN13" s="18"/>
      <c r="AO13" s="18"/>
      <c r="AP13" s="18"/>
      <c r="AQ13" s="18"/>
      <c r="AR13" s="18"/>
      <c r="AS13" s="19"/>
      <c r="AT13" s="17"/>
      <c r="AU13" s="17"/>
      <c r="AV13" s="17"/>
      <c r="AW13" s="17"/>
      <c r="AX13" s="17"/>
    </row>
    <row r="14" spans="1:51">
      <c r="B14" s="11" t="s">
        <v>63</v>
      </c>
      <c r="C14" s="6">
        <v>399805</v>
      </c>
      <c r="D14" s="6">
        <v>401144</v>
      </c>
      <c r="E14" s="6">
        <v>397587</v>
      </c>
      <c r="F14" s="6">
        <v>397523</v>
      </c>
      <c r="G14" s="6">
        <v>394636</v>
      </c>
      <c r="H14" s="6">
        <v>386783</v>
      </c>
      <c r="I14" s="6">
        <v>369202</v>
      </c>
      <c r="J14" s="6">
        <v>370960</v>
      </c>
      <c r="K14" s="6">
        <v>378851</v>
      </c>
      <c r="L14" s="6">
        <v>385502</v>
      </c>
      <c r="M14" s="6">
        <v>382878</v>
      </c>
      <c r="N14" s="6">
        <v>390371</v>
      </c>
      <c r="O14" s="6">
        <v>394324</v>
      </c>
      <c r="P14" s="6">
        <v>410841</v>
      </c>
      <c r="Q14" s="6">
        <v>405691</v>
      </c>
      <c r="R14" s="6">
        <v>399812</v>
      </c>
      <c r="S14" s="6">
        <v>397890</v>
      </c>
      <c r="T14" s="6">
        <v>401370</v>
      </c>
      <c r="U14" s="6">
        <v>405242</v>
      </c>
      <c r="V14" s="6">
        <v>414906</v>
      </c>
      <c r="W14" s="16">
        <v>409276</v>
      </c>
      <c r="X14" s="16">
        <v>413315</v>
      </c>
      <c r="Y14" s="16">
        <v>414455</v>
      </c>
      <c r="Z14" s="17">
        <v>420776</v>
      </c>
      <c r="AA14" s="17">
        <v>411560</v>
      </c>
      <c r="AB14" s="17">
        <v>411844</v>
      </c>
      <c r="AC14" s="17">
        <v>403205</v>
      </c>
      <c r="AD14" s="17">
        <v>398866</v>
      </c>
      <c r="AE14" s="17">
        <v>390973</v>
      </c>
      <c r="AF14" s="17">
        <v>382535</v>
      </c>
      <c r="AG14" s="17"/>
      <c r="AH14" s="17"/>
      <c r="AI14" s="17"/>
      <c r="AJ14" s="17"/>
      <c r="AK14" s="17"/>
      <c r="AL14" s="17"/>
      <c r="AM14" s="6"/>
      <c r="AN14" s="18"/>
      <c r="AO14" s="18"/>
      <c r="AP14" s="18"/>
      <c r="AQ14" s="18"/>
      <c r="AR14" s="18"/>
      <c r="AS14" s="19"/>
      <c r="AT14" s="17"/>
      <c r="AU14" s="17"/>
      <c r="AV14" s="17"/>
      <c r="AW14" s="17"/>
      <c r="AX14" s="17"/>
    </row>
    <row r="15" spans="1:51">
      <c r="B15" s="11" t="s">
        <v>64</v>
      </c>
      <c r="C15" s="6">
        <v>407266</v>
      </c>
      <c r="D15" s="6">
        <v>401616</v>
      </c>
      <c r="E15" s="6">
        <v>402614</v>
      </c>
      <c r="F15" s="6">
        <v>399205</v>
      </c>
      <c r="G15" s="6">
        <v>398918</v>
      </c>
      <c r="H15" s="6">
        <v>395932</v>
      </c>
      <c r="I15" s="6">
        <v>388010</v>
      </c>
      <c r="J15" s="6">
        <v>370303</v>
      </c>
      <c r="K15" s="6">
        <v>372561</v>
      </c>
      <c r="L15" s="6">
        <v>381526</v>
      </c>
      <c r="M15" s="6">
        <v>388290</v>
      </c>
      <c r="N15" s="6">
        <v>385657</v>
      </c>
      <c r="O15" s="6">
        <v>393191</v>
      </c>
      <c r="P15" s="6">
        <v>397188</v>
      </c>
      <c r="Q15" s="6">
        <v>414231</v>
      </c>
      <c r="R15" s="6">
        <v>408624</v>
      </c>
      <c r="S15" s="6">
        <v>404076</v>
      </c>
      <c r="T15" s="6">
        <v>401147</v>
      </c>
      <c r="U15" s="6">
        <v>404548</v>
      </c>
      <c r="V15" s="6">
        <v>408419</v>
      </c>
      <c r="W15" s="16">
        <v>418184</v>
      </c>
      <c r="X15" s="16">
        <v>413263</v>
      </c>
      <c r="Y15" s="16">
        <v>418232</v>
      </c>
      <c r="Z15" s="17">
        <v>421967</v>
      </c>
      <c r="AA15" s="17">
        <v>424319</v>
      </c>
      <c r="AB15" s="17">
        <v>414453</v>
      </c>
      <c r="AC15" s="17">
        <v>415088</v>
      </c>
      <c r="AD15" s="17">
        <v>405922</v>
      </c>
      <c r="AE15" s="17">
        <v>401583</v>
      </c>
      <c r="AF15" s="17">
        <v>393693</v>
      </c>
      <c r="AG15" s="17"/>
      <c r="AH15" s="17"/>
      <c r="AI15" s="17"/>
      <c r="AJ15" s="17"/>
      <c r="AK15" s="17"/>
      <c r="AL15" s="17"/>
      <c r="AM15" s="6"/>
      <c r="AN15" s="18"/>
      <c r="AO15" s="18"/>
      <c r="AP15" s="18"/>
      <c r="AQ15" s="18"/>
      <c r="AR15" s="18"/>
      <c r="AS15" s="19"/>
      <c r="AT15" s="17"/>
      <c r="AU15" s="17"/>
      <c r="AV15" s="17"/>
      <c r="AW15" s="17"/>
      <c r="AX15" s="17"/>
    </row>
    <row r="16" spans="1:51">
      <c r="B16" s="11" t="s">
        <v>65</v>
      </c>
      <c r="C16" s="6">
        <v>403181</v>
      </c>
      <c r="D16" s="6">
        <v>408366</v>
      </c>
      <c r="E16" s="6">
        <v>402608</v>
      </c>
      <c r="F16" s="6">
        <v>403529</v>
      </c>
      <c r="G16" s="6">
        <v>400254</v>
      </c>
      <c r="H16" s="6">
        <v>399751</v>
      </c>
      <c r="I16" s="6">
        <v>396750</v>
      </c>
      <c r="J16" s="6">
        <v>388705</v>
      </c>
      <c r="K16" s="6">
        <v>371024</v>
      </c>
      <c r="L16" s="6">
        <v>374544</v>
      </c>
      <c r="M16" s="6">
        <v>383862</v>
      </c>
      <c r="N16" s="6">
        <v>390633</v>
      </c>
      <c r="O16" s="6">
        <v>388021</v>
      </c>
      <c r="P16" s="6">
        <v>395503</v>
      </c>
      <c r="Q16" s="6">
        <v>399870</v>
      </c>
      <c r="R16" s="6">
        <v>417463</v>
      </c>
      <c r="S16" s="6">
        <v>410865</v>
      </c>
      <c r="T16" s="6">
        <v>407415</v>
      </c>
      <c r="U16" s="6">
        <v>403672</v>
      </c>
      <c r="V16" s="6">
        <v>407677</v>
      </c>
      <c r="W16" s="16">
        <v>410539</v>
      </c>
      <c r="X16" s="16">
        <v>421578</v>
      </c>
      <c r="Y16" s="16">
        <v>416848</v>
      </c>
      <c r="Z16" s="17">
        <v>424685</v>
      </c>
      <c r="AA16" s="17">
        <v>424648</v>
      </c>
      <c r="AB16" s="17">
        <v>427033</v>
      </c>
      <c r="AC16" s="17">
        <v>416844</v>
      </c>
      <c r="AD16" s="17">
        <v>417035</v>
      </c>
      <c r="AE16" s="17">
        <v>407855</v>
      </c>
      <c r="AF16" s="17">
        <v>403548</v>
      </c>
      <c r="AG16" s="17"/>
      <c r="AH16" s="17"/>
      <c r="AI16" s="17"/>
      <c r="AJ16" s="17"/>
      <c r="AK16" s="17"/>
      <c r="AL16" s="17"/>
      <c r="AM16" s="6"/>
      <c r="AN16" s="18"/>
      <c r="AO16" s="18"/>
      <c r="AP16" s="18"/>
      <c r="AQ16" s="18"/>
      <c r="AR16" s="18"/>
      <c r="AS16" s="19"/>
      <c r="AT16" s="17"/>
      <c r="AU16" s="17"/>
      <c r="AV16" s="17"/>
      <c r="AW16" s="17"/>
      <c r="AX16" s="17"/>
    </row>
    <row r="17" spans="2:50">
      <c r="B17" s="11" t="s">
        <v>66</v>
      </c>
      <c r="C17" s="6">
        <v>397941</v>
      </c>
      <c r="D17" s="6">
        <v>403859</v>
      </c>
      <c r="E17" s="6">
        <v>409052</v>
      </c>
      <c r="F17" s="6">
        <v>403505</v>
      </c>
      <c r="G17" s="6">
        <v>404326</v>
      </c>
      <c r="H17" s="6">
        <v>401259</v>
      </c>
      <c r="I17" s="6">
        <v>400694</v>
      </c>
      <c r="J17" s="6">
        <v>397667</v>
      </c>
      <c r="K17" s="6">
        <v>389693</v>
      </c>
      <c r="L17" s="6">
        <v>373377</v>
      </c>
      <c r="M17" s="6">
        <v>376514</v>
      </c>
      <c r="N17" s="6">
        <v>386145</v>
      </c>
      <c r="O17" s="6">
        <v>392957</v>
      </c>
      <c r="P17" s="6">
        <v>390336</v>
      </c>
      <c r="Q17" s="6">
        <v>397801</v>
      </c>
      <c r="R17" s="6">
        <v>402587</v>
      </c>
      <c r="S17" s="6">
        <v>421014</v>
      </c>
      <c r="T17" s="6">
        <v>413292</v>
      </c>
      <c r="U17" s="6">
        <v>409847</v>
      </c>
      <c r="V17" s="6">
        <v>405447</v>
      </c>
      <c r="W17" s="16">
        <v>409949</v>
      </c>
      <c r="X17" s="16">
        <v>413727</v>
      </c>
      <c r="Y17" s="16">
        <v>424765</v>
      </c>
      <c r="Z17" s="17">
        <v>422707</v>
      </c>
      <c r="AA17" s="17">
        <v>427969</v>
      </c>
      <c r="AB17" s="17">
        <v>426026</v>
      </c>
      <c r="AC17" s="17">
        <v>428950</v>
      </c>
      <c r="AD17" s="17">
        <v>418123</v>
      </c>
      <c r="AE17" s="17">
        <v>418314</v>
      </c>
      <c r="AF17" s="17">
        <v>409134</v>
      </c>
      <c r="AG17" s="17"/>
      <c r="AH17" s="17"/>
      <c r="AI17" s="17"/>
      <c r="AJ17" s="17"/>
      <c r="AK17" s="17"/>
      <c r="AL17" s="17"/>
      <c r="AM17" s="6"/>
      <c r="AN17" s="18"/>
      <c r="AO17" s="18"/>
      <c r="AP17" s="18"/>
      <c r="AQ17" s="18"/>
      <c r="AR17" s="18"/>
      <c r="AS17" s="19"/>
      <c r="AT17" s="17"/>
      <c r="AU17" s="17"/>
      <c r="AV17" s="17"/>
      <c r="AW17" s="17"/>
      <c r="AX17" s="17"/>
    </row>
    <row r="18" spans="2:50">
      <c r="B18" s="11" t="s">
        <v>67</v>
      </c>
      <c r="C18" s="6">
        <v>392061</v>
      </c>
      <c r="D18" s="6">
        <v>398632</v>
      </c>
      <c r="E18" s="6">
        <v>404022</v>
      </c>
      <c r="F18" s="6">
        <v>409362</v>
      </c>
      <c r="G18" s="6">
        <v>403860</v>
      </c>
      <c r="H18" s="6">
        <v>404531</v>
      </c>
      <c r="I18" s="6">
        <v>401629</v>
      </c>
      <c r="J18" s="6">
        <v>400939</v>
      </c>
      <c r="K18" s="6">
        <v>397885</v>
      </c>
      <c r="L18" s="6">
        <v>392015</v>
      </c>
      <c r="M18" s="6">
        <v>375696</v>
      </c>
      <c r="N18" s="6">
        <v>378462</v>
      </c>
      <c r="O18" s="6">
        <v>388365</v>
      </c>
      <c r="P18" s="6">
        <v>395169</v>
      </c>
      <c r="Q18" s="6">
        <v>392599</v>
      </c>
      <c r="R18" s="6">
        <v>399420</v>
      </c>
      <c r="S18" s="6">
        <v>404760</v>
      </c>
      <c r="T18" s="6">
        <v>422753</v>
      </c>
      <c r="U18" s="6">
        <v>414887</v>
      </c>
      <c r="V18" s="6">
        <v>411740</v>
      </c>
      <c r="W18" s="16">
        <v>407274</v>
      </c>
      <c r="X18" s="16">
        <v>411850</v>
      </c>
      <c r="Y18" s="16">
        <v>416369</v>
      </c>
      <c r="Z18" s="17">
        <v>430602</v>
      </c>
      <c r="AA18" s="17">
        <v>425475</v>
      </c>
      <c r="AB18" s="17">
        <v>430360</v>
      </c>
      <c r="AC18" s="17">
        <v>428265</v>
      </c>
      <c r="AD18" s="17">
        <v>430385</v>
      </c>
      <c r="AE18" s="17">
        <v>419545</v>
      </c>
      <c r="AF18" s="17">
        <v>419746</v>
      </c>
      <c r="AG18" s="17"/>
      <c r="AH18" s="17"/>
      <c r="AI18" s="17"/>
      <c r="AJ18" s="17"/>
      <c r="AK18" s="17"/>
      <c r="AL18" s="17"/>
      <c r="AM18" s="6"/>
      <c r="AN18" s="18"/>
      <c r="AO18" s="18"/>
      <c r="AP18" s="18"/>
      <c r="AQ18" s="18"/>
      <c r="AR18" s="18"/>
      <c r="AS18" s="19"/>
      <c r="AT18" s="17"/>
      <c r="AU18" s="17"/>
      <c r="AV18" s="17"/>
      <c r="AW18" s="17"/>
      <c r="AX18" s="17"/>
    </row>
    <row r="19" spans="2:50">
      <c r="B19" s="11" t="s">
        <v>68</v>
      </c>
      <c r="C19" s="6">
        <v>419174</v>
      </c>
      <c r="D19" s="6">
        <v>393086</v>
      </c>
      <c r="E19" s="6">
        <v>399577</v>
      </c>
      <c r="F19" s="6">
        <v>404652</v>
      </c>
      <c r="G19" s="6">
        <v>409986</v>
      </c>
      <c r="H19" s="6">
        <v>404600</v>
      </c>
      <c r="I19" s="6">
        <v>405240</v>
      </c>
      <c r="J19" s="6">
        <v>402802</v>
      </c>
      <c r="K19" s="6">
        <v>402073</v>
      </c>
      <c r="L19" s="6">
        <v>399926</v>
      </c>
      <c r="M19" s="6">
        <v>394403</v>
      </c>
      <c r="N19" s="6">
        <v>378010</v>
      </c>
      <c r="O19" s="6">
        <v>380509</v>
      </c>
      <c r="P19" s="6">
        <v>390580</v>
      </c>
      <c r="Q19" s="6">
        <v>397393</v>
      </c>
      <c r="R19" s="6">
        <v>394530</v>
      </c>
      <c r="S19" s="6">
        <v>402127</v>
      </c>
      <c r="T19" s="6">
        <v>406649</v>
      </c>
      <c r="U19" s="6">
        <v>424839</v>
      </c>
      <c r="V19" s="6">
        <v>416408</v>
      </c>
      <c r="W19" s="16">
        <v>413233</v>
      </c>
      <c r="X19" s="16">
        <v>410664</v>
      </c>
      <c r="Y19" s="16">
        <v>414640</v>
      </c>
      <c r="Z19" s="17">
        <v>421823</v>
      </c>
      <c r="AA19" s="17">
        <v>433100</v>
      </c>
      <c r="AB19" s="17">
        <v>427114</v>
      </c>
      <c r="AC19" s="17">
        <v>431945</v>
      </c>
      <c r="AD19" s="17">
        <v>429002</v>
      </c>
      <c r="AE19" s="17">
        <v>431091</v>
      </c>
      <c r="AF19" s="17">
        <v>420236</v>
      </c>
      <c r="AG19" s="17"/>
      <c r="AH19" s="17"/>
      <c r="AI19" s="17"/>
      <c r="AJ19" s="17"/>
      <c r="AK19" s="17"/>
      <c r="AL19" s="17"/>
      <c r="AM19" s="6"/>
      <c r="AN19" s="18"/>
      <c r="AO19" s="18"/>
      <c r="AP19" s="18"/>
      <c r="AQ19" s="18"/>
      <c r="AR19" s="18"/>
      <c r="AS19" s="19"/>
      <c r="AT19" s="17"/>
      <c r="AU19" s="17"/>
      <c r="AV19" s="17"/>
      <c r="AW19" s="17"/>
      <c r="AX19" s="17"/>
    </row>
    <row r="20" spans="2:50">
      <c r="B20" s="11" t="s">
        <v>69</v>
      </c>
      <c r="C20" s="6">
        <v>423513</v>
      </c>
      <c r="D20" s="6">
        <v>419978</v>
      </c>
      <c r="E20" s="6">
        <v>394100</v>
      </c>
      <c r="F20" s="6">
        <v>400742</v>
      </c>
      <c r="G20" s="6">
        <v>405424</v>
      </c>
      <c r="H20" s="6">
        <v>410785</v>
      </c>
      <c r="I20" s="6">
        <v>405573</v>
      </c>
      <c r="J20" s="6">
        <v>406242</v>
      </c>
      <c r="K20" s="6">
        <v>404263</v>
      </c>
      <c r="L20" s="6">
        <v>405107</v>
      </c>
      <c r="M20" s="6">
        <v>401849</v>
      </c>
      <c r="N20" s="6">
        <v>396684</v>
      </c>
      <c r="O20" s="6">
        <v>380269</v>
      </c>
      <c r="P20" s="6">
        <v>382488</v>
      </c>
      <c r="Q20" s="6">
        <v>392792</v>
      </c>
      <c r="R20" s="6">
        <v>398947</v>
      </c>
      <c r="S20" s="6">
        <v>397258</v>
      </c>
      <c r="T20" s="6">
        <v>403879</v>
      </c>
      <c r="U20" s="6">
        <v>408224</v>
      </c>
      <c r="V20" s="6">
        <v>426361</v>
      </c>
      <c r="W20" s="16">
        <v>418287</v>
      </c>
      <c r="X20" s="16">
        <v>415450</v>
      </c>
      <c r="Y20" s="16">
        <v>413351</v>
      </c>
      <c r="Z20" s="17">
        <v>420439</v>
      </c>
      <c r="AA20" s="17">
        <v>423711</v>
      </c>
      <c r="AB20" s="17">
        <v>433917</v>
      </c>
      <c r="AC20" s="17">
        <v>427334</v>
      </c>
      <c r="AD20" s="17">
        <v>431691</v>
      </c>
      <c r="AE20" s="17">
        <v>428700</v>
      </c>
      <c r="AF20" s="17">
        <v>430787</v>
      </c>
      <c r="AG20" s="17"/>
      <c r="AH20" s="17"/>
      <c r="AI20" s="17"/>
      <c r="AJ20" s="17"/>
      <c r="AK20" s="17"/>
      <c r="AL20" s="17"/>
      <c r="AM20" s="6"/>
      <c r="AN20" s="18"/>
      <c r="AO20" s="18"/>
      <c r="AP20" s="18"/>
      <c r="AQ20" s="18"/>
      <c r="AR20" s="18"/>
      <c r="AS20" s="19"/>
      <c r="AT20" s="17"/>
      <c r="AU20" s="17"/>
      <c r="AV20" s="17"/>
      <c r="AW20" s="17"/>
      <c r="AX20" s="17"/>
    </row>
    <row r="21" spans="2:50">
      <c r="B21" s="11" t="s">
        <v>70</v>
      </c>
      <c r="C21" s="6">
        <v>424202</v>
      </c>
      <c r="D21" s="6">
        <v>423648</v>
      </c>
      <c r="E21" s="6">
        <v>419554</v>
      </c>
      <c r="F21" s="6">
        <v>394057</v>
      </c>
      <c r="G21" s="6">
        <v>400752</v>
      </c>
      <c r="H21" s="6">
        <v>405031</v>
      </c>
      <c r="I21" s="6">
        <v>410575</v>
      </c>
      <c r="J21" s="6">
        <v>405306</v>
      </c>
      <c r="K21" s="6">
        <v>406280</v>
      </c>
      <c r="L21" s="6">
        <v>407809</v>
      </c>
      <c r="M21" s="6">
        <v>408141</v>
      </c>
      <c r="N21" s="6">
        <v>403944</v>
      </c>
      <c r="O21" s="6">
        <v>399079</v>
      </c>
      <c r="P21" s="6">
        <v>382569</v>
      </c>
      <c r="Q21" s="6">
        <v>384567</v>
      </c>
      <c r="R21" s="6">
        <v>394317</v>
      </c>
      <c r="S21" s="6">
        <v>401690</v>
      </c>
      <c r="T21" s="6">
        <v>399361</v>
      </c>
      <c r="U21" s="6">
        <v>405436</v>
      </c>
      <c r="V21" s="6">
        <v>409656</v>
      </c>
      <c r="W21" s="16">
        <v>427892</v>
      </c>
      <c r="X21" s="16">
        <v>420746</v>
      </c>
      <c r="Y21" s="16">
        <v>417006</v>
      </c>
      <c r="Z21" s="17">
        <v>418356</v>
      </c>
      <c r="AA21" s="17">
        <v>421996</v>
      </c>
      <c r="AB21" s="17">
        <v>424797</v>
      </c>
      <c r="AC21" s="17">
        <v>433764</v>
      </c>
      <c r="AD21" s="17">
        <v>426900</v>
      </c>
      <c r="AE21" s="17">
        <v>431235</v>
      </c>
      <c r="AF21" s="17">
        <v>428212</v>
      </c>
      <c r="AG21" s="17"/>
      <c r="AH21" s="17"/>
      <c r="AI21" s="17"/>
      <c r="AJ21" s="17"/>
      <c r="AK21" s="17"/>
      <c r="AL21" s="17"/>
      <c r="AM21" s="6"/>
      <c r="AN21" s="18"/>
      <c r="AO21" s="18"/>
      <c r="AP21" s="18"/>
      <c r="AQ21" s="18"/>
      <c r="AR21" s="18"/>
      <c r="AS21" s="19"/>
      <c r="AT21" s="17"/>
      <c r="AU21" s="17"/>
      <c r="AV21" s="17"/>
      <c r="AW21" s="17"/>
      <c r="AX21" s="17"/>
    </row>
    <row r="22" spans="2:50">
      <c r="B22" s="11" t="s">
        <v>71</v>
      </c>
      <c r="C22" s="6">
        <v>401734</v>
      </c>
      <c r="D22" s="6">
        <v>424585</v>
      </c>
      <c r="E22" s="6">
        <v>424105</v>
      </c>
      <c r="F22" s="6">
        <v>419663</v>
      </c>
      <c r="G22" s="6">
        <v>394374</v>
      </c>
      <c r="H22" s="6">
        <v>401097</v>
      </c>
      <c r="I22" s="6">
        <v>405046</v>
      </c>
      <c r="J22" s="6">
        <v>410876</v>
      </c>
      <c r="K22" s="6">
        <v>406150</v>
      </c>
      <c r="L22" s="6">
        <v>410403</v>
      </c>
      <c r="M22" s="6">
        <v>411010</v>
      </c>
      <c r="N22" s="6">
        <v>410959</v>
      </c>
      <c r="O22" s="6">
        <v>405984</v>
      </c>
      <c r="P22" s="6">
        <v>401326</v>
      </c>
      <c r="Q22" s="6">
        <v>384868</v>
      </c>
      <c r="R22" s="6">
        <v>385984</v>
      </c>
      <c r="S22" s="6">
        <v>397360</v>
      </c>
      <c r="T22" s="6">
        <v>403427</v>
      </c>
      <c r="U22" s="6">
        <v>400561</v>
      </c>
      <c r="V22" s="6">
        <v>406868</v>
      </c>
      <c r="W22" s="16">
        <v>410096</v>
      </c>
      <c r="X22" s="16">
        <v>430398</v>
      </c>
      <c r="Y22" s="16">
        <v>423131</v>
      </c>
      <c r="Z22" s="17">
        <v>421269</v>
      </c>
      <c r="AA22" s="17">
        <v>420063</v>
      </c>
      <c r="AB22" s="17">
        <v>422680</v>
      </c>
      <c r="AC22" s="17">
        <v>424735</v>
      </c>
      <c r="AD22" s="17">
        <v>433267</v>
      </c>
      <c r="AE22" s="17">
        <v>426390</v>
      </c>
      <c r="AF22" s="17">
        <v>430731</v>
      </c>
      <c r="AG22" s="17"/>
      <c r="AH22" s="17"/>
      <c r="AI22" s="17"/>
      <c r="AJ22" s="17"/>
      <c r="AK22" s="17"/>
      <c r="AL22" s="17"/>
      <c r="AM22" s="6"/>
      <c r="AN22" s="18"/>
      <c r="AO22" s="18"/>
      <c r="AP22" s="18"/>
      <c r="AQ22" s="18"/>
      <c r="AR22" s="18"/>
      <c r="AS22" s="19"/>
      <c r="AT22" s="17"/>
      <c r="AU22" s="17"/>
      <c r="AV22" s="17"/>
      <c r="AW22" s="17"/>
      <c r="AX22" s="17"/>
    </row>
    <row r="23" spans="2:50">
      <c r="B23" s="11" t="s">
        <v>72</v>
      </c>
      <c r="C23" s="6">
        <v>392733</v>
      </c>
      <c r="D23" s="6">
        <v>403271</v>
      </c>
      <c r="E23" s="6">
        <v>425698</v>
      </c>
      <c r="F23" s="6">
        <v>425335</v>
      </c>
      <c r="G23" s="6">
        <v>420326</v>
      </c>
      <c r="H23" s="6">
        <v>395165</v>
      </c>
      <c r="I23" s="6">
        <v>401895</v>
      </c>
      <c r="J23" s="6">
        <v>405474</v>
      </c>
      <c r="K23" s="6">
        <v>411559</v>
      </c>
      <c r="L23" s="6">
        <v>409599</v>
      </c>
      <c r="M23" s="6">
        <v>414239</v>
      </c>
      <c r="N23" s="6">
        <v>414061</v>
      </c>
      <c r="O23" s="6">
        <v>413700</v>
      </c>
      <c r="P23" s="6">
        <v>407975</v>
      </c>
      <c r="Q23" s="6">
        <v>403595</v>
      </c>
      <c r="R23" s="6">
        <v>386526</v>
      </c>
      <c r="S23" s="6">
        <v>387884</v>
      </c>
      <c r="T23" s="6">
        <v>399895</v>
      </c>
      <c r="U23" s="6">
        <v>404539</v>
      </c>
      <c r="V23" s="6">
        <v>401394</v>
      </c>
      <c r="W23" s="16">
        <v>407212</v>
      </c>
      <c r="X23" s="16">
        <v>411475</v>
      </c>
      <c r="Y23" s="16">
        <v>432101</v>
      </c>
      <c r="Z23" s="17">
        <v>428686</v>
      </c>
      <c r="AA23" s="17">
        <v>422381</v>
      </c>
      <c r="AB23" s="17">
        <v>421074</v>
      </c>
      <c r="AC23" s="17">
        <v>423214</v>
      </c>
      <c r="AD23" s="17">
        <v>424252</v>
      </c>
      <c r="AE23" s="17">
        <v>432758</v>
      </c>
      <c r="AF23" s="17">
        <v>425893</v>
      </c>
      <c r="AG23" s="17"/>
      <c r="AH23" s="17"/>
      <c r="AI23" s="17"/>
      <c r="AJ23" s="17"/>
      <c r="AK23" s="17"/>
      <c r="AL23" s="17"/>
      <c r="AM23" s="6"/>
      <c r="AN23" s="18"/>
      <c r="AO23" s="18"/>
      <c r="AP23" s="18"/>
      <c r="AQ23" s="18"/>
      <c r="AR23" s="18"/>
      <c r="AS23" s="19"/>
      <c r="AT23" s="17"/>
      <c r="AU23" s="17"/>
      <c r="AV23" s="17"/>
      <c r="AW23" s="17"/>
      <c r="AX23" s="17"/>
    </row>
    <row r="24" spans="2:50">
      <c r="B24" s="11" t="s">
        <v>73</v>
      </c>
      <c r="C24" s="6">
        <v>396889</v>
      </c>
      <c r="D24" s="6">
        <v>393616</v>
      </c>
      <c r="E24" s="6">
        <v>404266</v>
      </c>
      <c r="F24" s="6">
        <v>426515</v>
      </c>
      <c r="G24" s="6">
        <v>426105</v>
      </c>
      <c r="H24" s="6">
        <v>420643</v>
      </c>
      <c r="I24" s="6">
        <v>395729</v>
      </c>
      <c r="J24" s="6">
        <v>402518</v>
      </c>
      <c r="K24" s="6">
        <v>406193</v>
      </c>
      <c r="L24" s="6">
        <v>414480</v>
      </c>
      <c r="M24" s="6">
        <v>412630</v>
      </c>
      <c r="N24" s="6">
        <v>417752</v>
      </c>
      <c r="O24" s="6">
        <v>416839</v>
      </c>
      <c r="P24" s="6">
        <v>416161</v>
      </c>
      <c r="Q24" s="6">
        <v>409950</v>
      </c>
      <c r="R24" s="6">
        <v>405169</v>
      </c>
      <c r="S24" s="6">
        <v>388560</v>
      </c>
      <c r="T24" s="6">
        <v>389406</v>
      </c>
      <c r="U24" s="6">
        <v>401463</v>
      </c>
      <c r="V24" s="6">
        <v>405790</v>
      </c>
      <c r="W24" s="16">
        <v>402050</v>
      </c>
      <c r="X24" s="16">
        <v>409004</v>
      </c>
      <c r="Y24" s="16">
        <v>413950</v>
      </c>
      <c r="Z24" s="17">
        <v>437131</v>
      </c>
      <c r="AA24" s="17">
        <v>430816</v>
      </c>
      <c r="AB24" s="17">
        <v>423271</v>
      </c>
      <c r="AC24" s="17">
        <v>421249</v>
      </c>
      <c r="AD24" s="17">
        <v>422959</v>
      </c>
      <c r="AE24" s="17">
        <v>423963</v>
      </c>
      <c r="AF24" s="17">
        <v>432473</v>
      </c>
      <c r="AG24" s="17"/>
      <c r="AH24" s="17"/>
      <c r="AI24" s="17"/>
      <c r="AJ24" s="17"/>
      <c r="AK24" s="17"/>
      <c r="AL24" s="17"/>
      <c r="AM24" s="6"/>
      <c r="AN24" s="18"/>
      <c r="AO24" s="18"/>
      <c r="AP24" s="18"/>
      <c r="AQ24" s="18"/>
      <c r="AR24" s="18"/>
      <c r="AS24" s="19"/>
      <c r="AT24" s="17"/>
      <c r="AU24" s="17"/>
      <c r="AV24" s="17"/>
      <c r="AW24" s="17"/>
      <c r="AX24" s="17"/>
    </row>
    <row r="25" spans="2:50">
      <c r="B25" s="11" t="s">
        <v>74</v>
      </c>
      <c r="C25" s="6">
        <v>386863</v>
      </c>
      <c r="D25" s="6">
        <v>398392</v>
      </c>
      <c r="E25" s="6">
        <v>394625</v>
      </c>
      <c r="F25" s="6">
        <v>405478</v>
      </c>
      <c r="G25" s="6">
        <v>427384</v>
      </c>
      <c r="H25" s="6">
        <v>426939</v>
      </c>
      <c r="I25" s="6">
        <v>421042</v>
      </c>
      <c r="J25" s="6">
        <v>396344</v>
      </c>
      <c r="K25" s="6">
        <v>403527</v>
      </c>
      <c r="L25" s="6">
        <v>408163</v>
      </c>
      <c r="M25" s="6">
        <v>417126</v>
      </c>
      <c r="N25" s="6">
        <v>415343</v>
      </c>
      <c r="O25" s="6">
        <v>420906</v>
      </c>
      <c r="P25" s="6">
        <v>419418</v>
      </c>
      <c r="Q25" s="6">
        <v>418616</v>
      </c>
      <c r="R25" s="6">
        <v>411660</v>
      </c>
      <c r="S25" s="6">
        <v>406796</v>
      </c>
      <c r="T25" s="6">
        <v>389329</v>
      </c>
      <c r="U25" s="6">
        <v>391372</v>
      </c>
      <c r="V25" s="6">
        <v>402414</v>
      </c>
      <c r="W25" s="16">
        <v>406716</v>
      </c>
      <c r="X25" s="16">
        <v>403842</v>
      </c>
      <c r="Y25" s="16">
        <v>410737</v>
      </c>
      <c r="Z25" s="17">
        <v>419016</v>
      </c>
      <c r="AA25" s="17">
        <v>439387</v>
      </c>
      <c r="AB25" s="17">
        <v>432544</v>
      </c>
      <c r="AC25" s="17">
        <v>424892</v>
      </c>
      <c r="AD25" s="17">
        <v>421783</v>
      </c>
      <c r="AE25" s="17">
        <v>423432</v>
      </c>
      <c r="AF25" s="17">
        <v>424444</v>
      </c>
      <c r="AG25" s="17"/>
      <c r="AH25" s="17"/>
      <c r="AI25" s="17"/>
      <c r="AJ25" s="17"/>
      <c r="AK25" s="17"/>
      <c r="AL25" s="17"/>
      <c r="AM25" s="6"/>
      <c r="AN25" s="18"/>
      <c r="AO25" s="18"/>
      <c r="AP25" s="18"/>
      <c r="AQ25" s="18"/>
      <c r="AR25" s="18"/>
      <c r="AS25" s="19"/>
      <c r="AT25" s="17"/>
      <c r="AU25" s="17"/>
      <c r="AV25" s="17"/>
      <c r="AW25" s="17"/>
      <c r="AX25" s="17"/>
    </row>
    <row r="26" spans="2:50">
      <c r="B26" s="11" t="s">
        <v>75</v>
      </c>
      <c r="C26" s="6">
        <v>400819</v>
      </c>
      <c r="D26" s="6">
        <v>388090</v>
      </c>
      <c r="E26" s="6">
        <v>399468</v>
      </c>
      <c r="F26" s="6">
        <v>395421</v>
      </c>
      <c r="G26" s="6">
        <v>406360</v>
      </c>
      <c r="H26" s="6">
        <v>427954</v>
      </c>
      <c r="I26" s="6">
        <v>427643</v>
      </c>
      <c r="J26" s="6">
        <v>421424</v>
      </c>
      <c r="K26" s="6">
        <v>397402</v>
      </c>
      <c r="L26" s="6">
        <v>403734</v>
      </c>
      <c r="M26" s="6">
        <v>409794</v>
      </c>
      <c r="N26" s="6">
        <v>419418</v>
      </c>
      <c r="O26" s="6">
        <v>417789</v>
      </c>
      <c r="P26" s="6">
        <v>423538</v>
      </c>
      <c r="Q26" s="6">
        <v>421801</v>
      </c>
      <c r="R26" s="6">
        <v>420200</v>
      </c>
      <c r="S26" s="6">
        <v>414176</v>
      </c>
      <c r="T26" s="6">
        <v>407997</v>
      </c>
      <c r="U26" s="6">
        <v>391168</v>
      </c>
      <c r="V26" s="6">
        <v>393169</v>
      </c>
      <c r="W26" s="16">
        <v>404142</v>
      </c>
      <c r="X26" s="16">
        <v>408679</v>
      </c>
      <c r="Y26" s="16">
        <v>405586</v>
      </c>
      <c r="Z26" s="17">
        <v>416210</v>
      </c>
      <c r="AA26" s="17">
        <v>421680</v>
      </c>
      <c r="AB26" s="17">
        <v>440607</v>
      </c>
      <c r="AC26" s="17">
        <v>435265</v>
      </c>
      <c r="AD26" s="17">
        <v>425728</v>
      </c>
      <c r="AE26" s="17">
        <v>422539</v>
      </c>
      <c r="AF26" s="17">
        <v>424188</v>
      </c>
      <c r="AG26" s="17"/>
      <c r="AH26" s="17"/>
      <c r="AI26" s="17"/>
      <c r="AJ26" s="17"/>
      <c r="AK26" s="17"/>
      <c r="AL26" s="17"/>
      <c r="AM26" s="6"/>
      <c r="AN26" s="18"/>
      <c r="AO26" s="18"/>
      <c r="AP26" s="18"/>
      <c r="AQ26" s="18"/>
      <c r="AR26" s="18"/>
      <c r="AS26" s="19"/>
      <c r="AT26" s="17"/>
      <c r="AU26" s="17"/>
      <c r="AV26" s="17"/>
      <c r="AW26" s="17"/>
      <c r="AX26" s="17"/>
    </row>
    <row r="27" spans="2:50">
      <c r="B27" s="11" t="s">
        <v>76</v>
      </c>
      <c r="C27" s="6">
        <v>429139</v>
      </c>
      <c r="D27" s="6">
        <v>401345</v>
      </c>
      <c r="E27" s="6">
        <v>389228</v>
      </c>
      <c r="F27" s="6">
        <v>400657</v>
      </c>
      <c r="G27" s="6">
        <v>396313</v>
      </c>
      <c r="H27" s="6">
        <v>407287</v>
      </c>
      <c r="I27" s="6">
        <v>428919</v>
      </c>
      <c r="J27" s="6">
        <v>428791</v>
      </c>
      <c r="K27" s="6">
        <v>422715</v>
      </c>
      <c r="L27" s="6">
        <v>396675</v>
      </c>
      <c r="M27" s="6">
        <v>403927</v>
      </c>
      <c r="N27" s="6">
        <v>411404</v>
      </c>
      <c r="O27" s="6">
        <v>421723</v>
      </c>
      <c r="P27" s="6">
        <v>419771</v>
      </c>
      <c r="Q27" s="6">
        <v>426452</v>
      </c>
      <c r="R27" s="6">
        <v>424116</v>
      </c>
      <c r="S27" s="6">
        <v>424492</v>
      </c>
      <c r="T27" s="6">
        <v>418510</v>
      </c>
      <c r="U27" s="6">
        <v>413730</v>
      </c>
      <c r="V27" s="6">
        <v>396995</v>
      </c>
      <c r="W27" s="16">
        <v>398361</v>
      </c>
      <c r="X27" s="16">
        <v>405107</v>
      </c>
      <c r="Y27" s="16">
        <v>409545</v>
      </c>
      <c r="Z27" s="17">
        <v>409530</v>
      </c>
      <c r="AA27" s="17">
        <v>417792</v>
      </c>
      <c r="AB27" s="17">
        <v>422734</v>
      </c>
      <c r="AC27" s="17">
        <v>442221</v>
      </c>
      <c r="AD27" s="17">
        <v>435359</v>
      </c>
      <c r="AE27" s="17">
        <v>425758</v>
      </c>
      <c r="AF27" s="17">
        <v>422558</v>
      </c>
      <c r="AG27" s="17"/>
      <c r="AH27" s="17"/>
      <c r="AI27" s="17"/>
      <c r="AJ27" s="17"/>
      <c r="AK27" s="17"/>
      <c r="AL27" s="17"/>
      <c r="AM27" s="6"/>
      <c r="AN27" s="18"/>
      <c r="AO27" s="18"/>
      <c r="AP27" s="18"/>
      <c r="AQ27" s="18"/>
      <c r="AR27" s="18"/>
      <c r="AS27" s="19"/>
      <c r="AT27" s="17"/>
      <c r="AU27" s="17"/>
      <c r="AV27" s="17"/>
      <c r="AW27" s="17"/>
      <c r="AX27" s="17"/>
    </row>
    <row r="28" spans="2:50">
      <c r="B28" s="11" t="s">
        <v>77</v>
      </c>
      <c r="C28" s="6">
        <v>457558</v>
      </c>
      <c r="D28" s="6">
        <v>429370</v>
      </c>
      <c r="E28" s="6">
        <v>401338</v>
      </c>
      <c r="F28" s="6">
        <v>390006</v>
      </c>
      <c r="G28" s="6">
        <v>401100</v>
      </c>
      <c r="H28" s="6">
        <v>396267</v>
      </c>
      <c r="I28" s="6">
        <v>407509</v>
      </c>
      <c r="J28" s="6">
        <v>428869</v>
      </c>
      <c r="K28" s="6">
        <v>429338</v>
      </c>
      <c r="L28" s="6">
        <v>421677</v>
      </c>
      <c r="M28" s="6">
        <v>396540</v>
      </c>
      <c r="N28" s="6">
        <v>404888</v>
      </c>
      <c r="O28" s="6">
        <v>413984</v>
      </c>
      <c r="P28" s="6">
        <v>424081</v>
      </c>
      <c r="Q28" s="6">
        <v>422917</v>
      </c>
      <c r="R28" s="6">
        <v>429240</v>
      </c>
      <c r="S28" s="6">
        <v>426522</v>
      </c>
      <c r="T28" s="6">
        <v>427002</v>
      </c>
      <c r="U28" s="6">
        <v>419618</v>
      </c>
      <c r="V28" s="6">
        <v>417329</v>
      </c>
      <c r="W28" s="16">
        <v>398604</v>
      </c>
      <c r="X28" s="16">
        <v>394247</v>
      </c>
      <c r="Y28" s="16">
        <v>404570</v>
      </c>
      <c r="Z28" s="17">
        <v>412193</v>
      </c>
      <c r="AA28" s="17">
        <v>409379</v>
      </c>
      <c r="AB28" s="17">
        <v>416974</v>
      </c>
      <c r="AC28" s="17">
        <v>418889</v>
      </c>
      <c r="AD28" s="17">
        <v>439562</v>
      </c>
      <c r="AE28" s="17">
        <v>432642</v>
      </c>
      <c r="AF28" s="17">
        <v>422993</v>
      </c>
      <c r="AG28" s="17"/>
      <c r="AH28" s="17"/>
      <c r="AI28" s="17"/>
      <c r="AJ28" s="17"/>
      <c r="AK28" s="17"/>
      <c r="AL28" s="17"/>
      <c r="AM28" s="6"/>
      <c r="AN28" s="18"/>
      <c r="AO28" s="18"/>
      <c r="AP28" s="18"/>
      <c r="AQ28" s="18"/>
      <c r="AR28" s="18"/>
      <c r="AS28" s="19"/>
      <c r="AT28" s="17"/>
      <c r="AU28" s="17"/>
      <c r="AV28" s="17"/>
      <c r="AW28" s="17"/>
      <c r="AX28" s="17"/>
    </row>
    <row r="29" spans="2:50">
      <c r="B29" s="11" t="s">
        <v>78</v>
      </c>
      <c r="C29" s="6">
        <v>468222</v>
      </c>
      <c r="D29" s="6">
        <v>455141</v>
      </c>
      <c r="E29" s="6">
        <v>427402</v>
      </c>
      <c r="F29" s="6">
        <v>399463</v>
      </c>
      <c r="G29" s="6">
        <v>388877</v>
      </c>
      <c r="H29" s="6">
        <v>399704</v>
      </c>
      <c r="I29" s="6">
        <v>394897</v>
      </c>
      <c r="J29" s="6">
        <v>406308</v>
      </c>
      <c r="K29" s="6">
        <v>427701</v>
      </c>
      <c r="L29" s="6">
        <v>426103</v>
      </c>
      <c r="M29" s="6">
        <v>420079</v>
      </c>
      <c r="N29" s="6">
        <v>395871</v>
      </c>
      <c r="O29" s="6">
        <v>405264</v>
      </c>
      <c r="P29" s="6">
        <v>415743</v>
      </c>
      <c r="Q29" s="6">
        <v>426580</v>
      </c>
      <c r="R29" s="6">
        <v>425749</v>
      </c>
      <c r="S29" s="6">
        <v>430075</v>
      </c>
      <c r="T29" s="6">
        <v>425678</v>
      </c>
      <c r="U29" s="6">
        <v>425931</v>
      </c>
      <c r="V29" s="6">
        <v>419778</v>
      </c>
      <c r="W29" s="16">
        <v>416840</v>
      </c>
      <c r="X29" s="16">
        <v>391303</v>
      </c>
      <c r="Y29" s="16">
        <v>392616</v>
      </c>
      <c r="Z29" s="17">
        <v>404678</v>
      </c>
      <c r="AA29" s="17">
        <v>408530</v>
      </c>
      <c r="AB29" s="17">
        <v>403819</v>
      </c>
      <c r="AC29" s="17">
        <v>412197</v>
      </c>
      <c r="AD29" s="17">
        <v>413301</v>
      </c>
      <c r="AE29" s="17">
        <v>433901</v>
      </c>
      <c r="AF29" s="17">
        <v>426940</v>
      </c>
      <c r="AG29" s="17"/>
      <c r="AH29" s="17"/>
      <c r="AI29" s="17"/>
      <c r="AJ29" s="17"/>
      <c r="AK29" s="17"/>
      <c r="AL29" s="17"/>
      <c r="AM29" s="6"/>
      <c r="AN29" s="18"/>
      <c r="AO29" s="18"/>
      <c r="AP29" s="18"/>
      <c r="AQ29" s="18"/>
      <c r="AR29" s="18"/>
      <c r="AS29" s="19"/>
      <c r="AT29" s="17"/>
      <c r="AU29" s="17"/>
      <c r="AV29" s="17"/>
      <c r="AW29" s="17"/>
      <c r="AX29" s="17"/>
    </row>
    <row r="30" spans="2:50">
      <c r="B30" s="11" t="s">
        <v>79</v>
      </c>
      <c r="C30" s="6">
        <v>466347</v>
      </c>
      <c r="D30" s="6">
        <v>463620</v>
      </c>
      <c r="E30" s="6">
        <v>451321</v>
      </c>
      <c r="F30" s="6">
        <v>423645</v>
      </c>
      <c r="G30" s="6">
        <v>395537</v>
      </c>
      <c r="H30" s="6">
        <v>385646</v>
      </c>
      <c r="I30" s="6">
        <v>396587</v>
      </c>
      <c r="J30" s="6">
        <v>391540</v>
      </c>
      <c r="K30" s="6">
        <v>403508</v>
      </c>
      <c r="L30" s="6">
        <v>423495</v>
      </c>
      <c r="M30" s="6">
        <v>422011</v>
      </c>
      <c r="N30" s="6">
        <v>417514</v>
      </c>
      <c r="O30" s="6">
        <v>394043</v>
      </c>
      <c r="P30" s="6">
        <v>405221</v>
      </c>
      <c r="Q30" s="6">
        <v>416874</v>
      </c>
      <c r="R30" s="6">
        <v>428280</v>
      </c>
      <c r="S30" s="6">
        <v>423897</v>
      </c>
      <c r="T30" s="6">
        <v>427003</v>
      </c>
      <c r="U30" s="6">
        <v>423251</v>
      </c>
      <c r="V30" s="6">
        <v>423819</v>
      </c>
      <c r="W30" s="16">
        <v>416678</v>
      </c>
      <c r="X30" s="16">
        <v>408049</v>
      </c>
      <c r="Y30" s="16">
        <v>387999</v>
      </c>
      <c r="Z30" s="17">
        <v>390841</v>
      </c>
      <c r="AA30" s="17">
        <v>401062</v>
      </c>
      <c r="AB30" s="17">
        <v>403266</v>
      </c>
      <c r="AC30" s="17">
        <v>396444</v>
      </c>
      <c r="AD30" s="17">
        <v>406139</v>
      </c>
      <c r="AE30" s="17">
        <v>407197</v>
      </c>
      <c r="AF30" s="17">
        <v>427764</v>
      </c>
      <c r="AG30" s="17"/>
      <c r="AH30" s="17"/>
      <c r="AI30" s="17"/>
      <c r="AJ30" s="17"/>
      <c r="AK30" s="17"/>
      <c r="AL30" s="17"/>
      <c r="AM30" s="6"/>
      <c r="AN30" s="18"/>
      <c r="AO30" s="18"/>
      <c r="AP30" s="18"/>
      <c r="AQ30" s="18"/>
      <c r="AR30" s="18"/>
      <c r="AS30" s="19"/>
      <c r="AT30" s="17"/>
      <c r="AU30" s="17"/>
      <c r="AV30" s="17"/>
      <c r="AW30" s="17"/>
      <c r="AX30" s="17"/>
    </row>
    <row r="31" spans="2:50">
      <c r="B31" s="11" t="s">
        <v>80</v>
      </c>
      <c r="C31" s="6">
        <v>453454</v>
      </c>
      <c r="D31" s="6">
        <v>461204</v>
      </c>
      <c r="E31" s="6">
        <v>458964</v>
      </c>
      <c r="F31" s="6">
        <v>446721</v>
      </c>
      <c r="G31" s="6">
        <v>419337</v>
      </c>
      <c r="H31" s="6">
        <v>390714</v>
      </c>
      <c r="I31" s="6">
        <v>381756</v>
      </c>
      <c r="J31" s="6">
        <v>392735</v>
      </c>
      <c r="K31" s="6">
        <v>387804</v>
      </c>
      <c r="L31" s="6">
        <v>397710</v>
      </c>
      <c r="M31" s="6">
        <v>418506</v>
      </c>
      <c r="N31" s="6">
        <v>417095</v>
      </c>
      <c r="O31" s="6">
        <v>413890</v>
      </c>
      <c r="P31" s="6">
        <v>391524</v>
      </c>
      <c r="Q31" s="6">
        <v>403541</v>
      </c>
      <c r="R31" s="6">
        <v>417308</v>
      </c>
      <c r="S31" s="6">
        <v>422672</v>
      </c>
      <c r="T31" s="6">
        <v>418275</v>
      </c>
      <c r="U31" s="6">
        <v>421825</v>
      </c>
      <c r="V31" s="6">
        <v>416840</v>
      </c>
      <c r="W31" s="16">
        <v>417446</v>
      </c>
      <c r="X31" s="16">
        <v>405978</v>
      </c>
      <c r="Y31" s="16">
        <v>403531</v>
      </c>
      <c r="Z31" s="17">
        <v>384540</v>
      </c>
      <c r="AA31" s="17">
        <v>384032</v>
      </c>
      <c r="AB31" s="17">
        <v>393014</v>
      </c>
      <c r="AC31" s="17">
        <v>394691</v>
      </c>
      <c r="AD31" s="17">
        <v>388097</v>
      </c>
      <c r="AE31" s="17">
        <v>397764</v>
      </c>
      <c r="AF31" s="17">
        <v>398800</v>
      </c>
      <c r="AG31" s="17"/>
      <c r="AH31" s="17"/>
      <c r="AI31" s="17"/>
      <c r="AJ31" s="17"/>
      <c r="AK31" s="17"/>
      <c r="AL31" s="17"/>
      <c r="AM31" s="6"/>
      <c r="AN31" s="18"/>
      <c r="AO31" s="18"/>
      <c r="AP31" s="18"/>
      <c r="AQ31" s="18"/>
      <c r="AR31" s="18"/>
      <c r="AS31" s="19"/>
      <c r="AT31" s="17"/>
      <c r="AU31" s="17"/>
      <c r="AV31" s="17"/>
      <c r="AW31" s="17"/>
      <c r="AX31" s="17"/>
    </row>
    <row r="32" spans="2:50">
      <c r="B32" s="11" t="s">
        <v>81</v>
      </c>
      <c r="C32" s="6">
        <v>445676</v>
      </c>
      <c r="D32" s="6">
        <v>448374</v>
      </c>
      <c r="E32" s="6">
        <v>456925</v>
      </c>
      <c r="F32" s="6">
        <v>454471</v>
      </c>
      <c r="G32" s="6">
        <v>442108</v>
      </c>
      <c r="H32" s="6">
        <v>415009</v>
      </c>
      <c r="I32" s="6">
        <v>387016</v>
      </c>
      <c r="J32" s="6">
        <v>377585</v>
      </c>
      <c r="K32" s="6">
        <v>388671</v>
      </c>
      <c r="L32" s="6">
        <v>383129</v>
      </c>
      <c r="M32" s="6">
        <v>392524</v>
      </c>
      <c r="N32" s="6">
        <v>414160</v>
      </c>
      <c r="O32" s="6">
        <v>412719</v>
      </c>
      <c r="P32" s="6">
        <v>410758</v>
      </c>
      <c r="Q32" s="6">
        <v>389290</v>
      </c>
      <c r="R32" s="6">
        <v>403677</v>
      </c>
      <c r="S32" s="6">
        <v>409488</v>
      </c>
      <c r="T32" s="6">
        <v>413791</v>
      </c>
      <c r="U32" s="6">
        <v>410138</v>
      </c>
      <c r="V32" s="6">
        <v>411962</v>
      </c>
      <c r="W32" s="16">
        <v>407412</v>
      </c>
      <c r="X32" s="16">
        <v>408571</v>
      </c>
      <c r="Y32" s="16">
        <v>401141</v>
      </c>
      <c r="Z32" s="17">
        <v>399578</v>
      </c>
      <c r="AA32" s="17">
        <v>378691</v>
      </c>
      <c r="AB32" s="17">
        <v>377201</v>
      </c>
      <c r="AC32" s="17">
        <v>386454</v>
      </c>
      <c r="AD32" s="17">
        <v>387879</v>
      </c>
      <c r="AE32" s="17">
        <v>381270</v>
      </c>
      <c r="AF32" s="17">
        <v>390940</v>
      </c>
      <c r="AG32" s="17"/>
      <c r="AH32" s="17"/>
      <c r="AI32" s="17"/>
      <c r="AJ32" s="17"/>
      <c r="AK32" s="17"/>
      <c r="AL32" s="17"/>
      <c r="AM32" s="6"/>
      <c r="AN32" s="18"/>
      <c r="AO32" s="18"/>
      <c r="AP32" s="18"/>
      <c r="AQ32" s="18"/>
      <c r="AR32" s="18"/>
      <c r="AS32" s="19"/>
      <c r="AT32" s="17"/>
      <c r="AU32" s="17"/>
      <c r="AV32" s="17"/>
      <c r="AW32" s="17"/>
      <c r="AX32" s="17"/>
    </row>
    <row r="33" spans="2:50">
      <c r="B33" s="11" t="s">
        <v>82</v>
      </c>
      <c r="C33" s="6">
        <v>436161</v>
      </c>
      <c r="D33" s="6">
        <v>440493</v>
      </c>
      <c r="E33" s="6">
        <v>443562</v>
      </c>
      <c r="F33" s="6">
        <v>452410</v>
      </c>
      <c r="G33" s="6">
        <v>449829</v>
      </c>
      <c r="H33" s="6">
        <v>437695</v>
      </c>
      <c r="I33" s="6">
        <v>411209</v>
      </c>
      <c r="J33" s="6">
        <v>383658</v>
      </c>
      <c r="K33" s="6">
        <v>374107</v>
      </c>
      <c r="L33" s="6">
        <v>384838</v>
      </c>
      <c r="M33" s="6">
        <v>379561</v>
      </c>
      <c r="N33" s="6">
        <v>388537</v>
      </c>
      <c r="O33" s="6">
        <v>410867</v>
      </c>
      <c r="P33" s="6">
        <v>409434</v>
      </c>
      <c r="Q33" s="6">
        <v>408721</v>
      </c>
      <c r="R33" s="6">
        <v>389509</v>
      </c>
      <c r="S33" s="6">
        <v>396715</v>
      </c>
      <c r="T33" s="6">
        <v>403386</v>
      </c>
      <c r="U33" s="6">
        <v>406453</v>
      </c>
      <c r="V33" s="6">
        <v>402476</v>
      </c>
      <c r="W33" s="16">
        <v>403446</v>
      </c>
      <c r="X33" s="16">
        <v>401128</v>
      </c>
      <c r="Y33" s="16">
        <v>402477</v>
      </c>
      <c r="Z33" s="17">
        <v>396362</v>
      </c>
      <c r="AA33" s="17">
        <v>392573</v>
      </c>
      <c r="AB33" s="17">
        <v>372015</v>
      </c>
      <c r="AC33" s="17">
        <v>369907</v>
      </c>
      <c r="AD33" s="17">
        <v>379035</v>
      </c>
      <c r="AE33" s="17">
        <v>380469</v>
      </c>
      <c r="AF33" s="17">
        <v>373892</v>
      </c>
      <c r="AG33" s="17"/>
      <c r="AH33" s="17"/>
      <c r="AI33" s="17"/>
      <c r="AJ33" s="17"/>
      <c r="AK33" s="17"/>
      <c r="AL33" s="17"/>
      <c r="AM33" s="6"/>
      <c r="AN33" s="18"/>
      <c r="AO33" s="18"/>
      <c r="AP33" s="18"/>
      <c r="AQ33" s="18"/>
      <c r="AR33" s="18"/>
      <c r="AS33" s="19"/>
      <c r="AT33" s="17"/>
      <c r="AU33" s="17"/>
      <c r="AV33" s="17"/>
      <c r="AW33" s="17"/>
      <c r="AX33" s="17"/>
    </row>
    <row r="34" spans="2:50">
      <c r="B34" s="11" t="s">
        <v>83</v>
      </c>
      <c r="C34" s="6">
        <v>434134</v>
      </c>
      <c r="D34" s="6">
        <v>432324</v>
      </c>
      <c r="E34" s="6">
        <v>437087</v>
      </c>
      <c r="F34" s="6">
        <v>439663</v>
      </c>
      <c r="G34" s="6">
        <v>448672</v>
      </c>
      <c r="H34" s="6">
        <v>446294</v>
      </c>
      <c r="I34" s="6">
        <v>434493</v>
      </c>
      <c r="J34" s="6">
        <v>408401</v>
      </c>
      <c r="K34" s="6">
        <v>382702</v>
      </c>
      <c r="L34" s="6">
        <v>371326</v>
      </c>
      <c r="M34" s="6">
        <v>382279</v>
      </c>
      <c r="N34" s="6">
        <v>377290</v>
      </c>
      <c r="O34" s="6">
        <v>385850</v>
      </c>
      <c r="P34" s="6">
        <v>408765</v>
      </c>
      <c r="Q34" s="6">
        <v>407689</v>
      </c>
      <c r="R34" s="6">
        <v>409471</v>
      </c>
      <c r="S34" s="6">
        <v>384925</v>
      </c>
      <c r="T34" s="6">
        <v>391583</v>
      </c>
      <c r="U34" s="6">
        <v>398540</v>
      </c>
      <c r="V34" s="6">
        <v>400936</v>
      </c>
      <c r="W34" s="16">
        <v>396404</v>
      </c>
      <c r="X34" s="16">
        <v>397426</v>
      </c>
      <c r="Y34" s="16">
        <v>394409</v>
      </c>
      <c r="Z34" s="17">
        <v>397635</v>
      </c>
      <c r="AA34" s="17">
        <v>389415</v>
      </c>
      <c r="AB34" s="17">
        <v>384827</v>
      </c>
      <c r="AC34" s="17">
        <v>365034</v>
      </c>
      <c r="AD34" s="17">
        <v>362370</v>
      </c>
      <c r="AE34" s="17">
        <v>371486</v>
      </c>
      <c r="AF34" s="17">
        <v>372960</v>
      </c>
      <c r="AG34" s="17"/>
      <c r="AH34" s="17"/>
      <c r="AI34" s="17"/>
      <c r="AJ34" s="17"/>
      <c r="AK34" s="17"/>
      <c r="AL34" s="17"/>
      <c r="AM34" s="6"/>
      <c r="AN34" s="18"/>
      <c r="AO34" s="18"/>
      <c r="AP34" s="18"/>
      <c r="AQ34" s="18"/>
      <c r="AR34" s="18"/>
      <c r="AS34" s="19"/>
      <c r="AT34" s="17"/>
      <c r="AU34" s="17"/>
      <c r="AV34" s="17"/>
      <c r="AW34" s="17"/>
      <c r="AX34" s="17"/>
    </row>
    <row r="35" spans="2:50">
      <c r="B35" s="11" t="s">
        <v>84</v>
      </c>
      <c r="C35" s="6">
        <v>442827</v>
      </c>
      <c r="D35" s="6">
        <v>431403</v>
      </c>
      <c r="E35" s="6">
        <v>430037</v>
      </c>
      <c r="F35" s="6">
        <v>434010</v>
      </c>
      <c r="G35" s="6">
        <v>436025</v>
      </c>
      <c r="H35" s="6">
        <v>445362</v>
      </c>
      <c r="I35" s="6">
        <v>443256</v>
      </c>
      <c r="J35" s="6">
        <v>431619</v>
      </c>
      <c r="K35" s="6">
        <v>406289</v>
      </c>
      <c r="L35" s="6">
        <v>380660</v>
      </c>
      <c r="M35" s="6">
        <v>369665</v>
      </c>
      <c r="N35" s="6">
        <v>381074</v>
      </c>
      <c r="O35" s="6">
        <v>376051</v>
      </c>
      <c r="P35" s="6">
        <v>384209</v>
      </c>
      <c r="Q35" s="6">
        <v>407835</v>
      </c>
      <c r="R35" s="6">
        <v>408521</v>
      </c>
      <c r="S35" s="6">
        <v>406753</v>
      </c>
      <c r="T35" s="6">
        <v>382208</v>
      </c>
      <c r="U35" s="6">
        <v>387981</v>
      </c>
      <c r="V35" s="6">
        <v>393605</v>
      </c>
      <c r="W35" s="16">
        <v>395700</v>
      </c>
      <c r="X35" s="16">
        <v>393332</v>
      </c>
      <c r="Y35" s="16">
        <v>393072</v>
      </c>
      <c r="Z35" s="17">
        <v>391753</v>
      </c>
      <c r="AA35" s="17">
        <v>392655</v>
      </c>
      <c r="AB35" s="17">
        <v>385260</v>
      </c>
      <c r="AC35" s="17">
        <v>377720</v>
      </c>
      <c r="AD35" s="17">
        <v>359340</v>
      </c>
      <c r="AE35" s="17">
        <v>356674</v>
      </c>
      <c r="AF35" s="17">
        <v>365819</v>
      </c>
      <c r="AG35" s="17"/>
      <c r="AH35" s="17"/>
      <c r="AI35" s="17"/>
      <c r="AJ35" s="17"/>
      <c r="AK35" s="17"/>
      <c r="AL35" s="17"/>
      <c r="AM35" s="6"/>
      <c r="AN35" s="18"/>
      <c r="AO35" s="18"/>
      <c r="AP35" s="18"/>
      <c r="AQ35" s="18"/>
      <c r="AR35" s="18"/>
      <c r="AS35" s="19"/>
      <c r="AT35" s="17"/>
      <c r="AU35" s="17"/>
      <c r="AV35" s="17"/>
      <c r="AW35" s="17"/>
      <c r="AX35" s="17"/>
    </row>
    <row r="36" spans="2:50">
      <c r="B36" s="11" t="s">
        <v>85</v>
      </c>
      <c r="C36" s="6">
        <v>445139</v>
      </c>
      <c r="D36" s="6">
        <v>441264</v>
      </c>
      <c r="E36" s="6">
        <v>430053</v>
      </c>
      <c r="F36" s="6">
        <v>427752</v>
      </c>
      <c r="G36" s="6">
        <v>431117</v>
      </c>
      <c r="H36" s="6">
        <v>433110</v>
      </c>
      <c r="I36" s="6">
        <v>442813</v>
      </c>
      <c r="J36" s="6">
        <v>441067</v>
      </c>
      <c r="K36" s="6">
        <v>429899</v>
      </c>
      <c r="L36" s="6">
        <v>404397</v>
      </c>
      <c r="M36" s="6">
        <v>379584</v>
      </c>
      <c r="N36" s="6">
        <v>369102</v>
      </c>
      <c r="O36" s="6">
        <v>380662</v>
      </c>
      <c r="P36" s="6">
        <v>375593</v>
      </c>
      <c r="Q36" s="6">
        <v>383475</v>
      </c>
      <c r="R36" s="6">
        <v>408986</v>
      </c>
      <c r="S36" s="6">
        <v>406600</v>
      </c>
      <c r="T36" s="6">
        <v>404064</v>
      </c>
      <c r="U36" s="6">
        <v>380502</v>
      </c>
      <c r="V36" s="6">
        <v>384886</v>
      </c>
      <c r="W36" s="16">
        <v>390931</v>
      </c>
      <c r="X36" s="16">
        <v>394040</v>
      </c>
      <c r="Y36" s="16">
        <v>390055</v>
      </c>
      <c r="Z36" s="17">
        <v>391736</v>
      </c>
      <c r="AA36" s="17">
        <v>388490</v>
      </c>
      <c r="AB36" s="17">
        <v>388804</v>
      </c>
      <c r="AC36" s="17">
        <v>381490</v>
      </c>
      <c r="AD36" s="17">
        <v>373823</v>
      </c>
      <c r="AE36" s="17">
        <v>355444</v>
      </c>
      <c r="AF36" s="17">
        <v>352810</v>
      </c>
      <c r="AG36" s="17"/>
      <c r="AH36" s="17"/>
      <c r="AI36" s="17"/>
      <c r="AJ36" s="17"/>
      <c r="AK36" s="17"/>
      <c r="AL36" s="17"/>
      <c r="AM36" s="6"/>
      <c r="AN36" s="18"/>
      <c r="AO36" s="18"/>
      <c r="AP36" s="18"/>
      <c r="AQ36" s="18"/>
      <c r="AR36" s="18"/>
      <c r="AS36" s="19"/>
      <c r="AT36" s="17"/>
      <c r="AU36" s="17"/>
      <c r="AV36" s="17"/>
      <c r="AW36" s="17"/>
      <c r="AX36" s="17"/>
    </row>
    <row r="37" spans="2:50">
      <c r="B37" s="11" t="s">
        <v>86</v>
      </c>
      <c r="C37" s="6">
        <v>450981</v>
      </c>
      <c r="D37" s="6">
        <v>445467</v>
      </c>
      <c r="E37" s="6">
        <v>442373</v>
      </c>
      <c r="F37" s="6">
        <v>429814</v>
      </c>
      <c r="G37" s="6">
        <v>426777</v>
      </c>
      <c r="H37" s="6">
        <v>430199</v>
      </c>
      <c r="I37" s="6">
        <v>432166</v>
      </c>
      <c r="J37" s="6">
        <v>442362</v>
      </c>
      <c r="K37" s="6">
        <v>441367</v>
      </c>
      <c r="L37" s="6">
        <v>428696</v>
      </c>
      <c r="M37" s="6">
        <v>403662</v>
      </c>
      <c r="N37" s="6">
        <v>379718</v>
      </c>
      <c r="O37" s="6">
        <v>369586</v>
      </c>
      <c r="P37" s="6">
        <v>381141</v>
      </c>
      <c r="Q37" s="6">
        <v>375970</v>
      </c>
      <c r="R37" s="6">
        <v>384670</v>
      </c>
      <c r="S37" s="6">
        <v>408551</v>
      </c>
      <c r="T37" s="6">
        <v>405276</v>
      </c>
      <c r="U37" s="6">
        <v>402637</v>
      </c>
      <c r="V37" s="6">
        <v>379256</v>
      </c>
      <c r="W37" s="16">
        <v>383657</v>
      </c>
      <c r="X37" s="16">
        <v>390574</v>
      </c>
      <c r="Y37" s="16">
        <v>391815</v>
      </c>
      <c r="Z37" s="17">
        <v>389647</v>
      </c>
      <c r="AA37" s="17">
        <v>389607</v>
      </c>
      <c r="AB37" s="17">
        <v>384992</v>
      </c>
      <c r="AC37" s="17">
        <v>385067</v>
      </c>
      <c r="AD37" s="17">
        <v>378199</v>
      </c>
      <c r="AE37" s="17">
        <v>370509</v>
      </c>
      <c r="AF37" s="17">
        <v>352119</v>
      </c>
      <c r="AG37" s="17"/>
      <c r="AH37" s="17"/>
      <c r="AI37" s="17"/>
      <c r="AJ37" s="17"/>
      <c r="AK37" s="17"/>
      <c r="AL37" s="17"/>
      <c r="AM37" s="6"/>
      <c r="AN37" s="18"/>
      <c r="AO37" s="18"/>
      <c r="AP37" s="18"/>
      <c r="AQ37" s="18"/>
      <c r="AR37" s="18"/>
      <c r="AS37" s="19"/>
      <c r="AT37" s="17"/>
      <c r="AU37" s="17"/>
      <c r="AV37" s="17"/>
      <c r="AW37" s="17"/>
      <c r="AX37" s="17"/>
    </row>
    <row r="38" spans="2:50">
      <c r="B38" s="11" t="s">
        <v>87</v>
      </c>
      <c r="C38" s="6">
        <v>448003</v>
      </c>
      <c r="D38" s="6">
        <v>452562</v>
      </c>
      <c r="E38" s="6">
        <v>446913</v>
      </c>
      <c r="F38" s="6">
        <v>443012</v>
      </c>
      <c r="G38" s="6">
        <v>429231</v>
      </c>
      <c r="H38" s="6">
        <v>426117</v>
      </c>
      <c r="I38" s="6">
        <v>429558</v>
      </c>
      <c r="J38" s="6">
        <v>431496</v>
      </c>
      <c r="K38" s="6">
        <v>442294</v>
      </c>
      <c r="L38" s="6">
        <v>440979</v>
      </c>
      <c r="M38" s="6">
        <v>428655</v>
      </c>
      <c r="N38" s="6">
        <v>404107</v>
      </c>
      <c r="O38" s="6">
        <v>380680</v>
      </c>
      <c r="P38" s="6">
        <v>370708</v>
      </c>
      <c r="Q38" s="6">
        <v>382051</v>
      </c>
      <c r="R38" s="6">
        <v>377556</v>
      </c>
      <c r="S38" s="6">
        <v>385526</v>
      </c>
      <c r="T38" s="6">
        <v>407765</v>
      </c>
      <c r="U38" s="6">
        <v>404392</v>
      </c>
      <c r="V38" s="6">
        <v>402391</v>
      </c>
      <c r="W38" s="16">
        <v>378982</v>
      </c>
      <c r="X38" s="16">
        <v>384631</v>
      </c>
      <c r="Y38" s="16">
        <v>389806</v>
      </c>
      <c r="Z38" s="17">
        <v>392564</v>
      </c>
      <c r="AA38" s="17">
        <v>388521</v>
      </c>
      <c r="AB38" s="17">
        <v>388231</v>
      </c>
      <c r="AC38" s="17">
        <v>383493</v>
      </c>
      <c r="AD38" s="17">
        <v>383597</v>
      </c>
      <c r="AE38" s="17">
        <v>376753</v>
      </c>
      <c r="AF38" s="17">
        <v>369044</v>
      </c>
      <c r="AG38" s="17"/>
      <c r="AH38" s="17"/>
      <c r="AI38" s="17"/>
      <c r="AJ38" s="17"/>
      <c r="AK38" s="17"/>
      <c r="AL38" s="17"/>
      <c r="AM38" s="6"/>
      <c r="AN38" s="18"/>
      <c r="AO38" s="18"/>
      <c r="AP38" s="18"/>
      <c r="AQ38" s="18"/>
      <c r="AR38" s="18"/>
      <c r="AS38" s="19"/>
      <c r="AT38" s="17"/>
      <c r="AU38" s="17"/>
      <c r="AV38" s="17"/>
      <c r="AW38" s="17"/>
      <c r="AX38" s="17"/>
    </row>
    <row r="39" spans="2:50">
      <c r="B39" s="11" t="s">
        <v>88</v>
      </c>
      <c r="C39" s="6">
        <v>435517</v>
      </c>
      <c r="D39" s="6">
        <v>448867</v>
      </c>
      <c r="E39" s="6">
        <v>453629</v>
      </c>
      <c r="F39" s="6">
        <v>446670</v>
      </c>
      <c r="G39" s="6">
        <v>442445</v>
      </c>
      <c r="H39" s="6">
        <v>428273</v>
      </c>
      <c r="I39" s="6">
        <v>425026</v>
      </c>
      <c r="J39" s="6">
        <v>428898</v>
      </c>
      <c r="K39" s="6">
        <v>431091</v>
      </c>
      <c r="L39" s="6">
        <v>442118</v>
      </c>
      <c r="M39" s="6">
        <v>441590</v>
      </c>
      <c r="N39" s="6">
        <v>429711</v>
      </c>
      <c r="O39" s="6">
        <v>405391</v>
      </c>
      <c r="P39" s="6">
        <v>382402</v>
      </c>
      <c r="Q39" s="6">
        <v>372551</v>
      </c>
      <c r="R39" s="6">
        <v>383373</v>
      </c>
      <c r="S39" s="6">
        <v>379009</v>
      </c>
      <c r="T39" s="6">
        <v>386501</v>
      </c>
      <c r="U39" s="6">
        <v>409123</v>
      </c>
      <c r="V39" s="6">
        <v>404694</v>
      </c>
      <c r="W39" s="16">
        <v>403278</v>
      </c>
      <c r="X39" s="16">
        <v>379737</v>
      </c>
      <c r="Y39" s="16">
        <v>384998</v>
      </c>
      <c r="Z39" s="17">
        <v>391806</v>
      </c>
      <c r="AA39" s="17">
        <v>392093</v>
      </c>
      <c r="AB39" s="17">
        <v>388725</v>
      </c>
      <c r="AC39" s="17">
        <v>388531</v>
      </c>
      <c r="AD39" s="17">
        <v>383296</v>
      </c>
      <c r="AE39" s="17">
        <v>383426</v>
      </c>
      <c r="AF39" s="17">
        <v>376549</v>
      </c>
      <c r="AG39" s="17"/>
      <c r="AH39" s="17"/>
      <c r="AI39" s="17"/>
      <c r="AJ39" s="17"/>
      <c r="AK39" s="17"/>
      <c r="AL39" s="17"/>
      <c r="AM39" s="6"/>
      <c r="AN39" s="18"/>
      <c r="AO39" s="18"/>
      <c r="AP39" s="18"/>
      <c r="AQ39" s="18"/>
      <c r="AR39" s="18"/>
      <c r="AS39" s="19"/>
      <c r="AT39" s="17"/>
      <c r="AU39" s="17"/>
      <c r="AV39" s="17"/>
      <c r="AW39" s="17"/>
      <c r="AX39" s="17"/>
    </row>
    <row r="40" spans="2:50">
      <c r="B40" s="11" t="s">
        <v>89</v>
      </c>
      <c r="C40" s="6">
        <v>441899</v>
      </c>
      <c r="D40" s="6">
        <v>437859</v>
      </c>
      <c r="E40" s="6">
        <v>451217</v>
      </c>
      <c r="F40" s="6">
        <v>454954</v>
      </c>
      <c r="G40" s="6">
        <v>446920</v>
      </c>
      <c r="H40" s="6">
        <v>442821</v>
      </c>
      <c r="I40" s="6">
        <v>428276</v>
      </c>
      <c r="J40" s="6">
        <v>425113</v>
      </c>
      <c r="K40" s="6">
        <v>429399</v>
      </c>
      <c r="L40" s="6">
        <v>432755</v>
      </c>
      <c r="M40" s="6">
        <v>443212</v>
      </c>
      <c r="N40" s="6">
        <v>443537</v>
      </c>
      <c r="O40" s="6">
        <v>431860</v>
      </c>
      <c r="P40" s="6">
        <v>407779</v>
      </c>
      <c r="Q40" s="6">
        <v>384837</v>
      </c>
      <c r="R40" s="6">
        <v>375156</v>
      </c>
      <c r="S40" s="6">
        <v>386280</v>
      </c>
      <c r="T40" s="6">
        <v>380237</v>
      </c>
      <c r="U40" s="6">
        <v>388038</v>
      </c>
      <c r="V40" s="6">
        <v>410853</v>
      </c>
      <c r="W40" s="16">
        <v>405735</v>
      </c>
      <c r="X40" s="16">
        <v>405100</v>
      </c>
      <c r="Y40" s="16">
        <v>381304</v>
      </c>
      <c r="Z40" s="17">
        <v>387700</v>
      </c>
      <c r="AA40" s="17">
        <v>393837</v>
      </c>
      <c r="AB40" s="17">
        <v>393216</v>
      </c>
      <c r="AC40" s="17">
        <v>388507</v>
      </c>
      <c r="AD40" s="17">
        <v>389395</v>
      </c>
      <c r="AE40" s="17">
        <v>384162</v>
      </c>
      <c r="AF40" s="17">
        <v>384258</v>
      </c>
      <c r="AG40" s="17"/>
      <c r="AH40" s="17"/>
      <c r="AI40" s="17"/>
      <c r="AJ40" s="17"/>
      <c r="AK40" s="17"/>
      <c r="AL40" s="17"/>
      <c r="AM40" s="6"/>
      <c r="AN40" s="18"/>
      <c r="AO40" s="18"/>
      <c r="AP40" s="18"/>
      <c r="AQ40" s="18"/>
      <c r="AR40" s="18"/>
      <c r="AS40" s="19"/>
      <c r="AT40" s="17"/>
      <c r="AU40" s="17"/>
      <c r="AV40" s="17"/>
      <c r="AW40" s="17"/>
      <c r="AX40" s="17"/>
    </row>
    <row r="41" spans="2:50">
      <c r="B41" s="11" t="s">
        <v>90</v>
      </c>
      <c r="C41" s="6">
        <v>442308</v>
      </c>
      <c r="D41" s="6">
        <v>442959</v>
      </c>
      <c r="E41" s="6">
        <v>439364</v>
      </c>
      <c r="F41" s="6">
        <v>451809</v>
      </c>
      <c r="G41" s="6">
        <v>455300</v>
      </c>
      <c r="H41" s="6">
        <v>447050</v>
      </c>
      <c r="I41" s="6">
        <v>443546</v>
      </c>
      <c r="J41" s="6">
        <v>428900</v>
      </c>
      <c r="K41" s="6">
        <v>426304</v>
      </c>
      <c r="L41" s="6">
        <v>431211</v>
      </c>
      <c r="M41" s="6">
        <v>435048</v>
      </c>
      <c r="N41" s="6">
        <v>445067</v>
      </c>
      <c r="O41" s="6">
        <v>445978</v>
      </c>
      <c r="P41" s="6">
        <v>434618</v>
      </c>
      <c r="Q41" s="6">
        <v>410053</v>
      </c>
      <c r="R41" s="6">
        <v>387070</v>
      </c>
      <c r="S41" s="6">
        <v>377582</v>
      </c>
      <c r="T41" s="6">
        <v>388262</v>
      </c>
      <c r="U41" s="6">
        <v>381737</v>
      </c>
      <c r="V41" s="6">
        <v>389772</v>
      </c>
      <c r="W41" s="16">
        <v>413857</v>
      </c>
      <c r="X41" s="16">
        <v>408361</v>
      </c>
      <c r="Y41" s="16">
        <v>406769</v>
      </c>
      <c r="Z41" s="17">
        <v>384480</v>
      </c>
      <c r="AA41" s="17">
        <v>390255</v>
      </c>
      <c r="AB41" s="17">
        <v>393926</v>
      </c>
      <c r="AC41" s="17">
        <v>394782</v>
      </c>
      <c r="AD41" s="17">
        <v>389842</v>
      </c>
      <c r="AE41" s="17">
        <v>390718</v>
      </c>
      <c r="AF41" s="17">
        <v>385549</v>
      </c>
      <c r="AG41" s="17"/>
      <c r="AH41" s="17"/>
      <c r="AI41" s="17"/>
      <c r="AJ41" s="17"/>
      <c r="AK41" s="17"/>
      <c r="AL41" s="17"/>
      <c r="AM41" s="6"/>
      <c r="AN41" s="18"/>
      <c r="AO41" s="18"/>
      <c r="AP41" s="18"/>
      <c r="AQ41" s="18"/>
      <c r="AR41" s="18"/>
      <c r="AS41" s="19"/>
      <c r="AT41" s="17"/>
      <c r="AU41" s="17"/>
      <c r="AV41" s="17"/>
      <c r="AW41" s="17"/>
      <c r="AX41" s="17"/>
    </row>
    <row r="42" spans="2:50">
      <c r="B42" s="11" t="s">
        <v>91</v>
      </c>
      <c r="C42" s="6">
        <v>443694</v>
      </c>
      <c r="D42" s="6">
        <v>443703</v>
      </c>
      <c r="E42" s="6">
        <v>444444</v>
      </c>
      <c r="F42" s="6">
        <v>440074</v>
      </c>
      <c r="G42" s="6">
        <v>452064</v>
      </c>
      <c r="H42" s="6">
        <v>455683</v>
      </c>
      <c r="I42" s="6">
        <v>447037</v>
      </c>
      <c r="J42" s="6">
        <v>444104</v>
      </c>
      <c r="K42" s="6">
        <v>429097</v>
      </c>
      <c r="L42" s="6">
        <v>428916</v>
      </c>
      <c r="M42" s="6">
        <v>433351</v>
      </c>
      <c r="N42" s="6">
        <v>437895</v>
      </c>
      <c r="O42" s="6">
        <v>447243</v>
      </c>
      <c r="P42" s="6">
        <v>448764</v>
      </c>
      <c r="Q42" s="6">
        <v>437084</v>
      </c>
      <c r="R42" s="6">
        <v>411865</v>
      </c>
      <c r="S42" s="6">
        <v>390779</v>
      </c>
      <c r="T42" s="6">
        <v>379882</v>
      </c>
      <c r="U42" s="6">
        <v>389203</v>
      </c>
      <c r="V42" s="6">
        <v>383883</v>
      </c>
      <c r="W42" s="16">
        <v>392947</v>
      </c>
      <c r="X42" s="16">
        <v>416135</v>
      </c>
      <c r="Y42" s="16">
        <v>410423</v>
      </c>
      <c r="Z42" s="17">
        <v>409636</v>
      </c>
      <c r="AA42" s="17">
        <v>386048</v>
      </c>
      <c r="AB42" s="17">
        <v>391365</v>
      </c>
      <c r="AC42" s="17">
        <v>394696</v>
      </c>
      <c r="AD42" s="17">
        <v>395806</v>
      </c>
      <c r="AE42" s="17">
        <v>390868</v>
      </c>
      <c r="AF42" s="17">
        <v>391686</v>
      </c>
      <c r="AG42" s="17"/>
      <c r="AH42" s="17"/>
      <c r="AI42" s="17"/>
      <c r="AJ42" s="17"/>
      <c r="AK42" s="17"/>
      <c r="AL42" s="17"/>
      <c r="AM42" s="6"/>
      <c r="AN42" s="18"/>
      <c r="AO42" s="18"/>
      <c r="AP42" s="18"/>
      <c r="AQ42" s="18"/>
      <c r="AR42" s="18"/>
      <c r="AS42" s="19"/>
      <c r="AT42" s="17"/>
      <c r="AU42" s="17"/>
      <c r="AV42" s="17"/>
      <c r="AW42" s="17"/>
      <c r="AX42" s="17"/>
    </row>
    <row r="43" spans="2:50">
      <c r="B43" s="11" t="s">
        <v>92</v>
      </c>
      <c r="C43" s="6">
        <v>434449</v>
      </c>
      <c r="D43" s="6">
        <v>444309</v>
      </c>
      <c r="E43" s="6">
        <v>444332</v>
      </c>
      <c r="F43" s="6">
        <v>444247</v>
      </c>
      <c r="G43" s="6">
        <v>439324</v>
      </c>
      <c r="H43" s="6">
        <v>451228</v>
      </c>
      <c r="I43" s="6">
        <v>455200</v>
      </c>
      <c r="J43" s="6">
        <v>446266</v>
      </c>
      <c r="K43" s="6">
        <v>443976</v>
      </c>
      <c r="L43" s="6">
        <v>431182</v>
      </c>
      <c r="M43" s="6">
        <v>431342</v>
      </c>
      <c r="N43" s="6">
        <v>435477</v>
      </c>
      <c r="O43" s="6">
        <v>440500</v>
      </c>
      <c r="P43" s="6">
        <v>449373</v>
      </c>
      <c r="Q43" s="6">
        <v>450947</v>
      </c>
      <c r="R43" s="6">
        <v>438540</v>
      </c>
      <c r="S43" s="6">
        <v>415375</v>
      </c>
      <c r="T43" s="6">
        <v>393317</v>
      </c>
      <c r="U43" s="6">
        <v>381670</v>
      </c>
      <c r="V43" s="6">
        <v>390724</v>
      </c>
      <c r="W43" s="16">
        <v>386598</v>
      </c>
      <c r="X43" s="16">
        <v>394801</v>
      </c>
      <c r="Y43" s="16">
        <v>418912</v>
      </c>
      <c r="Z43" s="17">
        <v>414697</v>
      </c>
      <c r="AA43" s="17">
        <v>411807</v>
      </c>
      <c r="AB43" s="17">
        <v>387000</v>
      </c>
      <c r="AC43" s="17">
        <v>392662</v>
      </c>
      <c r="AD43" s="17">
        <v>396110</v>
      </c>
      <c r="AE43" s="17">
        <v>397255</v>
      </c>
      <c r="AF43" s="17">
        <v>392288</v>
      </c>
      <c r="AG43" s="17"/>
      <c r="AH43" s="17"/>
      <c r="AI43" s="17"/>
      <c r="AJ43" s="17"/>
      <c r="AK43" s="17"/>
      <c r="AL43" s="17"/>
      <c r="AM43" s="6"/>
      <c r="AN43" s="18"/>
      <c r="AO43" s="18"/>
      <c r="AP43" s="18"/>
      <c r="AQ43" s="18"/>
      <c r="AR43" s="18"/>
      <c r="AS43" s="19"/>
      <c r="AT43" s="17"/>
      <c r="AU43" s="17"/>
      <c r="AV43" s="17"/>
      <c r="AW43" s="17"/>
      <c r="AX43" s="17"/>
    </row>
    <row r="44" spans="2:50">
      <c r="B44" s="11" t="s">
        <v>93</v>
      </c>
      <c r="C44" s="6">
        <v>436749</v>
      </c>
      <c r="D44" s="6">
        <v>434915</v>
      </c>
      <c r="E44" s="6">
        <v>445140</v>
      </c>
      <c r="F44" s="6">
        <v>444028</v>
      </c>
      <c r="G44" s="6">
        <v>443890</v>
      </c>
      <c r="H44" s="6">
        <v>438646</v>
      </c>
      <c r="I44" s="6">
        <v>450748</v>
      </c>
      <c r="J44" s="6">
        <v>455256</v>
      </c>
      <c r="K44" s="6">
        <v>446088</v>
      </c>
      <c r="L44" s="6">
        <v>445815</v>
      </c>
      <c r="M44" s="6">
        <v>433101</v>
      </c>
      <c r="N44" s="6">
        <v>433675</v>
      </c>
      <c r="O44" s="6">
        <v>437206</v>
      </c>
      <c r="P44" s="6">
        <v>442735</v>
      </c>
      <c r="Q44" s="6">
        <v>450783</v>
      </c>
      <c r="R44" s="6">
        <v>452098</v>
      </c>
      <c r="S44" s="6">
        <v>441604</v>
      </c>
      <c r="T44" s="6">
        <v>417426</v>
      </c>
      <c r="U44" s="6">
        <v>395351</v>
      </c>
      <c r="V44" s="6">
        <v>382768</v>
      </c>
      <c r="W44" s="16">
        <v>392704</v>
      </c>
      <c r="X44" s="16">
        <v>389195</v>
      </c>
      <c r="Y44" s="16">
        <v>396757</v>
      </c>
      <c r="Z44" s="17">
        <v>422508</v>
      </c>
      <c r="AA44" s="17">
        <v>416331</v>
      </c>
      <c r="AB44" s="17">
        <v>412805</v>
      </c>
      <c r="AC44" s="17">
        <v>388519</v>
      </c>
      <c r="AD44" s="17">
        <v>393984</v>
      </c>
      <c r="AE44" s="17">
        <v>397412</v>
      </c>
      <c r="AF44" s="17">
        <v>398561</v>
      </c>
      <c r="AG44" s="17"/>
      <c r="AH44" s="17"/>
      <c r="AI44" s="17"/>
      <c r="AJ44" s="17"/>
      <c r="AK44" s="17"/>
      <c r="AL44" s="17"/>
      <c r="AM44" s="6"/>
      <c r="AN44" s="18"/>
      <c r="AO44" s="18"/>
      <c r="AP44" s="18"/>
      <c r="AQ44" s="18"/>
      <c r="AR44" s="18"/>
      <c r="AS44" s="19"/>
      <c r="AT44" s="17"/>
      <c r="AU44" s="17"/>
      <c r="AV44" s="17"/>
      <c r="AW44" s="17"/>
      <c r="AX44" s="17"/>
    </row>
    <row r="45" spans="2:50">
      <c r="B45" s="11" t="s">
        <v>94</v>
      </c>
      <c r="C45" s="6">
        <v>435003</v>
      </c>
      <c r="D45" s="6">
        <v>437283</v>
      </c>
      <c r="E45" s="6">
        <v>435357</v>
      </c>
      <c r="F45" s="6">
        <v>445033</v>
      </c>
      <c r="G45" s="6">
        <v>443124</v>
      </c>
      <c r="H45" s="6">
        <v>443094</v>
      </c>
      <c r="I45" s="6">
        <v>437689</v>
      </c>
      <c r="J45" s="6">
        <v>450178</v>
      </c>
      <c r="K45" s="6">
        <v>454881</v>
      </c>
      <c r="L45" s="6">
        <v>447056</v>
      </c>
      <c r="M45" s="6">
        <v>447460</v>
      </c>
      <c r="N45" s="6">
        <v>434902</v>
      </c>
      <c r="O45" s="6">
        <v>435631</v>
      </c>
      <c r="P45" s="6">
        <v>438600</v>
      </c>
      <c r="Q45" s="6">
        <v>444232</v>
      </c>
      <c r="R45" s="6">
        <v>451345</v>
      </c>
      <c r="S45" s="6">
        <v>455031</v>
      </c>
      <c r="T45" s="6">
        <v>443265</v>
      </c>
      <c r="U45" s="6">
        <v>419519</v>
      </c>
      <c r="V45" s="6">
        <v>397394</v>
      </c>
      <c r="W45" s="16">
        <v>385403</v>
      </c>
      <c r="X45" s="16">
        <v>395513</v>
      </c>
      <c r="Y45" s="16">
        <v>391322</v>
      </c>
      <c r="Z45" s="17">
        <v>400410</v>
      </c>
      <c r="AA45" s="17">
        <v>423494</v>
      </c>
      <c r="AB45" s="17">
        <v>417318</v>
      </c>
      <c r="AC45" s="17">
        <v>414174</v>
      </c>
      <c r="AD45" s="17">
        <v>389662</v>
      </c>
      <c r="AE45" s="17">
        <v>395101</v>
      </c>
      <c r="AF45" s="17">
        <v>398500</v>
      </c>
      <c r="AG45" s="17"/>
      <c r="AH45" s="17"/>
      <c r="AI45" s="17"/>
      <c r="AJ45" s="17"/>
      <c r="AK45" s="17"/>
      <c r="AL45" s="17"/>
      <c r="AM45" s="6"/>
      <c r="AN45" s="18"/>
      <c r="AO45" s="18"/>
      <c r="AP45" s="18"/>
      <c r="AQ45" s="18"/>
      <c r="AR45" s="18"/>
      <c r="AS45" s="19"/>
      <c r="AT45" s="17"/>
      <c r="AU45" s="17"/>
      <c r="AV45" s="17"/>
      <c r="AW45" s="17"/>
      <c r="AX45" s="17"/>
    </row>
    <row r="46" spans="2:50">
      <c r="B46" s="11" t="s">
        <v>95</v>
      </c>
      <c r="C46" s="6">
        <v>434809</v>
      </c>
      <c r="D46" s="6">
        <v>435452</v>
      </c>
      <c r="E46" s="6">
        <v>437716</v>
      </c>
      <c r="F46" s="6">
        <v>434920</v>
      </c>
      <c r="G46" s="6">
        <v>444466</v>
      </c>
      <c r="H46" s="6">
        <v>441833</v>
      </c>
      <c r="I46" s="6">
        <v>442332</v>
      </c>
      <c r="J46" s="6">
        <v>436970</v>
      </c>
      <c r="K46" s="6">
        <v>449435</v>
      </c>
      <c r="L46" s="6">
        <v>455521</v>
      </c>
      <c r="M46" s="6">
        <v>447910</v>
      </c>
      <c r="N46" s="6">
        <v>448680</v>
      </c>
      <c r="O46" s="6">
        <v>436283</v>
      </c>
      <c r="P46" s="6">
        <v>437115</v>
      </c>
      <c r="Q46" s="6">
        <v>439263</v>
      </c>
      <c r="R46" s="6">
        <v>444751</v>
      </c>
      <c r="S46" s="6">
        <v>454220</v>
      </c>
      <c r="T46" s="6">
        <v>456454</v>
      </c>
      <c r="U46" s="6">
        <v>444581</v>
      </c>
      <c r="V46" s="6">
        <v>422570</v>
      </c>
      <c r="W46" s="16">
        <v>398344</v>
      </c>
      <c r="X46" s="16">
        <v>386783</v>
      </c>
      <c r="Y46" s="16">
        <v>397936</v>
      </c>
      <c r="Z46" s="17">
        <v>394799</v>
      </c>
      <c r="AA46" s="17">
        <v>401635</v>
      </c>
      <c r="AB46" s="17">
        <v>423480</v>
      </c>
      <c r="AC46" s="17">
        <v>420196</v>
      </c>
      <c r="AD46" s="17">
        <v>415510</v>
      </c>
      <c r="AE46" s="17">
        <v>390999</v>
      </c>
      <c r="AF46" s="17">
        <v>396432</v>
      </c>
      <c r="AG46" s="17"/>
      <c r="AH46" s="17"/>
      <c r="AI46" s="17"/>
      <c r="AJ46" s="17"/>
      <c r="AK46" s="17"/>
      <c r="AL46" s="17"/>
      <c r="AM46" s="6"/>
      <c r="AN46" s="18"/>
      <c r="AO46" s="18"/>
      <c r="AP46" s="18"/>
      <c r="AQ46" s="18"/>
      <c r="AR46" s="18"/>
      <c r="AS46" s="19"/>
      <c r="AT46" s="17"/>
      <c r="AU46" s="17"/>
      <c r="AV46" s="17"/>
      <c r="AW46" s="17"/>
      <c r="AX46" s="17"/>
    </row>
    <row r="47" spans="2:50">
      <c r="B47" s="11" t="s">
        <v>96</v>
      </c>
      <c r="C47" s="6">
        <v>436802</v>
      </c>
      <c r="D47" s="6">
        <v>434809</v>
      </c>
      <c r="E47" s="6">
        <v>435847</v>
      </c>
      <c r="F47" s="6">
        <v>437428</v>
      </c>
      <c r="G47" s="6">
        <v>434111</v>
      </c>
      <c r="H47" s="6">
        <v>443609</v>
      </c>
      <c r="I47" s="6">
        <v>440450</v>
      </c>
      <c r="J47" s="6">
        <v>441627</v>
      </c>
      <c r="K47" s="6">
        <v>436078</v>
      </c>
      <c r="L47" s="6">
        <v>450082</v>
      </c>
      <c r="M47" s="6">
        <v>455985</v>
      </c>
      <c r="N47" s="6">
        <v>448699</v>
      </c>
      <c r="O47" s="6">
        <v>449683</v>
      </c>
      <c r="P47" s="6">
        <v>437506</v>
      </c>
      <c r="Q47" s="6">
        <v>438041</v>
      </c>
      <c r="R47" s="6">
        <v>439327</v>
      </c>
      <c r="S47" s="6">
        <v>445976</v>
      </c>
      <c r="T47" s="6">
        <v>456248</v>
      </c>
      <c r="U47" s="6">
        <v>458635</v>
      </c>
      <c r="V47" s="6">
        <v>445387</v>
      </c>
      <c r="W47" s="16">
        <v>424045</v>
      </c>
      <c r="X47" s="16">
        <v>399551</v>
      </c>
      <c r="Y47" s="16">
        <v>388764</v>
      </c>
      <c r="Z47" s="17">
        <v>401993</v>
      </c>
      <c r="AA47" s="17">
        <v>395516</v>
      </c>
      <c r="AB47" s="17">
        <v>402614</v>
      </c>
      <c r="AC47" s="17">
        <v>425642</v>
      </c>
      <c r="AD47" s="17">
        <v>421432</v>
      </c>
      <c r="AE47" s="17">
        <v>416764</v>
      </c>
      <c r="AF47" s="17">
        <v>392284</v>
      </c>
      <c r="AG47" s="17"/>
      <c r="AH47" s="17"/>
      <c r="AI47" s="17"/>
      <c r="AJ47" s="17"/>
      <c r="AK47" s="17"/>
      <c r="AL47" s="17"/>
      <c r="AM47" s="6"/>
      <c r="AN47" s="18"/>
      <c r="AO47" s="18"/>
      <c r="AP47" s="18"/>
      <c r="AQ47" s="18"/>
      <c r="AR47" s="18"/>
      <c r="AS47" s="19"/>
      <c r="AT47" s="17"/>
      <c r="AU47" s="17"/>
      <c r="AV47" s="17"/>
      <c r="AW47" s="17"/>
      <c r="AX47" s="17"/>
    </row>
    <row r="48" spans="2:50">
      <c r="B48" s="11" t="s">
        <v>97</v>
      </c>
      <c r="C48" s="6">
        <v>431898</v>
      </c>
      <c r="D48" s="6">
        <v>436653</v>
      </c>
      <c r="E48" s="6">
        <v>434402</v>
      </c>
      <c r="F48" s="6">
        <v>435027</v>
      </c>
      <c r="G48" s="6">
        <v>436414</v>
      </c>
      <c r="H48" s="6">
        <v>432625</v>
      </c>
      <c r="I48" s="6">
        <v>442169</v>
      </c>
      <c r="J48" s="6">
        <v>438622</v>
      </c>
      <c r="K48" s="6">
        <v>440212</v>
      </c>
      <c r="L48" s="6">
        <v>436559</v>
      </c>
      <c r="M48" s="6">
        <v>450632</v>
      </c>
      <c r="N48" s="6">
        <v>456448</v>
      </c>
      <c r="O48" s="6">
        <v>449276</v>
      </c>
      <c r="P48" s="6">
        <v>450436</v>
      </c>
      <c r="Q48" s="6">
        <v>438193</v>
      </c>
      <c r="R48" s="6">
        <v>438082</v>
      </c>
      <c r="S48" s="6">
        <v>442389</v>
      </c>
      <c r="T48" s="6">
        <v>448579</v>
      </c>
      <c r="U48" s="6">
        <v>458440</v>
      </c>
      <c r="V48" s="6">
        <v>460675</v>
      </c>
      <c r="W48" s="16">
        <v>448566</v>
      </c>
      <c r="X48" s="16">
        <v>426827</v>
      </c>
      <c r="Y48" s="16">
        <v>401611</v>
      </c>
      <c r="Z48" s="17">
        <v>391532</v>
      </c>
      <c r="AA48" s="17">
        <v>403947</v>
      </c>
      <c r="AB48" s="17">
        <v>397844</v>
      </c>
      <c r="AC48" s="17">
        <v>404692</v>
      </c>
      <c r="AD48" s="17">
        <v>427661</v>
      </c>
      <c r="AE48" s="17">
        <v>423422</v>
      </c>
      <c r="AF48" s="17">
        <v>418774</v>
      </c>
      <c r="AG48" s="17"/>
      <c r="AH48" s="17"/>
      <c r="AI48" s="17"/>
      <c r="AJ48" s="17"/>
      <c r="AK48" s="17"/>
      <c r="AL48" s="17"/>
      <c r="AM48" s="6"/>
      <c r="AN48" s="18"/>
      <c r="AO48" s="18"/>
      <c r="AP48" s="18"/>
      <c r="AQ48" s="18"/>
      <c r="AR48" s="18"/>
      <c r="AS48" s="19"/>
      <c r="AT48" s="17"/>
      <c r="AU48" s="17"/>
      <c r="AV48" s="17"/>
      <c r="AW48" s="17"/>
      <c r="AX48" s="17"/>
    </row>
    <row r="49" spans="2:50">
      <c r="B49" s="11" t="s">
        <v>98</v>
      </c>
      <c r="C49" s="6">
        <v>442201</v>
      </c>
      <c r="D49" s="6">
        <v>431486</v>
      </c>
      <c r="E49" s="6">
        <v>436374</v>
      </c>
      <c r="F49" s="6">
        <v>433501</v>
      </c>
      <c r="G49" s="6">
        <v>434016</v>
      </c>
      <c r="H49" s="6">
        <v>435398</v>
      </c>
      <c r="I49" s="6">
        <v>431332</v>
      </c>
      <c r="J49" s="6">
        <v>441012</v>
      </c>
      <c r="K49" s="6">
        <v>436793</v>
      </c>
      <c r="L49" s="6">
        <v>440584</v>
      </c>
      <c r="M49" s="6">
        <v>437102</v>
      </c>
      <c r="N49" s="6">
        <v>451146</v>
      </c>
      <c r="O49" s="6">
        <v>456830</v>
      </c>
      <c r="P49" s="6">
        <v>449909</v>
      </c>
      <c r="Q49" s="6">
        <v>451044</v>
      </c>
      <c r="R49" s="6">
        <v>438570</v>
      </c>
      <c r="S49" s="6">
        <v>439603</v>
      </c>
      <c r="T49" s="6">
        <v>442649</v>
      </c>
      <c r="U49" s="6">
        <v>449703</v>
      </c>
      <c r="V49" s="6">
        <v>460336</v>
      </c>
      <c r="W49" s="16">
        <v>462299</v>
      </c>
      <c r="X49" s="16">
        <v>449658</v>
      </c>
      <c r="Y49" s="16">
        <v>427545</v>
      </c>
      <c r="Z49" s="17">
        <v>404467</v>
      </c>
      <c r="AA49" s="17">
        <v>392515</v>
      </c>
      <c r="AB49" s="17">
        <v>404401</v>
      </c>
      <c r="AC49" s="17">
        <v>398341</v>
      </c>
      <c r="AD49" s="17">
        <v>405222</v>
      </c>
      <c r="AE49" s="17">
        <v>428135</v>
      </c>
      <c r="AF49" s="17">
        <v>423924</v>
      </c>
      <c r="AG49" s="17"/>
      <c r="AH49" s="17"/>
      <c r="AI49" s="17"/>
      <c r="AJ49" s="17"/>
      <c r="AK49" s="17"/>
      <c r="AL49" s="17"/>
      <c r="AM49" s="6"/>
      <c r="AN49" s="18"/>
      <c r="AO49" s="18"/>
      <c r="AP49" s="18"/>
      <c r="AQ49" s="18"/>
      <c r="AR49" s="18"/>
      <c r="AS49" s="19"/>
      <c r="AT49" s="17"/>
      <c r="AU49" s="17"/>
      <c r="AV49" s="17"/>
      <c r="AW49" s="17"/>
      <c r="AX49" s="17"/>
    </row>
    <row r="50" spans="2:50">
      <c r="B50" s="11" t="s">
        <v>99</v>
      </c>
      <c r="C50" s="6">
        <v>436256</v>
      </c>
      <c r="D50" s="6">
        <v>442109</v>
      </c>
      <c r="E50" s="6">
        <v>431520</v>
      </c>
      <c r="F50" s="6">
        <v>436103</v>
      </c>
      <c r="G50" s="6">
        <v>432809</v>
      </c>
      <c r="H50" s="6">
        <v>433197</v>
      </c>
      <c r="I50" s="6">
        <v>434600</v>
      </c>
      <c r="J50" s="6">
        <v>430098</v>
      </c>
      <c r="K50" s="6">
        <v>439711</v>
      </c>
      <c r="L50" s="6">
        <v>437520</v>
      </c>
      <c r="M50" s="6">
        <v>441032</v>
      </c>
      <c r="N50" s="6">
        <v>437642</v>
      </c>
      <c r="O50" s="6">
        <v>451784</v>
      </c>
      <c r="P50" s="6">
        <v>457185</v>
      </c>
      <c r="Q50" s="6">
        <v>450322</v>
      </c>
      <c r="R50" s="6">
        <v>451186</v>
      </c>
      <c r="S50" s="6">
        <v>439501</v>
      </c>
      <c r="T50" s="6">
        <v>440589</v>
      </c>
      <c r="U50" s="6">
        <v>443408</v>
      </c>
      <c r="V50" s="6">
        <v>450719</v>
      </c>
      <c r="W50" s="16">
        <v>460663</v>
      </c>
      <c r="X50" s="16">
        <v>462937</v>
      </c>
      <c r="Y50" s="16">
        <v>450795</v>
      </c>
      <c r="Z50" s="17">
        <v>429801</v>
      </c>
      <c r="AA50" s="17">
        <v>405307</v>
      </c>
      <c r="AB50" s="17">
        <v>391925</v>
      </c>
      <c r="AC50" s="17">
        <v>403460</v>
      </c>
      <c r="AD50" s="17">
        <v>398082</v>
      </c>
      <c r="AE50" s="17">
        <v>404886</v>
      </c>
      <c r="AF50" s="17">
        <v>427805</v>
      </c>
      <c r="AG50" s="17"/>
      <c r="AH50" s="17"/>
      <c r="AI50" s="17"/>
      <c r="AJ50" s="17"/>
      <c r="AK50" s="17"/>
      <c r="AL50" s="17"/>
      <c r="AM50" s="6"/>
      <c r="AN50" s="18"/>
      <c r="AO50" s="18"/>
      <c r="AP50" s="18"/>
      <c r="AQ50" s="18"/>
      <c r="AR50" s="18"/>
      <c r="AS50" s="19"/>
      <c r="AT50" s="17"/>
      <c r="AU50" s="17"/>
      <c r="AV50" s="17"/>
      <c r="AW50" s="17"/>
      <c r="AX50" s="17"/>
    </row>
    <row r="51" spans="2:50">
      <c r="B51" s="11" t="s">
        <v>100</v>
      </c>
      <c r="C51" s="6">
        <v>457176</v>
      </c>
      <c r="D51" s="6">
        <v>435329</v>
      </c>
      <c r="E51" s="6">
        <v>440952</v>
      </c>
      <c r="F51" s="6">
        <v>430388</v>
      </c>
      <c r="G51" s="6">
        <v>434958</v>
      </c>
      <c r="H51" s="6">
        <v>431127</v>
      </c>
      <c r="I51" s="6">
        <v>431685</v>
      </c>
      <c r="J51" s="6">
        <v>433192</v>
      </c>
      <c r="K51" s="6">
        <v>428223</v>
      </c>
      <c r="L51" s="6">
        <v>439394</v>
      </c>
      <c r="M51" s="6">
        <v>438032</v>
      </c>
      <c r="N51" s="6">
        <v>441254</v>
      </c>
      <c r="O51" s="6">
        <v>437920</v>
      </c>
      <c r="P51" s="6">
        <v>451996</v>
      </c>
      <c r="Q51" s="6">
        <v>457076</v>
      </c>
      <c r="R51" s="6">
        <v>450153</v>
      </c>
      <c r="S51" s="6">
        <v>451540</v>
      </c>
      <c r="T51" s="6">
        <v>441211</v>
      </c>
      <c r="U51" s="6">
        <v>441250</v>
      </c>
      <c r="V51" s="6">
        <v>444195</v>
      </c>
      <c r="W51" s="16">
        <v>451624</v>
      </c>
      <c r="X51" s="16">
        <v>460633</v>
      </c>
      <c r="Y51" s="16">
        <v>464313</v>
      </c>
      <c r="Z51" s="17">
        <v>452643</v>
      </c>
      <c r="AA51" s="17">
        <v>428714</v>
      </c>
      <c r="AB51" s="17">
        <v>406231</v>
      </c>
      <c r="AC51" s="17">
        <v>393157</v>
      </c>
      <c r="AD51" s="17">
        <v>403852</v>
      </c>
      <c r="AE51" s="17">
        <v>398448</v>
      </c>
      <c r="AF51" s="17">
        <v>405284</v>
      </c>
      <c r="AG51" s="17"/>
      <c r="AH51" s="17"/>
      <c r="AI51" s="17"/>
      <c r="AJ51" s="17"/>
      <c r="AK51" s="17"/>
      <c r="AL51" s="17"/>
      <c r="AM51" s="6"/>
      <c r="AN51" s="18"/>
      <c r="AO51" s="18"/>
      <c r="AP51" s="18"/>
      <c r="AQ51" s="18"/>
      <c r="AR51" s="18"/>
      <c r="AS51" s="19"/>
      <c r="AT51" s="17"/>
      <c r="AU51" s="17"/>
      <c r="AV51" s="17"/>
      <c r="AW51" s="17"/>
      <c r="AX51" s="17"/>
    </row>
    <row r="52" spans="2:50">
      <c r="B52" s="11" t="s">
        <v>101</v>
      </c>
      <c r="C52" s="6">
        <v>452902</v>
      </c>
      <c r="D52" s="6">
        <v>455890</v>
      </c>
      <c r="E52" s="6">
        <v>434172</v>
      </c>
      <c r="F52" s="6">
        <v>439371</v>
      </c>
      <c r="G52" s="6">
        <v>429027</v>
      </c>
      <c r="H52" s="6">
        <v>433710</v>
      </c>
      <c r="I52" s="6">
        <v>429292</v>
      </c>
      <c r="J52" s="6">
        <v>430110</v>
      </c>
      <c r="K52" s="6">
        <v>431508</v>
      </c>
      <c r="L52" s="6">
        <v>428061</v>
      </c>
      <c r="M52" s="6">
        <v>438903</v>
      </c>
      <c r="N52" s="6">
        <v>438317</v>
      </c>
      <c r="O52" s="6">
        <v>441298</v>
      </c>
      <c r="P52" s="6">
        <v>438056</v>
      </c>
      <c r="Q52" s="6">
        <v>451939</v>
      </c>
      <c r="R52" s="6">
        <v>456500</v>
      </c>
      <c r="S52" s="6">
        <v>452071</v>
      </c>
      <c r="T52" s="6">
        <v>452305</v>
      </c>
      <c r="U52" s="6">
        <v>441009</v>
      </c>
      <c r="V52" s="6">
        <v>441267</v>
      </c>
      <c r="W52" s="16">
        <v>444840</v>
      </c>
      <c r="X52" s="16">
        <v>453084</v>
      </c>
      <c r="Y52" s="16">
        <v>461623</v>
      </c>
      <c r="Z52" s="17">
        <v>465006</v>
      </c>
      <c r="AA52" s="17">
        <v>452890</v>
      </c>
      <c r="AB52" s="17">
        <v>428623</v>
      </c>
      <c r="AC52" s="17">
        <v>407208</v>
      </c>
      <c r="AD52" s="17">
        <v>393565</v>
      </c>
      <c r="AE52" s="17">
        <v>404247</v>
      </c>
      <c r="AF52" s="17">
        <v>398834</v>
      </c>
      <c r="AG52" s="17"/>
      <c r="AH52" s="17"/>
      <c r="AI52" s="17"/>
      <c r="AJ52" s="17"/>
      <c r="AK52" s="17"/>
      <c r="AL52" s="17"/>
      <c r="AM52" s="6"/>
      <c r="AN52" s="18"/>
      <c r="AO52" s="18"/>
      <c r="AP52" s="18"/>
      <c r="AQ52" s="18"/>
      <c r="AR52" s="18"/>
      <c r="AS52" s="19"/>
      <c r="AT52" s="17"/>
      <c r="AU52" s="17"/>
      <c r="AV52" s="17"/>
      <c r="AW52" s="17"/>
      <c r="AX52" s="17"/>
    </row>
    <row r="53" spans="2:50">
      <c r="B53" s="11" t="s">
        <v>102</v>
      </c>
      <c r="C53" s="6">
        <f>SUM('Population France'!V115)</f>
        <v>389720</v>
      </c>
      <c r="D53" s="6">
        <v>451500</v>
      </c>
      <c r="E53" s="6">
        <v>454397</v>
      </c>
      <c r="F53" s="6">
        <v>432748</v>
      </c>
      <c r="G53" s="6">
        <v>437620</v>
      </c>
      <c r="H53" s="6">
        <v>427436</v>
      </c>
      <c r="I53" s="6">
        <v>432177</v>
      </c>
      <c r="J53" s="6">
        <v>427432</v>
      </c>
      <c r="K53" s="6">
        <v>428285</v>
      </c>
      <c r="L53" s="6">
        <v>431185</v>
      </c>
      <c r="M53" s="6">
        <v>427790</v>
      </c>
      <c r="N53" s="6">
        <v>438283</v>
      </c>
      <c r="O53" s="6">
        <v>438666</v>
      </c>
      <c r="P53" s="6">
        <v>441369</v>
      </c>
      <c r="Q53" s="6">
        <v>438061</v>
      </c>
      <c r="R53" s="6">
        <v>451709</v>
      </c>
      <c r="S53" s="6">
        <v>457399</v>
      </c>
      <c r="T53" s="6">
        <v>452763</v>
      </c>
      <c r="U53" s="6">
        <v>450574</v>
      </c>
      <c r="V53" s="6">
        <v>439476</v>
      </c>
      <c r="W53" s="16">
        <v>440785</v>
      </c>
      <c r="X53" s="16">
        <v>444233</v>
      </c>
      <c r="Y53" s="16">
        <v>452974</v>
      </c>
      <c r="Z53" s="17">
        <v>461877</v>
      </c>
      <c r="AA53" s="17">
        <v>463487</v>
      </c>
      <c r="AB53" s="17">
        <v>450451</v>
      </c>
      <c r="AC53" s="17">
        <v>427150</v>
      </c>
      <c r="AD53" s="17">
        <v>405422</v>
      </c>
      <c r="AE53" s="17">
        <v>391826</v>
      </c>
      <c r="AF53" s="17">
        <v>402575</v>
      </c>
      <c r="AG53" s="17"/>
      <c r="AH53" s="17"/>
      <c r="AI53" s="17"/>
      <c r="AJ53" s="17"/>
      <c r="AK53" s="17"/>
      <c r="AL53" s="17"/>
      <c r="AM53" s="6"/>
      <c r="AN53" s="18"/>
      <c r="AO53" s="18"/>
      <c r="AP53" s="18"/>
      <c r="AQ53" s="18"/>
      <c r="AR53" s="18"/>
      <c r="AS53" s="19"/>
      <c r="AT53" s="17"/>
      <c r="AU53" s="17"/>
      <c r="AV53" s="17"/>
      <c r="AW53" s="17"/>
      <c r="AX53" s="17"/>
    </row>
    <row r="54" spans="2:50">
      <c r="B54" s="11" t="s">
        <v>103</v>
      </c>
      <c r="C54" s="6">
        <v>449148</v>
      </c>
      <c r="D54" s="6">
        <v>453993</v>
      </c>
      <c r="E54" s="6">
        <v>449871</v>
      </c>
      <c r="F54" s="6">
        <v>452466</v>
      </c>
      <c r="G54" s="6">
        <v>431206</v>
      </c>
      <c r="H54" s="6">
        <v>435626</v>
      </c>
      <c r="I54" s="6">
        <v>425775</v>
      </c>
      <c r="J54" s="6">
        <v>430676</v>
      </c>
      <c r="K54" s="6">
        <v>425439</v>
      </c>
      <c r="L54" s="6">
        <v>427638</v>
      </c>
      <c r="M54" s="6">
        <v>430578</v>
      </c>
      <c r="N54" s="6">
        <v>427287</v>
      </c>
      <c r="O54" s="6">
        <v>437398</v>
      </c>
      <c r="P54" s="6">
        <v>438717</v>
      </c>
      <c r="Q54" s="6">
        <v>441069</v>
      </c>
      <c r="R54" s="6">
        <v>437689</v>
      </c>
      <c r="S54" s="6">
        <v>451933</v>
      </c>
      <c r="T54" s="6">
        <v>457267</v>
      </c>
      <c r="U54" s="6">
        <v>453404</v>
      </c>
      <c r="V54" s="6">
        <v>450831</v>
      </c>
      <c r="W54" s="16">
        <v>439526</v>
      </c>
      <c r="X54" s="16">
        <v>440434</v>
      </c>
      <c r="Y54" s="16">
        <v>444983</v>
      </c>
      <c r="Z54" s="17">
        <v>454935</v>
      </c>
      <c r="AA54" s="17">
        <v>461490</v>
      </c>
      <c r="AB54" s="17">
        <v>462215</v>
      </c>
      <c r="AC54" s="17">
        <v>449620</v>
      </c>
      <c r="AD54" s="17">
        <v>426358</v>
      </c>
      <c r="AE54" s="17">
        <v>404712</v>
      </c>
      <c r="AF54" s="17">
        <v>391152</v>
      </c>
      <c r="AG54" s="17"/>
      <c r="AH54" s="17"/>
      <c r="AI54" s="17"/>
      <c r="AJ54" s="17"/>
      <c r="AK54" s="17"/>
      <c r="AL54" s="17"/>
      <c r="AM54" s="6"/>
      <c r="AN54" s="18"/>
      <c r="AO54" s="18"/>
      <c r="AP54" s="18"/>
      <c r="AQ54" s="18"/>
      <c r="AR54" s="18"/>
      <c r="AS54" s="19"/>
      <c r="AT54" s="17"/>
      <c r="AU54" s="17"/>
      <c r="AV54" s="17"/>
      <c r="AW54" s="17"/>
      <c r="AX54" s="17"/>
    </row>
    <row r="55" spans="2:50">
      <c r="B55" s="11" t="s">
        <v>104</v>
      </c>
      <c r="C55" s="6">
        <v>427667</v>
      </c>
      <c r="D55" s="6">
        <v>447777</v>
      </c>
      <c r="E55" s="6">
        <v>452330</v>
      </c>
      <c r="F55" s="6">
        <v>448224</v>
      </c>
      <c r="G55" s="6">
        <v>450602</v>
      </c>
      <c r="H55" s="6">
        <v>429577</v>
      </c>
      <c r="I55" s="6">
        <v>433722</v>
      </c>
      <c r="J55" s="6">
        <v>424144</v>
      </c>
      <c r="K55" s="6">
        <v>429074</v>
      </c>
      <c r="L55" s="6">
        <v>424668</v>
      </c>
      <c r="M55" s="6">
        <v>426844</v>
      </c>
      <c r="N55" s="6">
        <v>429879</v>
      </c>
      <c r="O55" s="6">
        <v>426697</v>
      </c>
      <c r="P55" s="6">
        <v>436441</v>
      </c>
      <c r="Q55" s="6">
        <v>438515</v>
      </c>
      <c r="R55" s="6">
        <v>440660</v>
      </c>
      <c r="S55" s="6">
        <v>437252</v>
      </c>
      <c r="T55" s="6">
        <v>451390</v>
      </c>
      <c r="U55" s="6">
        <v>457110</v>
      </c>
      <c r="V55" s="6">
        <v>453011</v>
      </c>
      <c r="W55" s="16">
        <v>450147</v>
      </c>
      <c r="X55" s="16">
        <v>439319</v>
      </c>
      <c r="Y55" s="16">
        <v>440748</v>
      </c>
      <c r="Z55" s="17">
        <v>446336</v>
      </c>
      <c r="AA55" s="17">
        <v>454084</v>
      </c>
      <c r="AB55" s="17">
        <v>460460</v>
      </c>
      <c r="AC55" s="17">
        <v>461441</v>
      </c>
      <c r="AD55" s="17">
        <v>448738</v>
      </c>
      <c r="AE55" s="17">
        <v>425532</v>
      </c>
      <c r="AF55" s="17">
        <v>403928</v>
      </c>
      <c r="AG55" s="17"/>
      <c r="AH55" s="17"/>
      <c r="AI55" s="17"/>
      <c r="AJ55" s="17"/>
      <c r="AK55" s="17"/>
      <c r="AL55" s="17"/>
      <c r="AM55" s="6"/>
      <c r="AN55" s="18"/>
      <c r="AO55" s="18"/>
      <c r="AP55" s="18"/>
      <c r="AQ55" s="18"/>
      <c r="AR55" s="18"/>
      <c r="AS55" s="19"/>
      <c r="AT55" s="17"/>
      <c r="AU55" s="17"/>
      <c r="AV55" s="17"/>
      <c r="AW55" s="17"/>
      <c r="AX55" s="17"/>
    </row>
    <row r="56" spans="2:50">
      <c r="B56" s="11" t="s">
        <v>105</v>
      </c>
      <c r="C56" s="6">
        <v>327131</v>
      </c>
      <c r="D56" s="6">
        <v>425556</v>
      </c>
      <c r="E56" s="6">
        <v>445422</v>
      </c>
      <c r="F56" s="6">
        <v>449970</v>
      </c>
      <c r="G56" s="6">
        <v>445890</v>
      </c>
      <c r="H56" s="6">
        <v>448024</v>
      </c>
      <c r="I56" s="6">
        <v>427610</v>
      </c>
      <c r="J56" s="6">
        <v>431489</v>
      </c>
      <c r="K56" s="6">
        <v>422179</v>
      </c>
      <c r="L56" s="6">
        <v>428126</v>
      </c>
      <c r="M56" s="6">
        <v>423742</v>
      </c>
      <c r="N56" s="6">
        <v>425889</v>
      </c>
      <c r="O56" s="6">
        <v>429010</v>
      </c>
      <c r="P56" s="6">
        <v>425998</v>
      </c>
      <c r="Q56" s="6">
        <v>435395</v>
      </c>
      <c r="R56" s="6">
        <v>438005</v>
      </c>
      <c r="S56" s="6">
        <v>440407</v>
      </c>
      <c r="T56" s="6">
        <v>437303</v>
      </c>
      <c r="U56" s="6">
        <v>451133</v>
      </c>
      <c r="V56" s="6">
        <v>456305</v>
      </c>
      <c r="W56" s="16">
        <v>452446</v>
      </c>
      <c r="X56" s="16">
        <v>449715</v>
      </c>
      <c r="Y56" s="16">
        <v>437932</v>
      </c>
      <c r="Z56" s="17">
        <v>440963</v>
      </c>
      <c r="AA56" s="17">
        <v>445663</v>
      </c>
      <c r="AB56" s="17">
        <v>451335</v>
      </c>
      <c r="AC56" s="17">
        <v>460999</v>
      </c>
      <c r="AD56" s="17">
        <v>460427</v>
      </c>
      <c r="AE56" s="17">
        <v>447696</v>
      </c>
      <c r="AF56" s="17">
        <v>424573</v>
      </c>
      <c r="AG56" s="17"/>
      <c r="AH56" s="17"/>
      <c r="AI56" s="17"/>
      <c r="AJ56" s="17"/>
      <c r="AK56" s="17"/>
      <c r="AL56" s="17"/>
      <c r="AM56" s="6"/>
      <c r="AN56" s="18"/>
      <c r="AO56" s="18"/>
      <c r="AP56" s="18"/>
      <c r="AQ56" s="18"/>
      <c r="AR56" s="18"/>
      <c r="AS56" s="19"/>
      <c r="AT56" s="17"/>
      <c r="AU56" s="17"/>
      <c r="AV56" s="17"/>
      <c r="AW56" s="17"/>
      <c r="AX56" s="17"/>
    </row>
    <row r="57" spans="2:50">
      <c r="B57" s="11" t="s">
        <v>106</v>
      </c>
      <c r="C57" s="6">
        <v>321500</v>
      </c>
      <c r="D57" s="6">
        <v>325387</v>
      </c>
      <c r="E57" s="6">
        <v>423473</v>
      </c>
      <c r="F57" s="6">
        <v>443080</v>
      </c>
      <c r="G57" s="6">
        <v>447496</v>
      </c>
      <c r="H57" s="6">
        <v>443524</v>
      </c>
      <c r="I57" s="6">
        <v>445352</v>
      </c>
      <c r="J57" s="6">
        <v>425584</v>
      </c>
      <c r="K57" s="6">
        <v>429096</v>
      </c>
      <c r="L57" s="6">
        <v>421122</v>
      </c>
      <c r="M57" s="6">
        <v>427101</v>
      </c>
      <c r="N57" s="6">
        <v>422670</v>
      </c>
      <c r="O57" s="6">
        <v>424882</v>
      </c>
      <c r="P57" s="6">
        <v>427938</v>
      </c>
      <c r="Q57" s="6">
        <v>425185</v>
      </c>
      <c r="R57" s="6">
        <v>434264</v>
      </c>
      <c r="S57" s="6">
        <v>437747</v>
      </c>
      <c r="T57" s="6">
        <v>438797</v>
      </c>
      <c r="U57" s="6">
        <v>436725</v>
      </c>
      <c r="V57" s="6">
        <v>450629</v>
      </c>
      <c r="W57" s="16">
        <v>454894</v>
      </c>
      <c r="X57" s="16">
        <v>451383</v>
      </c>
      <c r="Y57" s="16">
        <v>448523</v>
      </c>
      <c r="Z57" s="17">
        <v>439499</v>
      </c>
      <c r="AA57" s="17">
        <v>440209</v>
      </c>
      <c r="AB57" s="17">
        <v>444787</v>
      </c>
      <c r="AC57" s="17">
        <v>449902</v>
      </c>
      <c r="AD57" s="17">
        <v>459867</v>
      </c>
      <c r="AE57" s="17">
        <v>459293</v>
      </c>
      <c r="AF57" s="17">
        <v>446674</v>
      </c>
      <c r="AG57" s="17"/>
      <c r="AH57" s="17"/>
      <c r="AI57" s="17"/>
      <c r="AJ57" s="17"/>
      <c r="AK57" s="17"/>
      <c r="AL57" s="17"/>
      <c r="AM57" s="6"/>
      <c r="AN57" s="18"/>
      <c r="AO57" s="18"/>
      <c r="AP57" s="18"/>
      <c r="AQ57" s="18"/>
      <c r="AR57" s="18"/>
      <c r="AS57" s="19"/>
      <c r="AT57" s="17"/>
      <c r="AU57" s="17"/>
      <c r="AV57" s="17"/>
      <c r="AW57" s="17"/>
      <c r="AX57" s="17"/>
    </row>
    <row r="58" spans="2:50">
      <c r="B58" s="11" t="s">
        <v>107</v>
      </c>
      <c r="C58" s="6">
        <v>315721</v>
      </c>
      <c r="D58" s="6">
        <v>320480</v>
      </c>
      <c r="E58" s="6">
        <v>324028</v>
      </c>
      <c r="F58" s="6">
        <v>421746</v>
      </c>
      <c r="G58" s="6">
        <v>441083</v>
      </c>
      <c r="H58" s="6">
        <v>445353</v>
      </c>
      <c r="I58" s="6">
        <v>441579</v>
      </c>
      <c r="J58" s="6">
        <v>443060</v>
      </c>
      <c r="K58" s="6">
        <v>423762</v>
      </c>
      <c r="L58" s="6">
        <v>428400</v>
      </c>
      <c r="M58" s="6">
        <v>419865</v>
      </c>
      <c r="N58" s="6">
        <v>425771</v>
      </c>
      <c r="O58" s="6">
        <v>421349</v>
      </c>
      <c r="P58" s="6">
        <v>423711</v>
      </c>
      <c r="Q58" s="6">
        <v>426685</v>
      </c>
      <c r="R58" s="6">
        <v>424036</v>
      </c>
      <c r="S58" s="6">
        <v>433984</v>
      </c>
      <c r="T58" s="6">
        <v>437335</v>
      </c>
      <c r="U58" s="6">
        <v>437749</v>
      </c>
      <c r="V58" s="6">
        <v>435837</v>
      </c>
      <c r="W58" s="16">
        <v>449788</v>
      </c>
      <c r="X58" s="16">
        <v>454308</v>
      </c>
      <c r="Y58" s="16">
        <v>450270</v>
      </c>
      <c r="Z58" s="17">
        <v>449056</v>
      </c>
      <c r="AA58" s="17">
        <v>439032</v>
      </c>
      <c r="AB58" s="17">
        <v>438525</v>
      </c>
      <c r="AC58" s="17">
        <v>443738</v>
      </c>
      <c r="AD58" s="17">
        <v>448649</v>
      </c>
      <c r="AE58" s="17">
        <v>458619</v>
      </c>
      <c r="AF58" s="17">
        <v>458045</v>
      </c>
      <c r="AG58" s="17"/>
      <c r="AH58" s="17"/>
      <c r="AI58" s="17"/>
      <c r="AJ58" s="17"/>
      <c r="AK58" s="17"/>
      <c r="AL58" s="17"/>
      <c r="AM58" s="6"/>
      <c r="AN58" s="18"/>
      <c r="AO58" s="18"/>
      <c r="AP58" s="18"/>
      <c r="AQ58" s="18"/>
      <c r="AR58" s="18"/>
      <c r="AS58" s="19"/>
      <c r="AT58" s="17"/>
      <c r="AU58" s="17"/>
      <c r="AV58" s="17"/>
      <c r="AW58" s="17"/>
      <c r="AX58" s="17"/>
    </row>
    <row r="59" spans="2:50">
      <c r="B59" s="11" t="s">
        <v>108</v>
      </c>
      <c r="C59" s="6">
        <v>296043</v>
      </c>
      <c r="D59" s="6">
        <v>313972</v>
      </c>
      <c r="E59" s="6">
        <v>318784</v>
      </c>
      <c r="F59" s="6">
        <v>321969</v>
      </c>
      <c r="G59" s="6">
        <v>419442</v>
      </c>
      <c r="H59" s="6">
        <v>438513</v>
      </c>
      <c r="I59" s="6">
        <v>442791</v>
      </c>
      <c r="J59" s="6">
        <v>439218</v>
      </c>
      <c r="K59" s="6">
        <v>440397</v>
      </c>
      <c r="L59" s="6">
        <v>422509</v>
      </c>
      <c r="M59" s="6">
        <v>427498</v>
      </c>
      <c r="N59" s="6">
        <v>418407</v>
      </c>
      <c r="O59" s="6">
        <v>424363</v>
      </c>
      <c r="P59" s="6">
        <v>419960</v>
      </c>
      <c r="Q59" s="6">
        <v>422362</v>
      </c>
      <c r="R59" s="6">
        <v>425069</v>
      </c>
      <c r="S59" s="6">
        <v>423746</v>
      </c>
      <c r="T59" s="6">
        <v>433533</v>
      </c>
      <c r="U59" s="6">
        <v>435149</v>
      </c>
      <c r="V59" s="6">
        <v>436618</v>
      </c>
      <c r="W59" s="16">
        <v>434785</v>
      </c>
      <c r="X59" s="16">
        <v>449733</v>
      </c>
      <c r="Y59" s="16">
        <v>453737</v>
      </c>
      <c r="Z59" s="17">
        <v>450450</v>
      </c>
      <c r="AA59" s="17">
        <v>448336</v>
      </c>
      <c r="AB59" s="17">
        <v>436805</v>
      </c>
      <c r="AC59" s="17">
        <v>436830</v>
      </c>
      <c r="AD59" s="17">
        <v>442102</v>
      </c>
      <c r="AE59" s="17">
        <v>446971</v>
      </c>
      <c r="AF59" s="17">
        <v>456949</v>
      </c>
      <c r="AG59" s="17"/>
      <c r="AH59" s="17"/>
      <c r="AI59" s="17"/>
      <c r="AJ59" s="17"/>
      <c r="AK59" s="17"/>
      <c r="AL59" s="17"/>
      <c r="AM59" s="6"/>
      <c r="AN59" s="18"/>
      <c r="AO59" s="18"/>
      <c r="AP59" s="18"/>
      <c r="AQ59" s="18"/>
      <c r="AR59" s="18"/>
      <c r="AS59" s="19"/>
      <c r="AT59" s="17"/>
      <c r="AU59" s="17"/>
      <c r="AV59" s="17"/>
      <c r="AW59" s="17"/>
      <c r="AX59" s="17"/>
    </row>
    <row r="60" spans="2:50">
      <c r="B60" s="11" t="s">
        <v>109</v>
      </c>
      <c r="C60" s="6">
        <v>266098</v>
      </c>
      <c r="D60" s="6">
        <v>294748</v>
      </c>
      <c r="E60" s="6">
        <v>312664</v>
      </c>
      <c r="F60" s="6">
        <v>317470</v>
      </c>
      <c r="G60" s="6">
        <v>320287</v>
      </c>
      <c r="H60" s="6">
        <v>417282</v>
      </c>
      <c r="I60" s="6">
        <v>436115</v>
      </c>
      <c r="J60" s="6">
        <v>440186</v>
      </c>
      <c r="K60" s="6">
        <v>436765</v>
      </c>
      <c r="L60" s="6">
        <v>439320</v>
      </c>
      <c r="M60" s="6">
        <v>421171</v>
      </c>
      <c r="N60" s="6">
        <v>426418</v>
      </c>
      <c r="O60" s="6">
        <v>416928</v>
      </c>
      <c r="P60" s="6">
        <v>422778</v>
      </c>
      <c r="Q60" s="6">
        <v>418519</v>
      </c>
      <c r="R60" s="6">
        <v>420780</v>
      </c>
      <c r="S60" s="6">
        <v>424469</v>
      </c>
      <c r="T60" s="6">
        <v>422099</v>
      </c>
      <c r="U60" s="6">
        <v>432629</v>
      </c>
      <c r="V60" s="6">
        <v>433700</v>
      </c>
      <c r="W60" s="16">
        <v>434487</v>
      </c>
      <c r="X60" s="16">
        <v>434784</v>
      </c>
      <c r="Y60" s="16">
        <v>449300</v>
      </c>
      <c r="Z60" s="17">
        <v>453658</v>
      </c>
      <c r="AA60" s="17">
        <v>449657</v>
      </c>
      <c r="AB60" s="17">
        <v>446930</v>
      </c>
      <c r="AC60" s="17">
        <v>435551</v>
      </c>
      <c r="AD60" s="17">
        <v>435641</v>
      </c>
      <c r="AE60" s="17">
        <v>440911</v>
      </c>
      <c r="AF60" s="17">
        <v>445768</v>
      </c>
      <c r="AG60" s="17"/>
      <c r="AH60" s="17"/>
      <c r="AI60" s="17"/>
      <c r="AJ60" s="17"/>
      <c r="AK60" s="17"/>
      <c r="AL60" s="17"/>
      <c r="AM60" s="6"/>
      <c r="AN60" s="18"/>
      <c r="AO60" s="18"/>
      <c r="AP60" s="18"/>
      <c r="AQ60" s="18"/>
      <c r="AR60" s="18"/>
      <c r="AS60" s="19"/>
      <c r="AT60" s="17"/>
      <c r="AU60" s="17"/>
      <c r="AV60" s="17"/>
      <c r="AW60" s="17"/>
      <c r="AX60" s="17"/>
    </row>
    <row r="61" spans="2:50">
      <c r="B61" s="11" t="s">
        <v>110</v>
      </c>
      <c r="C61" s="6">
        <v>280079</v>
      </c>
      <c r="D61" s="6">
        <v>264728</v>
      </c>
      <c r="E61" s="6">
        <v>292824</v>
      </c>
      <c r="F61" s="6">
        <v>310806</v>
      </c>
      <c r="G61" s="6">
        <v>315710</v>
      </c>
      <c r="H61" s="6">
        <v>318001</v>
      </c>
      <c r="I61" s="6">
        <v>414585</v>
      </c>
      <c r="J61" s="6">
        <v>433196</v>
      </c>
      <c r="K61" s="6">
        <v>437127</v>
      </c>
      <c r="L61" s="6">
        <v>435339</v>
      </c>
      <c r="M61" s="6">
        <v>438103</v>
      </c>
      <c r="N61" s="6">
        <v>419672</v>
      </c>
      <c r="O61" s="6">
        <v>425266</v>
      </c>
      <c r="P61" s="6">
        <v>415294</v>
      </c>
      <c r="Q61" s="6">
        <v>421112</v>
      </c>
      <c r="R61" s="6">
        <v>416676</v>
      </c>
      <c r="S61" s="6">
        <v>420099</v>
      </c>
      <c r="T61" s="6">
        <v>423368</v>
      </c>
      <c r="U61" s="6">
        <v>420225</v>
      </c>
      <c r="V61" s="6">
        <v>431378</v>
      </c>
      <c r="W61" s="16">
        <v>432891</v>
      </c>
      <c r="X61" s="16">
        <v>432791</v>
      </c>
      <c r="Y61" s="16">
        <v>433446</v>
      </c>
      <c r="Z61" s="17">
        <v>449299</v>
      </c>
      <c r="AA61" s="17">
        <v>452286</v>
      </c>
      <c r="AB61" s="17">
        <v>448464</v>
      </c>
      <c r="AC61" s="17">
        <v>444913</v>
      </c>
      <c r="AD61" s="17">
        <v>433978</v>
      </c>
      <c r="AE61" s="17">
        <v>434076</v>
      </c>
      <c r="AF61" s="17">
        <v>439368</v>
      </c>
      <c r="AG61" s="17"/>
      <c r="AH61" s="17"/>
      <c r="AI61" s="17"/>
      <c r="AJ61" s="17"/>
      <c r="AK61" s="17"/>
      <c r="AL61" s="17"/>
      <c r="AM61" s="6"/>
      <c r="AN61" s="18"/>
      <c r="AO61" s="18"/>
      <c r="AP61" s="18"/>
      <c r="AQ61" s="18"/>
      <c r="AR61" s="18"/>
      <c r="AS61" s="19"/>
      <c r="AT61" s="17"/>
      <c r="AU61" s="17"/>
      <c r="AV61" s="17"/>
      <c r="AW61" s="17"/>
      <c r="AX61" s="17"/>
    </row>
    <row r="62" spans="2:50">
      <c r="B62" s="11" t="s">
        <v>111</v>
      </c>
      <c r="C62" s="6">
        <v>294831</v>
      </c>
      <c r="D62" s="6">
        <v>278253</v>
      </c>
      <c r="E62" s="6">
        <v>263210</v>
      </c>
      <c r="F62" s="6">
        <v>291004</v>
      </c>
      <c r="G62" s="6">
        <v>308932</v>
      </c>
      <c r="H62" s="6">
        <v>313998</v>
      </c>
      <c r="I62" s="6">
        <v>315957</v>
      </c>
      <c r="J62" s="6">
        <v>412144</v>
      </c>
      <c r="K62" s="6">
        <v>430422</v>
      </c>
      <c r="L62" s="6">
        <v>435958</v>
      </c>
      <c r="M62" s="6">
        <v>433740</v>
      </c>
      <c r="N62" s="6">
        <v>436693</v>
      </c>
      <c r="O62" s="6">
        <v>417879</v>
      </c>
      <c r="P62" s="6">
        <v>423750</v>
      </c>
      <c r="Q62" s="6">
        <v>413440</v>
      </c>
      <c r="R62" s="6">
        <v>419026</v>
      </c>
      <c r="S62" s="6">
        <v>414689</v>
      </c>
      <c r="T62" s="6">
        <v>418349</v>
      </c>
      <c r="U62" s="6">
        <v>420899</v>
      </c>
      <c r="V62" s="6">
        <v>419738</v>
      </c>
      <c r="W62" s="16">
        <v>430088</v>
      </c>
      <c r="X62" s="16">
        <v>431526</v>
      </c>
      <c r="Y62" s="16">
        <v>432206</v>
      </c>
      <c r="Z62" s="17">
        <v>432333</v>
      </c>
      <c r="AA62" s="17">
        <v>447255</v>
      </c>
      <c r="AB62" s="17">
        <v>450433</v>
      </c>
      <c r="AC62" s="17">
        <v>445301</v>
      </c>
      <c r="AD62" s="17">
        <v>442513</v>
      </c>
      <c r="AE62" s="17">
        <v>431610</v>
      </c>
      <c r="AF62" s="17">
        <v>431757</v>
      </c>
      <c r="AG62" s="17"/>
      <c r="AH62" s="17"/>
      <c r="AI62" s="17"/>
      <c r="AJ62" s="17"/>
      <c r="AK62" s="17"/>
      <c r="AL62" s="17"/>
      <c r="AM62" s="6"/>
      <c r="AN62" s="18"/>
      <c r="AO62" s="18"/>
      <c r="AP62" s="18"/>
      <c r="AQ62" s="18"/>
      <c r="AR62" s="18"/>
      <c r="AS62" s="19"/>
      <c r="AT62" s="17"/>
      <c r="AU62" s="17"/>
      <c r="AV62" s="17"/>
      <c r="AW62" s="17"/>
      <c r="AX62" s="17"/>
    </row>
    <row r="63" spans="2:50">
      <c r="B63" s="11" t="s">
        <v>112</v>
      </c>
      <c r="C63" s="6">
        <v>292581</v>
      </c>
      <c r="D63" s="6">
        <v>293075</v>
      </c>
      <c r="E63" s="6">
        <v>276560</v>
      </c>
      <c r="F63" s="6">
        <v>261882</v>
      </c>
      <c r="G63" s="6">
        <v>289218</v>
      </c>
      <c r="H63" s="6">
        <v>307154</v>
      </c>
      <c r="I63" s="6">
        <v>312336</v>
      </c>
      <c r="J63" s="6">
        <v>313876</v>
      </c>
      <c r="K63" s="6">
        <v>409504</v>
      </c>
      <c r="L63" s="6">
        <v>429233</v>
      </c>
      <c r="M63" s="6">
        <v>434677</v>
      </c>
      <c r="N63" s="6">
        <v>432028</v>
      </c>
      <c r="O63" s="6">
        <v>435195</v>
      </c>
      <c r="P63" s="6">
        <v>416060</v>
      </c>
      <c r="Q63" s="6">
        <v>422301</v>
      </c>
      <c r="R63" s="6">
        <v>411526</v>
      </c>
      <c r="S63" s="6">
        <v>418145</v>
      </c>
      <c r="T63" s="6">
        <v>413617</v>
      </c>
      <c r="U63" s="6">
        <v>416397</v>
      </c>
      <c r="V63" s="6">
        <v>419431</v>
      </c>
      <c r="W63" s="16">
        <v>418467</v>
      </c>
      <c r="X63" s="16">
        <v>427560</v>
      </c>
      <c r="Y63" s="16">
        <v>430462</v>
      </c>
      <c r="Z63" s="17">
        <v>432433</v>
      </c>
      <c r="AA63" s="17">
        <v>430483</v>
      </c>
      <c r="AB63" s="17">
        <v>444223</v>
      </c>
      <c r="AC63" s="17">
        <v>447731</v>
      </c>
      <c r="AD63" s="17">
        <v>442728</v>
      </c>
      <c r="AE63" s="17">
        <v>439993</v>
      </c>
      <c r="AF63" s="17">
        <v>429154</v>
      </c>
      <c r="AG63" s="17"/>
      <c r="AH63" s="17"/>
      <c r="AI63" s="17"/>
      <c r="AJ63" s="17"/>
      <c r="AK63" s="17"/>
      <c r="AL63" s="17"/>
      <c r="AM63" s="6"/>
      <c r="AN63" s="18"/>
      <c r="AO63" s="18"/>
      <c r="AP63" s="18"/>
      <c r="AQ63" s="18"/>
      <c r="AR63" s="18"/>
      <c r="AS63" s="19"/>
      <c r="AT63" s="17"/>
      <c r="AU63" s="17"/>
      <c r="AV63" s="17"/>
      <c r="AW63" s="17"/>
      <c r="AX63" s="17"/>
    </row>
    <row r="64" spans="2:50">
      <c r="B64" s="11" t="s">
        <v>113</v>
      </c>
      <c r="C64" s="6">
        <v>290944</v>
      </c>
      <c r="D64" s="6">
        <v>290514</v>
      </c>
      <c r="E64" s="6">
        <v>291045</v>
      </c>
      <c r="F64" s="6">
        <v>274629</v>
      </c>
      <c r="G64" s="6">
        <v>260526</v>
      </c>
      <c r="H64" s="6">
        <v>287316</v>
      </c>
      <c r="I64" s="6">
        <v>305385</v>
      </c>
      <c r="J64" s="6">
        <v>310745</v>
      </c>
      <c r="K64" s="6">
        <v>311957</v>
      </c>
      <c r="L64" s="6">
        <v>407991</v>
      </c>
      <c r="M64" s="6">
        <v>427753</v>
      </c>
      <c r="N64" s="6">
        <v>433119</v>
      </c>
      <c r="O64" s="6">
        <v>430032</v>
      </c>
      <c r="P64" s="6">
        <v>433342</v>
      </c>
      <c r="Q64" s="6">
        <v>414078</v>
      </c>
      <c r="R64" s="6">
        <v>420288</v>
      </c>
      <c r="S64" s="6">
        <v>410274</v>
      </c>
      <c r="T64" s="6">
        <v>415966</v>
      </c>
      <c r="U64" s="6">
        <v>412599</v>
      </c>
      <c r="V64" s="6">
        <v>414140</v>
      </c>
      <c r="W64" s="16">
        <v>417004</v>
      </c>
      <c r="X64" s="16">
        <v>416896</v>
      </c>
      <c r="Y64" s="16">
        <v>425505</v>
      </c>
      <c r="Z64" s="17">
        <v>429845</v>
      </c>
      <c r="AA64" s="17">
        <v>430092</v>
      </c>
      <c r="AB64" s="17">
        <v>428292</v>
      </c>
      <c r="AC64" s="17">
        <v>441087</v>
      </c>
      <c r="AD64" s="17">
        <v>445157</v>
      </c>
      <c r="AE64" s="17">
        <v>440217</v>
      </c>
      <c r="AF64" s="17">
        <v>437583</v>
      </c>
      <c r="AG64" s="17"/>
      <c r="AH64" s="17"/>
      <c r="AI64" s="17"/>
      <c r="AJ64" s="17"/>
      <c r="AK64" s="17"/>
      <c r="AL64" s="17"/>
      <c r="AM64" s="6"/>
      <c r="AN64" s="18"/>
      <c r="AO64" s="18"/>
      <c r="AP64" s="18"/>
      <c r="AQ64" s="18"/>
      <c r="AR64" s="18"/>
      <c r="AS64" s="19"/>
      <c r="AT64" s="17"/>
      <c r="AU64" s="17"/>
      <c r="AV64" s="17"/>
      <c r="AW64" s="17"/>
      <c r="AX64" s="17"/>
    </row>
    <row r="65" spans="2:50">
      <c r="B65" s="11" t="s">
        <v>114</v>
      </c>
      <c r="C65" s="6">
        <v>295103</v>
      </c>
      <c r="D65" s="6">
        <v>288788</v>
      </c>
      <c r="E65" s="6">
        <v>288177</v>
      </c>
      <c r="F65" s="6">
        <v>288687</v>
      </c>
      <c r="G65" s="6">
        <v>272346</v>
      </c>
      <c r="H65" s="6">
        <v>258828</v>
      </c>
      <c r="I65" s="6">
        <v>284880</v>
      </c>
      <c r="J65" s="6">
        <v>303015</v>
      </c>
      <c r="K65" s="6">
        <v>308476</v>
      </c>
      <c r="L65" s="6">
        <v>310727</v>
      </c>
      <c r="M65" s="6">
        <v>406437</v>
      </c>
      <c r="N65" s="6">
        <v>426171</v>
      </c>
      <c r="O65" s="6">
        <v>431414</v>
      </c>
      <c r="P65" s="6">
        <v>427966</v>
      </c>
      <c r="Q65" s="6">
        <v>431543</v>
      </c>
      <c r="R65" s="6">
        <v>411915</v>
      </c>
      <c r="S65" s="6">
        <v>417801</v>
      </c>
      <c r="T65" s="6">
        <v>407674</v>
      </c>
      <c r="U65" s="6">
        <v>414200</v>
      </c>
      <c r="V65" s="6">
        <v>409451</v>
      </c>
      <c r="W65" s="16">
        <v>412472</v>
      </c>
      <c r="X65" s="16">
        <v>415633</v>
      </c>
      <c r="Y65" s="16">
        <v>416148</v>
      </c>
      <c r="Z65" s="17">
        <v>424807</v>
      </c>
      <c r="AA65" s="17">
        <v>427276</v>
      </c>
      <c r="AB65" s="17">
        <v>428444</v>
      </c>
      <c r="AC65" s="17">
        <v>425304</v>
      </c>
      <c r="AD65" s="17">
        <v>438621</v>
      </c>
      <c r="AE65" s="17">
        <v>442763</v>
      </c>
      <c r="AF65" s="17">
        <v>437857</v>
      </c>
      <c r="AG65" s="17"/>
      <c r="AH65" s="17"/>
      <c r="AI65" s="17"/>
      <c r="AJ65" s="17"/>
      <c r="AK65" s="17"/>
      <c r="AL65" s="17"/>
      <c r="AM65" s="6"/>
      <c r="AN65" s="18"/>
      <c r="AO65" s="18"/>
      <c r="AP65" s="18"/>
      <c r="AQ65" s="18"/>
      <c r="AR65" s="18"/>
      <c r="AS65" s="19"/>
      <c r="AT65" s="17"/>
      <c r="AU65" s="17"/>
      <c r="AV65" s="17"/>
      <c r="AW65" s="17"/>
      <c r="AX65" s="17"/>
    </row>
    <row r="66" spans="2:50">
      <c r="B66" s="11" t="s">
        <v>115</v>
      </c>
      <c r="C66" s="6">
        <v>291232</v>
      </c>
      <c r="D66" s="6">
        <v>292413</v>
      </c>
      <c r="E66" s="6">
        <v>286237</v>
      </c>
      <c r="F66" s="6">
        <v>285463</v>
      </c>
      <c r="G66" s="6">
        <v>286040</v>
      </c>
      <c r="H66" s="6">
        <v>269868</v>
      </c>
      <c r="I66" s="6">
        <v>256808</v>
      </c>
      <c r="J66" s="6">
        <v>282344</v>
      </c>
      <c r="K66" s="6">
        <v>300479</v>
      </c>
      <c r="L66" s="6">
        <v>306605</v>
      </c>
      <c r="M66" s="6">
        <v>309050</v>
      </c>
      <c r="N66" s="6">
        <v>404457</v>
      </c>
      <c r="O66" s="6">
        <v>424099</v>
      </c>
      <c r="P66" s="6">
        <v>429323</v>
      </c>
      <c r="Q66" s="6">
        <v>425663</v>
      </c>
      <c r="R66" s="6">
        <v>429183</v>
      </c>
      <c r="S66" s="6">
        <v>409349</v>
      </c>
      <c r="T66" s="6">
        <v>415047</v>
      </c>
      <c r="U66" s="6">
        <v>405633</v>
      </c>
      <c r="V66" s="6">
        <v>411383</v>
      </c>
      <c r="W66" s="16">
        <v>407474</v>
      </c>
      <c r="X66" s="16">
        <v>411138</v>
      </c>
      <c r="Y66" s="16">
        <v>413730</v>
      </c>
      <c r="Z66" s="17">
        <v>415481</v>
      </c>
      <c r="AA66" s="17">
        <v>421892</v>
      </c>
      <c r="AB66" s="17">
        <v>424066</v>
      </c>
      <c r="AC66" s="17">
        <v>425622</v>
      </c>
      <c r="AD66" s="17">
        <v>422505</v>
      </c>
      <c r="AE66" s="17">
        <v>435684</v>
      </c>
      <c r="AF66" s="17">
        <v>439911</v>
      </c>
      <c r="AG66" s="17"/>
      <c r="AH66" s="17"/>
      <c r="AI66" s="17"/>
      <c r="AJ66" s="17"/>
      <c r="AK66" s="17"/>
      <c r="AL66" s="17"/>
      <c r="AM66" s="6"/>
      <c r="AN66" s="18"/>
      <c r="AO66" s="18"/>
      <c r="AP66" s="18"/>
      <c r="AQ66" s="18"/>
      <c r="AR66" s="18"/>
      <c r="AS66" s="19"/>
      <c r="AT66" s="17"/>
      <c r="AU66" s="17"/>
      <c r="AV66" s="17"/>
      <c r="AW66" s="17"/>
      <c r="AX66" s="17"/>
    </row>
    <row r="67" spans="2:50">
      <c r="B67" s="11" t="s">
        <v>116</v>
      </c>
      <c r="C67" s="6">
        <v>298547</v>
      </c>
      <c r="D67" s="6">
        <v>288404</v>
      </c>
      <c r="E67" s="6">
        <v>289618</v>
      </c>
      <c r="F67" s="6">
        <v>283589</v>
      </c>
      <c r="G67" s="6">
        <v>282856</v>
      </c>
      <c r="H67" s="6">
        <v>283462</v>
      </c>
      <c r="I67" s="6">
        <v>267417</v>
      </c>
      <c r="J67" s="6">
        <v>255098</v>
      </c>
      <c r="K67" s="6">
        <v>280207</v>
      </c>
      <c r="L67" s="6">
        <v>298620</v>
      </c>
      <c r="M67" s="6">
        <v>304610</v>
      </c>
      <c r="N67" s="6">
        <v>307434</v>
      </c>
      <c r="O67" s="6">
        <v>402299</v>
      </c>
      <c r="P67" s="6">
        <v>421772</v>
      </c>
      <c r="Q67" s="6">
        <v>427218</v>
      </c>
      <c r="R67" s="6">
        <v>423040</v>
      </c>
      <c r="S67" s="6">
        <v>426815</v>
      </c>
      <c r="T67" s="6">
        <v>407105</v>
      </c>
      <c r="U67" s="6">
        <v>413278</v>
      </c>
      <c r="V67" s="6">
        <v>403083</v>
      </c>
      <c r="W67" s="16">
        <v>409893</v>
      </c>
      <c r="X67" s="16">
        <v>405376</v>
      </c>
      <c r="Y67" s="16">
        <v>409365</v>
      </c>
      <c r="Z67" s="17">
        <v>412433</v>
      </c>
      <c r="AA67" s="17">
        <v>412620</v>
      </c>
      <c r="AB67" s="17">
        <v>419543</v>
      </c>
      <c r="AC67" s="17">
        <v>420504</v>
      </c>
      <c r="AD67" s="17">
        <v>422822</v>
      </c>
      <c r="AE67" s="17">
        <v>419766</v>
      </c>
      <c r="AF67" s="17">
        <v>432906</v>
      </c>
      <c r="AG67" s="17"/>
      <c r="AH67" s="17"/>
      <c r="AI67" s="17"/>
      <c r="AJ67" s="17"/>
      <c r="AK67" s="17"/>
      <c r="AL67" s="17"/>
      <c r="AM67" s="6"/>
      <c r="AN67" s="18"/>
      <c r="AO67" s="18"/>
      <c r="AP67" s="18"/>
      <c r="AQ67" s="18"/>
      <c r="AR67" s="18"/>
      <c r="AS67" s="19"/>
      <c r="AT67" s="17"/>
      <c r="AU67" s="17"/>
      <c r="AV67" s="17"/>
      <c r="AW67" s="17"/>
      <c r="AX67" s="17"/>
    </row>
    <row r="68" spans="2:50">
      <c r="B68" s="11" t="s">
        <v>117</v>
      </c>
      <c r="C68" s="6">
        <v>291686</v>
      </c>
      <c r="D68" s="6">
        <v>295411</v>
      </c>
      <c r="E68" s="6">
        <v>285165</v>
      </c>
      <c r="F68" s="6">
        <v>286381</v>
      </c>
      <c r="G68" s="6">
        <v>280543</v>
      </c>
      <c r="H68" s="6">
        <v>279702</v>
      </c>
      <c r="I68" s="6">
        <v>280460</v>
      </c>
      <c r="J68" s="6">
        <v>264495</v>
      </c>
      <c r="K68" s="6">
        <v>252768</v>
      </c>
      <c r="L68" s="6">
        <v>278589</v>
      </c>
      <c r="M68" s="6">
        <v>296511</v>
      </c>
      <c r="N68" s="6">
        <v>302312</v>
      </c>
      <c r="O68" s="6">
        <v>305352</v>
      </c>
      <c r="P68" s="6">
        <v>399625</v>
      </c>
      <c r="Q68" s="6">
        <v>419272</v>
      </c>
      <c r="R68" s="6">
        <v>424369</v>
      </c>
      <c r="S68" s="6">
        <v>421137</v>
      </c>
      <c r="T68" s="6">
        <v>424552</v>
      </c>
      <c r="U68" s="6">
        <v>404513</v>
      </c>
      <c r="V68" s="6">
        <v>409727</v>
      </c>
      <c r="W68" s="16">
        <v>400050</v>
      </c>
      <c r="X68" s="16">
        <v>407089</v>
      </c>
      <c r="Y68" s="16">
        <v>403225</v>
      </c>
      <c r="Z68" s="17">
        <v>407920</v>
      </c>
      <c r="AA68" s="17">
        <v>409012</v>
      </c>
      <c r="AB68" s="17">
        <v>409613</v>
      </c>
      <c r="AC68" s="17">
        <v>417257</v>
      </c>
      <c r="AD68" s="17">
        <v>417766</v>
      </c>
      <c r="AE68" s="17">
        <v>420058</v>
      </c>
      <c r="AF68" s="17">
        <v>417223</v>
      </c>
      <c r="AG68" s="17"/>
      <c r="AH68" s="17"/>
      <c r="AI68" s="17"/>
      <c r="AJ68" s="17"/>
      <c r="AK68" s="17"/>
      <c r="AL68" s="17"/>
      <c r="AM68" s="6"/>
      <c r="AN68" s="18"/>
      <c r="AO68" s="18"/>
      <c r="AP68" s="18"/>
      <c r="AQ68" s="18"/>
      <c r="AR68" s="18"/>
      <c r="AS68" s="19"/>
      <c r="AT68" s="17"/>
      <c r="AU68" s="17"/>
      <c r="AV68" s="17"/>
      <c r="AW68" s="17"/>
      <c r="AX68" s="17"/>
    </row>
    <row r="69" spans="2:50">
      <c r="B69" s="11" t="s">
        <v>118</v>
      </c>
      <c r="C69" s="6">
        <v>301482</v>
      </c>
      <c r="D69" s="6">
        <v>288347</v>
      </c>
      <c r="E69" s="6">
        <v>292292</v>
      </c>
      <c r="F69" s="6">
        <v>282031</v>
      </c>
      <c r="G69" s="6">
        <v>283432</v>
      </c>
      <c r="H69" s="6">
        <v>277721</v>
      </c>
      <c r="I69" s="6">
        <v>276777</v>
      </c>
      <c r="J69" s="6">
        <v>277834</v>
      </c>
      <c r="K69" s="6">
        <v>262074</v>
      </c>
      <c r="L69" s="6">
        <v>250713</v>
      </c>
      <c r="M69" s="6">
        <v>277013</v>
      </c>
      <c r="N69" s="6">
        <v>294483</v>
      </c>
      <c r="O69" s="6">
        <v>300039</v>
      </c>
      <c r="P69" s="6">
        <v>303307</v>
      </c>
      <c r="Q69" s="6">
        <v>397068</v>
      </c>
      <c r="R69" s="6">
        <v>416248</v>
      </c>
      <c r="S69" s="6">
        <v>421274</v>
      </c>
      <c r="T69" s="6">
        <v>418048</v>
      </c>
      <c r="U69" s="6">
        <v>421590</v>
      </c>
      <c r="V69" s="6">
        <v>400929</v>
      </c>
      <c r="W69" s="16">
        <v>406663</v>
      </c>
      <c r="X69" s="16">
        <v>397206</v>
      </c>
      <c r="Y69" s="16">
        <v>404764</v>
      </c>
      <c r="Z69" s="17">
        <v>401064</v>
      </c>
      <c r="AA69" s="17">
        <v>404732</v>
      </c>
      <c r="AB69" s="17">
        <v>406051</v>
      </c>
      <c r="AC69" s="17">
        <v>406391</v>
      </c>
      <c r="AD69" s="17">
        <v>414240</v>
      </c>
      <c r="AE69" s="17">
        <v>414788</v>
      </c>
      <c r="AF69" s="17">
        <v>417146</v>
      </c>
      <c r="AG69" s="17"/>
      <c r="AH69" s="17"/>
      <c r="AI69" s="17"/>
      <c r="AJ69" s="17"/>
      <c r="AK69" s="17"/>
      <c r="AL69" s="17"/>
      <c r="AM69" s="6"/>
      <c r="AN69" s="18"/>
      <c r="AO69" s="18"/>
      <c r="AP69" s="18"/>
      <c r="AQ69" s="18"/>
      <c r="AR69" s="18"/>
      <c r="AS69" s="19"/>
      <c r="AT69" s="17"/>
      <c r="AU69" s="17"/>
      <c r="AV69" s="17"/>
      <c r="AW69" s="17"/>
      <c r="AX69" s="17"/>
    </row>
    <row r="70" spans="2:50">
      <c r="B70" s="11" t="s">
        <v>119</v>
      </c>
      <c r="C70" s="6">
        <v>296379</v>
      </c>
      <c r="D70" s="6">
        <v>297934</v>
      </c>
      <c r="E70" s="6">
        <v>284924</v>
      </c>
      <c r="F70" s="6">
        <v>288972</v>
      </c>
      <c r="G70" s="6">
        <v>278561</v>
      </c>
      <c r="H70" s="6">
        <v>280061</v>
      </c>
      <c r="I70" s="6">
        <v>274533</v>
      </c>
      <c r="J70" s="6">
        <v>273569</v>
      </c>
      <c r="K70" s="6">
        <v>274701</v>
      </c>
      <c r="L70" s="6">
        <v>260092</v>
      </c>
      <c r="M70" s="6">
        <v>248549</v>
      </c>
      <c r="N70" s="6">
        <v>275179</v>
      </c>
      <c r="O70" s="6">
        <v>292099</v>
      </c>
      <c r="P70" s="6">
        <v>297440</v>
      </c>
      <c r="Q70" s="6">
        <v>301110</v>
      </c>
      <c r="R70" s="6">
        <v>393933</v>
      </c>
      <c r="S70" s="6">
        <v>412694</v>
      </c>
      <c r="T70" s="6">
        <v>418285</v>
      </c>
      <c r="U70" s="6">
        <v>413786</v>
      </c>
      <c r="V70" s="6">
        <v>417360</v>
      </c>
      <c r="W70" s="16">
        <v>396964</v>
      </c>
      <c r="X70" s="16">
        <v>402762</v>
      </c>
      <c r="Y70" s="16">
        <v>393966</v>
      </c>
      <c r="Z70" s="17">
        <v>401578</v>
      </c>
      <c r="AA70" s="17">
        <v>398236</v>
      </c>
      <c r="AB70" s="17">
        <v>401132</v>
      </c>
      <c r="AC70" s="17">
        <v>402278</v>
      </c>
      <c r="AD70" s="17">
        <v>402925</v>
      </c>
      <c r="AE70" s="17">
        <v>410883</v>
      </c>
      <c r="AF70" s="17">
        <v>411659</v>
      </c>
      <c r="AG70" s="17"/>
      <c r="AH70" s="17"/>
      <c r="AI70" s="17"/>
      <c r="AJ70" s="17"/>
      <c r="AK70" s="17"/>
      <c r="AL70" s="17"/>
      <c r="AM70" s="6"/>
      <c r="AN70" s="18"/>
      <c r="AO70" s="18"/>
      <c r="AP70" s="18"/>
      <c r="AQ70" s="18"/>
      <c r="AR70" s="18"/>
      <c r="AS70" s="19"/>
      <c r="AT70" s="17"/>
      <c r="AU70" s="17"/>
      <c r="AV70" s="17"/>
      <c r="AW70" s="17"/>
      <c r="AX70" s="17"/>
    </row>
    <row r="71" spans="2:50">
      <c r="B71" s="11" t="s">
        <v>120</v>
      </c>
      <c r="C71" s="6">
        <v>299038</v>
      </c>
      <c r="D71" s="6">
        <v>291949</v>
      </c>
      <c r="E71" s="6">
        <v>293469</v>
      </c>
      <c r="F71" s="6">
        <v>280662</v>
      </c>
      <c r="G71" s="6">
        <v>285213</v>
      </c>
      <c r="H71" s="6">
        <v>274520</v>
      </c>
      <c r="I71" s="6">
        <v>276086</v>
      </c>
      <c r="J71" s="6">
        <v>271106</v>
      </c>
      <c r="K71" s="6">
        <v>270150</v>
      </c>
      <c r="L71" s="6">
        <v>272111</v>
      </c>
      <c r="M71" s="6">
        <v>257784</v>
      </c>
      <c r="N71" s="6">
        <v>246020</v>
      </c>
      <c r="O71" s="6">
        <v>272936</v>
      </c>
      <c r="P71" s="6">
        <v>289422</v>
      </c>
      <c r="Q71" s="6">
        <v>294660</v>
      </c>
      <c r="R71" s="6">
        <v>298504</v>
      </c>
      <c r="S71" s="6">
        <v>390634</v>
      </c>
      <c r="T71" s="6">
        <v>408569</v>
      </c>
      <c r="U71" s="6">
        <v>414430</v>
      </c>
      <c r="V71" s="6">
        <v>408938</v>
      </c>
      <c r="W71" s="16">
        <v>412666</v>
      </c>
      <c r="X71" s="16">
        <v>393444</v>
      </c>
      <c r="Y71" s="16">
        <v>400065</v>
      </c>
      <c r="Z71" s="17">
        <v>391724</v>
      </c>
      <c r="AA71" s="17">
        <v>397787</v>
      </c>
      <c r="AB71" s="17">
        <v>394608</v>
      </c>
      <c r="AC71" s="17">
        <v>396547</v>
      </c>
      <c r="AD71" s="17">
        <v>398448</v>
      </c>
      <c r="AE71" s="17">
        <v>399148</v>
      </c>
      <c r="AF71" s="17">
        <v>407015</v>
      </c>
      <c r="AG71" s="17"/>
      <c r="AH71" s="17"/>
      <c r="AI71" s="17"/>
      <c r="AJ71" s="17"/>
      <c r="AK71" s="17"/>
      <c r="AL71" s="17"/>
      <c r="AM71" s="6"/>
      <c r="AN71" s="18"/>
      <c r="AO71" s="18"/>
      <c r="AP71" s="18"/>
      <c r="AQ71" s="18"/>
      <c r="AR71" s="18"/>
      <c r="AS71" s="19"/>
      <c r="AT71" s="17"/>
      <c r="AU71" s="17"/>
      <c r="AV71" s="17"/>
      <c r="AW71" s="17"/>
      <c r="AX71" s="17"/>
    </row>
    <row r="72" spans="2:50">
      <c r="B72" s="11" t="s">
        <v>121</v>
      </c>
      <c r="C72" s="6">
        <v>282094</v>
      </c>
      <c r="D72" s="6">
        <v>294595</v>
      </c>
      <c r="E72" s="6">
        <v>287913</v>
      </c>
      <c r="F72" s="6">
        <v>289234</v>
      </c>
      <c r="G72" s="6">
        <v>276765</v>
      </c>
      <c r="H72" s="6">
        <v>281460</v>
      </c>
      <c r="I72" s="6">
        <v>270602</v>
      </c>
      <c r="J72" s="6">
        <v>272421</v>
      </c>
      <c r="K72" s="6">
        <v>267626</v>
      </c>
      <c r="L72" s="6">
        <v>267234</v>
      </c>
      <c r="M72" s="6">
        <v>269339</v>
      </c>
      <c r="N72" s="6">
        <v>255237</v>
      </c>
      <c r="O72" s="6">
        <v>243424</v>
      </c>
      <c r="P72" s="6">
        <v>270604</v>
      </c>
      <c r="Q72" s="6">
        <v>286788</v>
      </c>
      <c r="R72" s="6">
        <v>291645</v>
      </c>
      <c r="S72" s="6">
        <v>295560</v>
      </c>
      <c r="T72" s="6">
        <v>387591</v>
      </c>
      <c r="U72" s="6">
        <v>403992</v>
      </c>
      <c r="V72" s="6">
        <v>409521</v>
      </c>
      <c r="W72" s="16">
        <v>404326</v>
      </c>
      <c r="X72" s="16">
        <v>409230</v>
      </c>
      <c r="Y72" s="16">
        <v>389730</v>
      </c>
      <c r="Z72" s="17">
        <v>396887</v>
      </c>
      <c r="AA72" s="17">
        <v>387983</v>
      </c>
      <c r="AB72" s="17">
        <v>393898</v>
      </c>
      <c r="AC72" s="17">
        <v>390545</v>
      </c>
      <c r="AD72" s="17">
        <v>392663</v>
      </c>
      <c r="AE72" s="17">
        <v>394681</v>
      </c>
      <c r="AF72" s="17">
        <v>395560</v>
      </c>
      <c r="AG72" s="17"/>
      <c r="AH72" s="17"/>
      <c r="AI72" s="17"/>
      <c r="AJ72" s="17"/>
      <c r="AK72" s="17"/>
      <c r="AL72" s="17"/>
      <c r="AM72" s="6"/>
      <c r="AN72" s="18"/>
      <c r="AO72" s="18"/>
      <c r="AP72" s="18"/>
      <c r="AQ72" s="18"/>
      <c r="AR72" s="18"/>
      <c r="AS72" s="19"/>
      <c r="AT72" s="17"/>
      <c r="AU72" s="17"/>
      <c r="AV72" s="17"/>
      <c r="AW72" s="17"/>
      <c r="AX72" s="17"/>
    </row>
    <row r="73" spans="2:50">
      <c r="B73" s="11" t="s">
        <v>122</v>
      </c>
      <c r="C73" s="6">
        <v>278744</v>
      </c>
      <c r="D73" s="6">
        <v>277386</v>
      </c>
      <c r="E73" s="6">
        <v>289607</v>
      </c>
      <c r="F73" s="6">
        <v>283288</v>
      </c>
      <c r="G73" s="6">
        <v>284696</v>
      </c>
      <c r="H73" s="6">
        <v>272394</v>
      </c>
      <c r="I73" s="6">
        <v>277218</v>
      </c>
      <c r="J73" s="6">
        <v>266280</v>
      </c>
      <c r="K73" s="6">
        <v>268483</v>
      </c>
      <c r="L73" s="6">
        <v>264585</v>
      </c>
      <c r="M73" s="6">
        <v>264232</v>
      </c>
      <c r="N73" s="6">
        <v>266299</v>
      </c>
      <c r="O73" s="6">
        <v>252498</v>
      </c>
      <c r="P73" s="6">
        <v>240540</v>
      </c>
      <c r="Q73" s="6">
        <v>268077</v>
      </c>
      <c r="R73" s="6">
        <v>283815</v>
      </c>
      <c r="S73" s="6">
        <v>287742</v>
      </c>
      <c r="T73" s="6">
        <v>291815</v>
      </c>
      <c r="U73" s="6">
        <v>382272</v>
      </c>
      <c r="V73" s="6">
        <v>398733</v>
      </c>
      <c r="W73" s="16">
        <v>404286</v>
      </c>
      <c r="X73" s="16">
        <v>399024</v>
      </c>
      <c r="Y73" s="16">
        <v>404614</v>
      </c>
      <c r="Z73" s="17">
        <v>386947</v>
      </c>
      <c r="AA73" s="17">
        <v>392589</v>
      </c>
      <c r="AB73" s="17">
        <v>384326</v>
      </c>
      <c r="AC73" s="17">
        <v>388823</v>
      </c>
      <c r="AD73" s="17">
        <v>386146</v>
      </c>
      <c r="AE73" s="17">
        <v>388482</v>
      </c>
      <c r="AF73" s="17">
        <v>390560</v>
      </c>
      <c r="AG73" s="17"/>
      <c r="AH73" s="17"/>
      <c r="AI73" s="17"/>
      <c r="AJ73" s="17"/>
      <c r="AK73" s="17"/>
      <c r="AL73" s="17"/>
      <c r="AM73" s="6"/>
      <c r="AN73" s="18"/>
      <c r="AO73" s="18"/>
      <c r="AP73" s="18"/>
      <c r="AQ73" s="18"/>
      <c r="AR73" s="18"/>
      <c r="AS73" s="19"/>
      <c r="AT73" s="17"/>
      <c r="AU73" s="17"/>
      <c r="AV73" s="17"/>
      <c r="AW73" s="17"/>
      <c r="AX73" s="17"/>
    </row>
    <row r="74" spans="2:50">
      <c r="B74" s="11" t="s">
        <v>123</v>
      </c>
      <c r="C74" s="6">
        <v>268579</v>
      </c>
      <c r="D74" s="6">
        <v>273503</v>
      </c>
      <c r="E74" s="6">
        <v>272331</v>
      </c>
      <c r="F74" s="6">
        <v>284273</v>
      </c>
      <c r="G74" s="6">
        <v>278354</v>
      </c>
      <c r="H74" s="6">
        <v>279563</v>
      </c>
      <c r="I74" s="6">
        <v>267505</v>
      </c>
      <c r="J74" s="6">
        <v>272741</v>
      </c>
      <c r="K74" s="6">
        <v>261769</v>
      </c>
      <c r="L74" s="6">
        <v>265052</v>
      </c>
      <c r="M74" s="6">
        <v>261141</v>
      </c>
      <c r="N74" s="6">
        <v>260972</v>
      </c>
      <c r="O74" s="6">
        <v>263110</v>
      </c>
      <c r="P74" s="6">
        <v>249445</v>
      </c>
      <c r="Q74" s="6">
        <v>237561</v>
      </c>
      <c r="R74" s="6">
        <v>265166</v>
      </c>
      <c r="S74" s="6">
        <v>280179</v>
      </c>
      <c r="T74" s="6">
        <v>284296</v>
      </c>
      <c r="U74" s="6">
        <v>287893</v>
      </c>
      <c r="V74" s="6">
        <v>377438</v>
      </c>
      <c r="W74" s="16">
        <v>393416</v>
      </c>
      <c r="X74" s="16">
        <v>399951</v>
      </c>
      <c r="Y74" s="16">
        <v>394208</v>
      </c>
      <c r="Z74" s="17">
        <v>400453</v>
      </c>
      <c r="AA74" s="17">
        <v>382367</v>
      </c>
      <c r="AB74" s="17">
        <v>388055</v>
      </c>
      <c r="AC74" s="17">
        <v>379921</v>
      </c>
      <c r="AD74" s="17">
        <v>384295</v>
      </c>
      <c r="AE74" s="17">
        <v>381593</v>
      </c>
      <c r="AF74" s="17">
        <v>384101</v>
      </c>
      <c r="AG74" s="17"/>
      <c r="AH74" s="17"/>
      <c r="AI74" s="17"/>
      <c r="AJ74" s="17"/>
      <c r="AK74" s="17"/>
      <c r="AL74" s="17"/>
      <c r="AM74" s="6"/>
      <c r="AN74" s="18"/>
      <c r="AO74" s="18"/>
      <c r="AP74" s="18"/>
      <c r="AQ74" s="18"/>
      <c r="AR74" s="18"/>
      <c r="AS74" s="19"/>
      <c r="AT74" s="17"/>
      <c r="AU74" s="17"/>
      <c r="AV74" s="17"/>
      <c r="AW74" s="17"/>
      <c r="AX74" s="17"/>
    </row>
    <row r="75" spans="2:50">
      <c r="B75" s="11" t="s">
        <v>124</v>
      </c>
      <c r="C75" s="6">
        <v>265272</v>
      </c>
      <c r="D75" s="6">
        <v>263850</v>
      </c>
      <c r="E75" s="6">
        <v>268570</v>
      </c>
      <c r="F75" s="6">
        <v>267309</v>
      </c>
      <c r="G75" s="6">
        <v>278917</v>
      </c>
      <c r="H75" s="6">
        <v>273344</v>
      </c>
      <c r="I75" s="6">
        <v>274493</v>
      </c>
      <c r="J75" s="6">
        <v>262703</v>
      </c>
      <c r="K75" s="6">
        <v>268259</v>
      </c>
      <c r="L75" s="6">
        <v>258015</v>
      </c>
      <c r="M75" s="6">
        <v>261372</v>
      </c>
      <c r="N75" s="6">
        <v>257549</v>
      </c>
      <c r="O75" s="6">
        <v>257324</v>
      </c>
      <c r="P75" s="6">
        <v>259564</v>
      </c>
      <c r="Q75" s="6">
        <v>246236</v>
      </c>
      <c r="R75" s="6">
        <v>234263</v>
      </c>
      <c r="S75" s="6">
        <v>261985</v>
      </c>
      <c r="T75" s="6">
        <v>276979</v>
      </c>
      <c r="U75" s="6">
        <v>280607</v>
      </c>
      <c r="V75" s="6">
        <v>284004</v>
      </c>
      <c r="W75" s="16">
        <v>373228</v>
      </c>
      <c r="X75" s="16">
        <v>388364</v>
      </c>
      <c r="Y75" s="16">
        <v>393791</v>
      </c>
      <c r="Z75" s="17">
        <v>390294</v>
      </c>
      <c r="AA75" s="17">
        <v>395457</v>
      </c>
      <c r="AB75" s="17">
        <v>378394</v>
      </c>
      <c r="AC75" s="17">
        <v>383977</v>
      </c>
      <c r="AD75" s="17">
        <v>375606</v>
      </c>
      <c r="AE75" s="17">
        <v>380028</v>
      </c>
      <c r="AF75" s="17">
        <v>377452</v>
      </c>
      <c r="AG75" s="17"/>
      <c r="AH75" s="17"/>
      <c r="AI75" s="17"/>
      <c r="AJ75" s="17"/>
      <c r="AK75" s="17"/>
      <c r="AL75" s="17"/>
      <c r="AM75" s="6"/>
      <c r="AN75" s="18"/>
      <c r="AO75" s="18"/>
      <c r="AP75" s="18"/>
      <c r="AQ75" s="18"/>
      <c r="AR75" s="18"/>
      <c r="AS75" s="19"/>
      <c r="AT75" s="17"/>
      <c r="AU75" s="17"/>
      <c r="AV75" s="17"/>
      <c r="AW75" s="17"/>
      <c r="AX75" s="17"/>
    </row>
    <row r="76" spans="2:50">
      <c r="B76" s="11" t="s">
        <v>125</v>
      </c>
      <c r="C76" s="6">
        <v>258470</v>
      </c>
      <c r="D76" s="6">
        <v>259572</v>
      </c>
      <c r="E76" s="6">
        <v>258227</v>
      </c>
      <c r="F76" s="6">
        <v>262793</v>
      </c>
      <c r="G76" s="6">
        <v>261811</v>
      </c>
      <c r="H76" s="6">
        <v>272618</v>
      </c>
      <c r="I76" s="6">
        <v>267684</v>
      </c>
      <c r="J76" s="6">
        <v>268733</v>
      </c>
      <c r="K76" s="6">
        <v>257323</v>
      </c>
      <c r="L76" s="6">
        <v>263880</v>
      </c>
      <c r="M76" s="6">
        <v>254270</v>
      </c>
      <c r="N76" s="6">
        <v>257525</v>
      </c>
      <c r="O76" s="6">
        <v>253828</v>
      </c>
      <c r="P76" s="6">
        <v>253530</v>
      </c>
      <c r="Q76" s="6">
        <v>256004</v>
      </c>
      <c r="R76" s="6">
        <v>242638</v>
      </c>
      <c r="S76" s="6">
        <v>230716</v>
      </c>
      <c r="T76" s="6">
        <v>257760</v>
      </c>
      <c r="U76" s="6">
        <v>272739</v>
      </c>
      <c r="V76" s="6">
        <v>275812</v>
      </c>
      <c r="W76" s="16">
        <v>280337</v>
      </c>
      <c r="X76" s="16">
        <v>367626</v>
      </c>
      <c r="Y76" s="16">
        <v>384029</v>
      </c>
      <c r="Z76" s="17">
        <v>389349</v>
      </c>
      <c r="AA76" s="17">
        <v>386834</v>
      </c>
      <c r="AB76" s="17">
        <v>390617</v>
      </c>
      <c r="AC76" s="17">
        <v>373757</v>
      </c>
      <c r="AD76" s="17">
        <v>379778</v>
      </c>
      <c r="AE76" s="17">
        <v>371460</v>
      </c>
      <c r="AF76" s="17">
        <v>375899</v>
      </c>
      <c r="AG76" s="17"/>
      <c r="AH76" s="17"/>
      <c r="AI76" s="17"/>
      <c r="AJ76" s="17"/>
      <c r="AK76" s="17"/>
      <c r="AL76" s="17"/>
      <c r="AM76" s="6"/>
      <c r="AN76" s="18"/>
      <c r="AO76" s="18"/>
      <c r="AP76" s="18"/>
      <c r="AQ76" s="18"/>
      <c r="AR76" s="18"/>
      <c r="AS76" s="19"/>
      <c r="AT76" s="17"/>
      <c r="AU76" s="17"/>
      <c r="AV76" s="17"/>
      <c r="AW76" s="17"/>
      <c r="AX76" s="17"/>
    </row>
    <row r="77" spans="2:50">
      <c r="B77" s="11" t="s">
        <v>126</v>
      </c>
      <c r="C77" s="6">
        <v>246078</v>
      </c>
      <c r="D77" s="6">
        <v>252970</v>
      </c>
      <c r="E77" s="6">
        <v>253822</v>
      </c>
      <c r="F77" s="6">
        <v>252727</v>
      </c>
      <c r="G77" s="6">
        <v>257042</v>
      </c>
      <c r="H77" s="6">
        <v>256098</v>
      </c>
      <c r="I77" s="6">
        <v>266307</v>
      </c>
      <c r="J77" s="6">
        <v>262211</v>
      </c>
      <c r="K77" s="6">
        <v>263217</v>
      </c>
      <c r="L77" s="6">
        <v>253141</v>
      </c>
      <c r="M77" s="6">
        <v>259126</v>
      </c>
      <c r="N77" s="6">
        <v>250117</v>
      </c>
      <c r="O77" s="6">
        <v>253426</v>
      </c>
      <c r="P77" s="6">
        <v>249774</v>
      </c>
      <c r="Q77" s="6">
        <v>249640</v>
      </c>
      <c r="R77" s="6">
        <v>252001</v>
      </c>
      <c r="S77" s="6">
        <v>237902</v>
      </c>
      <c r="T77" s="6">
        <v>227272</v>
      </c>
      <c r="U77" s="6">
        <v>253399</v>
      </c>
      <c r="V77" s="6">
        <v>267952</v>
      </c>
      <c r="W77" s="16">
        <v>271799</v>
      </c>
      <c r="X77" s="16">
        <v>276479</v>
      </c>
      <c r="Y77" s="16">
        <v>362388</v>
      </c>
      <c r="Z77" s="17">
        <v>380040</v>
      </c>
      <c r="AA77" s="17">
        <v>384765</v>
      </c>
      <c r="AB77" s="17">
        <v>381752</v>
      </c>
      <c r="AC77" s="17">
        <v>384914</v>
      </c>
      <c r="AD77" s="17">
        <v>368667</v>
      </c>
      <c r="AE77" s="17">
        <v>374808</v>
      </c>
      <c r="AF77" s="17">
        <v>366489</v>
      </c>
      <c r="AG77" s="17"/>
      <c r="AH77" s="17"/>
      <c r="AI77" s="17"/>
      <c r="AJ77" s="17"/>
      <c r="AK77" s="17"/>
      <c r="AL77" s="17"/>
      <c r="AM77" s="6"/>
      <c r="AN77" s="18"/>
      <c r="AO77" s="18"/>
      <c r="AP77" s="18"/>
      <c r="AQ77" s="18"/>
      <c r="AR77" s="18"/>
      <c r="AS77" s="19"/>
      <c r="AT77" s="17"/>
      <c r="AU77" s="17"/>
      <c r="AV77" s="17"/>
      <c r="AW77" s="17"/>
      <c r="AX77" s="17"/>
    </row>
    <row r="78" spans="2:50">
      <c r="B78" s="11" t="s">
        <v>127</v>
      </c>
      <c r="C78" s="6">
        <v>242040</v>
      </c>
      <c r="D78" s="6">
        <v>240254</v>
      </c>
      <c r="E78" s="6">
        <v>247026</v>
      </c>
      <c r="F78" s="6">
        <v>248006</v>
      </c>
      <c r="G78" s="6">
        <v>247023</v>
      </c>
      <c r="H78" s="6">
        <v>251024</v>
      </c>
      <c r="I78" s="6">
        <v>250310</v>
      </c>
      <c r="J78" s="6">
        <v>259940</v>
      </c>
      <c r="K78" s="6">
        <v>256462</v>
      </c>
      <c r="L78" s="6">
        <v>258422</v>
      </c>
      <c r="M78" s="6">
        <v>248694</v>
      </c>
      <c r="N78" s="6">
        <v>254320</v>
      </c>
      <c r="O78" s="6">
        <v>245766</v>
      </c>
      <c r="P78" s="6">
        <v>249131</v>
      </c>
      <c r="Q78" s="6">
        <v>245669</v>
      </c>
      <c r="R78" s="6">
        <v>245399</v>
      </c>
      <c r="S78" s="6">
        <v>248102</v>
      </c>
      <c r="T78" s="6">
        <v>234910</v>
      </c>
      <c r="U78" s="6">
        <v>223208</v>
      </c>
      <c r="V78" s="6">
        <v>248875</v>
      </c>
      <c r="W78" s="16">
        <v>263084</v>
      </c>
      <c r="X78" s="16">
        <v>267623</v>
      </c>
      <c r="Y78" s="16">
        <v>272471</v>
      </c>
      <c r="Z78" s="17">
        <v>358067</v>
      </c>
      <c r="AA78" s="17">
        <v>375033</v>
      </c>
      <c r="AB78" s="17">
        <v>379868</v>
      </c>
      <c r="AC78" s="17">
        <v>376280</v>
      </c>
      <c r="AD78" s="17">
        <v>379700</v>
      </c>
      <c r="AE78" s="17">
        <v>363685</v>
      </c>
      <c r="AF78" s="17">
        <v>369758</v>
      </c>
      <c r="AG78" s="17"/>
      <c r="AH78" s="17"/>
      <c r="AI78" s="17"/>
      <c r="AJ78" s="17"/>
      <c r="AK78" s="17"/>
      <c r="AL78" s="17"/>
      <c r="AM78" s="6"/>
      <c r="AN78" s="18"/>
      <c r="AO78" s="18"/>
      <c r="AP78" s="18"/>
      <c r="AQ78" s="18"/>
      <c r="AR78" s="18"/>
      <c r="AS78" s="19"/>
      <c r="AT78" s="17"/>
      <c r="AU78" s="17"/>
      <c r="AV78" s="17"/>
      <c r="AW78" s="17"/>
      <c r="AX78" s="17"/>
    </row>
    <row r="79" spans="2:50">
      <c r="B79" s="11" t="s">
        <v>128</v>
      </c>
      <c r="C79" s="6">
        <v>236154</v>
      </c>
      <c r="D79" s="6">
        <v>235785</v>
      </c>
      <c r="E79" s="6">
        <v>234293</v>
      </c>
      <c r="F79" s="6">
        <v>240739</v>
      </c>
      <c r="G79" s="6">
        <v>241980</v>
      </c>
      <c r="H79" s="6">
        <v>240876</v>
      </c>
      <c r="I79" s="6">
        <v>244592</v>
      </c>
      <c r="J79" s="6">
        <v>244329</v>
      </c>
      <c r="K79" s="6">
        <v>253516</v>
      </c>
      <c r="L79" s="6">
        <v>250997</v>
      </c>
      <c r="M79" s="6">
        <v>253448</v>
      </c>
      <c r="N79" s="6">
        <v>244104</v>
      </c>
      <c r="O79" s="6">
        <v>249078</v>
      </c>
      <c r="P79" s="6">
        <v>241274</v>
      </c>
      <c r="Q79" s="6">
        <v>244876</v>
      </c>
      <c r="R79" s="6">
        <v>241267</v>
      </c>
      <c r="S79" s="6">
        <v>240493</v>
      </c>
      <c r="T79" s="6">
        <v>244223</v>
      </c>
      <c r="U79" s="6">
        <v>231149</v>
      </c>
      <c r="V79" s="6">
        <v>218815</v>
      </c>
      <c r="W79" s="16">
        <v>244364</v>
      </c>
      <c r="X79" s="16">
        <v>259471</v>
      </c>
      <c r="Y79" s="16">
        <v>263523</v>
      </c>
      <c r="Z79" s="17">
        <v>268619</v>
      </c>
      <c r="AA79" s="17">
        <v>352219</v>
      </c>
      <c r="AB79" s="17">
        <v>369428</v>
      </c>
      <c r="AC79" s="17">
        <v>373675</v>
      </c>
      <c r="AD79" s="17">
        <v>370221</v>
      </c>
      <c r="AE79" s="17">
        <v>373523</v>
      </c>
      <c r="AF79" s="17">
        <v>357936</v>
      </c>
      <c r="AG79" s="17"/>
      <c r="AH79" s="17"/>
      <c r="AI79" s="17"/>
      <c r="AJ79" s="17"/>
      <c r="AK79" s="17"/>
      <c r="AL79" s="17"/>
      <c r="AM79" s="6"/>
      <c r="AN79" s="18"/>
      <c r="AO79" s="18"/>
      <c r="AP79" s="18"/>
      <c r="AQ79" s="18"/>
      <c r="AR79" s="18"/>
      <c r="AS79" s="19"/>
      <c r="AT79" s="17"/>
      <c r="AU79" s="17"/>
      <c r="AV79" s="17"/>
      <c r="AW79" s="17"/>
      <c r="AX79" s="17"/>
    </row>
    <row r="80" spans="2:50">
      <c r="B80" s="11" t="s">
        <v>129</v>
      </c>
      <c r="C80" s="6">
        <v>237588</v>
      </c>
      <c r="D80" s="6">
        <v>229892</v>
      </c>
      <c r="E80" s="6">
        <v>229456</v>
      </c>
      <c r="F80" s="6">
        <v>228042</v>
      </c>
      <c r="G80" s="6">
        <v>234250</v>
      </c>
      <c r="H80" s="6">
        <v>235369</v>
      </c>
      <c r="I80" s="6">
        <v>234266</v>
      </c>
      <c r="J80" s="6">
        <v>237823</v>
      </c>
      <c r="K80" s="6">
        <v>237856</v>
      </c>
      <c r="L80" s="6">
        <v>247914</v>
      </c>
      <c r="M80" s="6">
        <v>245245</v>
      </c>
      <c r="N80" s="6">
        <v>247976</v>
      </c>
      <c r="O80" s="6">
        <v>239054</v>
      </c>
      <c r="P80" s="6">
        <v>243438</v>
      </c>
      <c r="Q80" s="6">
        <v>236534</v>
      </c>
      <c r="R80" s="6">
        <v>239874</v>
      </c>
      <c r="S80" s="6">
        <v>236208</v>
      </c>
      <c r="T80" s="6">
        <v>235937</v>
      </c>
      <c r="U80" s="6">
        <v>239238</v>
      </c>
      <c r="V80" s="6">
        <v>227024</v>
      </c>
      <c r="W80" s="16">
        <v>214808</v>
      </c>
      <c r="X80" s="16">
        <v>239507</v>
      </c>
      <c r="Y80" s="16">
        <v>254725</v>
      </c>
      <c r="Z80" s="17">
        <v>259493</v>
      </c>
      <c r="AA80" s="17">
        <v>263777</v>
      </c>
      <c r="AB80" s="17">
        <v>346077</v>
      </c>
      <c r="AC80" s="17">
        <v>363928</v>
      </c>
      <c r="AD80" s="17">
        <v>367507</v>
      </c>
      <c r="AE80" s="17">
        <v>363944</v>
      </c>
      <c r="AF80" s="17">
        <v>367412</v>
      </c>
      <c r="AG80" s="17"/>
      <c r="AH80" s="17"/>
      <c r="AI80" s="17"/>
      <c r="AJ80" s="17"/>
      <c r="AK80" s="17"/>
      <c r="AL80" s="17"/>
      <c r="AM80" s="6"/>
      <c r="AN80" s="18"/>
      <c r="AO80" s="18"/>
      <c r="AP80" s="18"/>
      <c r="AQ80" s="18"/>
      <c r="AR80" s="18"/>
      <c r="AS80" s="19"/>
      <c r="AT80" s="17"/>
      <c r="AU80" s="17"/>
      <c r="AV80" s="17"/>
      <c r="AW80" s="17"/>
      <c r="AX80" s="17"/>
    </row>
    <row r="81" spans="2:50">
      <c r="B81" s="11" t="s">
        <v>130</v>
      </c>
      <c r="C81" s="6">
        <v>236231</v>
      </c>
      <c r="D81" s="6">
        <v>230439</v>
      </c>
      <c r="E81" s="6">
        <v>223037</v>
      </c>
      <c r="F81" s="6">
        <v>222596</v>
      </c>
      <c r="G81" s="6">
        <v>221576</v>
      </c>
      <c r="H81" s="6">
        <v>227317</v>
      </c>
      <c r="I81" s="6">
        <v>228579</v>
      </c>
      <c r="J81" s="6">
        <v>227678</v>
      </c>
      <c r="K81" s="6">
        <v>231115</v>
      </c>
      <c r="L81" s="6">
        <v>231872</v>
      </c>
      <c r="M81" s="6">
        <v>241961</v>
      </c>
      <c r="N81" s="6">
        <v>239450</v>
      </c>
      <c r="O81" s="6">
        <v>242375</v>
      </c>
      <c r="P81" s="6">
        <v>233752</v>
      </c>
      <c r="Q81" s="6">
        <v>238031</v>
      </c>
      <c r="R81" s="6">
        <v>231404</v>
      </c>
      <c r="S81" s="6">
        <v>234988</v>
      </c>
      <c r="T81" s="6">
        <v>231203</v>
      </c>
      <c r="U81" s="6">
        <v>231535</v>
      </c>
      <c r="V81" s="6">
        <v>234055</v>
      </c>
      <c r="W81" s="16">
        <v>222441</v>
      </c>
      <c r="X81" s="16">
        <v>211153</v>
      </c>
      <c r="Y81" s="16">
        <v>235736</v>
      </c>
      <c r="Z81" s="17">
        <v>251093</v>
      </c>
      <c r="AA81" s="17">
        <v>255393</v>
      </c>
      <c r="AB81" s="17">
        <v>258510</v>
      </c>
      <c r="AC81" s="17">
        <v>339734</v>
      </c>
      <c r="AD81" s="17">
        <v>357394</v>
      </c>
      <c r="AE81" s="17">
        <v>361037</v>
      </c>
      <c r="AF81" s="17">
        <v>357423</v>
      </c>
      <c r="AG81" s="17"/>
      <c r="AH81" s="17"/>
      <c r="AI81" s="17"/>
      <c r="AJ81" s="17"/>
      <c r="AK81" s="17"/>
      <c r="AL81" s="17"/>
      <c r="AM81" s="6"/>
      <c r="AN81" s="18"/>
      <c r="AO81" s="18"/>
      <c r="AP81" s="18"/>
      <c r="AQ81" s="18"/>
      <c r="AR81" s="18"/>
      <c r="AS81" s="19"/>
      <c r="AT81" s="17"/>
      <c r="AU81" s="17"/>
      <c r="AV81" s="17"/>
      <c r="AW81" s="17"/>
      <c r="AX81" s="17"/>
    </row>
    <row r="82" spans="2:50">
      <c r="B82" s="11" t="s">
        <v>131</v>
      </c>
      <c r="C82" s="6">
        <v>138673</v>
      </c>
      <c r="D82" s="6">
        <v>228657</v>
      </c>
      <c r="E82" s="6">
        <v>223347</v>
      </c>
      <c r="F82" s="6">
        <v>216269</v>
      </c>
      <c r="G82" s="6">
        <v>216042</v>
      </c>
      <c r="H82" s="6">
        <v>215090</v>
      </c>
      <c r="I82" s="6">
        <v>220228</v>
      </c>
      <c r="J82" s="6">
        <v>221655</v>
      </c>
      <c r="K82" s="6">
        <v>220787</v>
      </c>
      <c r="L82" s="6">
        <v>224555</v>
      </c>
      <c r="M82" s="6">
        <v>225799</v>
      </c>
      <c r="N82" s="6">
        <v>235836</v>
      </c>
      <c r="O82" s="6">
        <v>233230</v>
      </c>
      <c r="P82" s="6">
        <v>236374</v>
      </c>
      <c r="Q82" s="6">
        <v>228327</v>
      </c>
      <c r="R82" s="6">
        <v>232218</v>
      </c>
      <c r="S82" s="6">
        <v>226282</v>
      </c>
      <c r="T82" s="6">
        <v>229634</v>
      </c>
      <c r="U82" s="6">
        <v>225937</v>
      </c>
      <c r="V82" s="6">
        <v>227112</v>
      </c>
      <c r="W82" s="16">
        <v>229272</v>
      </c>
      <c r="X82" s="16">
        <v>218216</v>
      </c>
      <c r="Y82" s="16">
        <v>207130</v>
      </c>
      <c r="Z82" s="17">
        <v>231282</v>
      </c>
      <c r="AA82" s="17">
        <v>246585</v>
      </c>
      <c r="AB82" s="17">
        <v>250311</v>
      </c>
      <c r="AC82" s="17">
        <v>252839</v>
      </c>
      <c r="AD82" s="17">
        <v>333148</v>
      </c>
      <c r="AE82" s="17">
        <v>350537</v>
      </c>
      <c r="AF82" s="17">
        <v>353971</v>
      </c>
      <c r="AG82" s="17"/>
      <c r="AH82" s="17"/>
      <c r="AI82" s="17"/>
      <c r="AJ82" s="17"/>
      <c r="AK82" s="17"/>
      <c r="AL82" s="17"/>
      <c r="AM82" s="6"/>
      <c r="AN82" s="18"/>
      <c r="AO82" s="18"/>
      <c r="AP82" s="18"/>
      <c r="AQ82" s="18"/>
      <c r="AR82" s="18"/>
      <c r="AS82" s="19"/>
      <c r="AT82" s="17"/>
      <c r="AU82" s="17"/>
      <c r="AV82" s="17"/>
      <c r="AW82" s="17"/>
      <c r="AX82" s="17"/>
    </row>
    <row r="83" spans="2:50">
      <c r="B83" s="11" t="s">
        <v>132</v>
      </c>
      <c r="C83" s="6">
        <v>116604</v>
      </c>
      <c r="D83" s="6">
        <v>133946</v>
      </c>
      <c r="E83" s="6">
        <v>220822</v>
      </c>
      <c r="F83" s="6">
        <v>216012</v>
      </c>
      <c r="G83" s="6">
        <v>209159</v>
      </c>
      <c r="H83" s="6">
        <v>208990</v>
      </c>
      <c r="I83" s="6">
        <v>207923</v>
      </c>
      <c r="J83" s="6">
        <v>212671</v>
      </c>
      <c r="K83" s="6">
        <v>214248</v>
      </c>
      <c r="L83" s="6">
        <v>214099</v>
      </c>
      <c r="M83" s="6">
        <v>217941</v>
      </c>
      <c r="N83" s="6">
        <v>219240</v>
      </c>
      <c r="O83" s="6">
        <v>229349</v>
      </c>
      <c r="P83" s="6">
        <v>226678</v>
      </c>
      <c r="Q83" s="6">
        <v>230595</v>
      </c>
      <c r="R83" s="6">
        <v>222267</v>
      </c>
      <c r="S83" s="6">
        <v>226297</v>
      </c>
      <c r="T83" s="6">
        <v>220850</v>
      </c>
      <c r="U83" s="6">
        <v>223791</v>
      </c>
      <c r="V83" s="6">
        <v>220679</v>
      </c>
      <c r="W83" s="16">
        <v>222116</v>
      </c>
      <c r="X83" s="16">
        <v>223728</v>
      </c>
      <c r="Y83" s="16">
        <v>212984</v>
      </c>
      <c r="Z83" s="17">
        <v>203668</v>
      </c>
      <c r="AA83" s="17">
        <v>226809</v>
      </c>
      <c r="AB83" s="17">
        <v>241481</v>
      </c>
      <c r="AC83" s="17">
        <v>245460</v>
      </c>
      <c r="AD83" s="17">
        <v>247868</v>
      </c>
      <c r="AE83" s="17">
        <v>326619</v>
      </c>
      <c r="AF83" s="17">
        <v>343786</v>
      </c>
      <c r="AG83" s="17"/>
      <c r="AH83" s="17"/>
      <c r="AI83" s="17"/>
      <c r="AJ83" s="17"/>
      <c r="AK83" s="17"/>
      <c r="AL83" s="17"/>
      <c r="AM83" s="6"/>
      <c r="AN83" s="18"/>
      <c r="AO83" s="18"/>
      <c r="AP83" s="18"/>
      <c r="AQ83" s="18"/>
      <c r="AR83" s="18"/>
      <c r="AS83" s="19"/>
      <c r="AT83" s="17"/>
      <c r="AU83" s="17"/>
      <c r="AV83" s="17"/>
      <c r="AW83" s="17"/>
      <c r="AX83" s="17"/>
    </row>
    <row r="84" spans="2:50">
      <c r="B84" s="11" t="s">
        <v>133</v>
      </c>
      <c r="C84" s="6">
        <v>98897</v>
      </c>
      <c r="D84" s="6">
        <v>112090</v>
      </c>
      <c r="E84" s="6">
        <v>128956</v>
      </c>
      <c r="F84" s="6">
        <v>212511</v>
      </c>
      <c r="G84" s="6">
        <v>208595</v>
      </c>
      <c r="H84" s="6">
        <v>201732</v>
      </c>
      <c r="I84" s="6">
        <v>201447</v>
      </c>
      <c r="J84" s="6">
        <v>200664</v>
      </c>
      <c r="K84" s="6">
        <v>205245</v>
      </c>
      <c r="L84" s="6">
        <v>207137</v>
      </c>
      <c r="M84" s="6">
        <v>207185</v>
      </c>
      <c r="N84" s="6">
        <v>211131</v>
      </c>
      <c r="O84" s="6">
        <v>212476</v>
      </c>
      <c r="P84" s="6">
        <v>222565</v>
      </c>
      <c r="Q84" s="6">
        <v>220240</v>
      </c>
      <c r="R84" s="6">
        <v>224150</v>
      </c>
      <c r="S84" s="6">
        <v>215887</v>
      </c>
      <c r="T84" s="6">
        <v>220919</v>
      </c>
      <c r="U84" s="6">
        <v>214820</v>
      </c>
      <c r="V84" s="6">
        <v>217865</v>
      </c>
      <c r="W84" s="16">
        <v>215166</v>
      </c>
      <c r="X84" s="16">
        <v>217219</v>
      </c>
      <c r="Y84" s="16">
        <v>218674</v>
      </c>
      <c r="Z84" s="17">
        <v>208001</v>
      </c>
      <c r="AA84" s="17">
        <v>198882</v>
      </c>
      <c r="AB84" s="17">
        <v>221399</v>
      </c>
      <c r="AC84" s="17">
        <v>235390</v>
      </c>
      <c r="AD84" s="17">
        <v>239727</v>
      </c>
      <c r="AE84" s="17">
        <v>241880</v>
      </c>
      <c r="AF84" s="17">
        <v>319209</v>
      </c>
      <c r="AG84" s="17"/>
      <c r="AH84" s="17"/>
      <c r="AI84" s="17"/>
      <c r="AJ84" s="17"/>
      <c r="AK84" s="17"/>
      <c r="AL84" s="17"/>
      <c r="AM84" s="6"/>
      <c r="AN84" s="18"/>
      <c r="AO84" s="18"/>
      <c r="AP84" s="18"/>
      <c r="AQ84" s="18"/>
      <c r="AR84" s="18"/>
      <c r="AS84" s="19"/>
      <c r="AT84" s="17"/>
      <c r="AU84" s="17"/>
      <c r="AV84" s="17"/>
      <c r="AW84" s="17"/>
      <c r="AX84" s="17"/>
    </row>
    <row r="85" spans="2:50">
      <c r="B85" s="11" t="s">
        <v>134</v>
      </c>
      <c r="C85" s="6">
        <v>88944</v>
      </c>
      <c r="D85" s="6">
        <v>94974</v>
      </c>
      <c r="E85" s="6">
        <v>107570</v>
      </c>
      <c r="F85" s="6">
        <v>124133</v>
      </c>
      <c r="G85" s="6">
        <v>204150</v>
      </c>
      <c r="H85" s="6">
        <v>200672</v>
      </c>
      <c r="I85" s="6">
        <v>194227</v>
      </c>
      <c r="J85" s="6">
        <v>193990</v>
      </c>
      <c r="K85" s="6">
        <v>193399</v>
      </c>
      <c r="L85" s="6">
        <v>197753</v>
      </c>
      <c r="M85" s="6">
        <v>199859</v>
      </c>
      <c r="N85" s="6">
        <v>200091</v>
      </c>
      <c r="O85" s="6">
        <v>203958</v>
      </c>
      <c r="P85" s="6">
        <v>205300</v>
      </c>
      <c r="Q85" s="6">
        <v>215569</v>
      </c>
      <c r="R85" s="6">
        <v>213256</v>
      </c>
      <c r="S85" s="6">
        <v>217297</v>
      </c>
      <c r="T85" s="6">
        <v>208757</v>
      </c>
      <c r="U85" s="6">
        <v>214620</v>
      </c>
      <c r="V85" s="6">
        <v>208780</v>
      </c>
      <c r="W85" s="16">
        <v>211620</v>
      </c>
      <c r="X85" s="16">
        <v>209546</v>
      </c>
      <c r="Y85" s="16">
        <v>212158</v>
      </c>
      <c r="Z85" s="17">
        <v>213544</v>
      </c>
      <c r="AA85" s="17">
        <v>203029</v>
      </c>
      <c r="AB85" s="17">
        <v>193972</v>
      </c>
      <c r="AC85" s="17">
        <v>216078</v>
      </c>
      <c r="AD85" s="17">
        <v>229798</v>
      </c>
      <c r="AE85" s="17">
        <v>233916</v>
      </c>
      <c r="AF85" s="17">
        <v>236133</v>
      </c>
      <c r="AG85" s="17"/>
      <c r="AH85" s="17"/>
      <c r="AI85" s="17"/>
      <c r="AJ85" s="17"/>
      <c r="AK85" s="17"/>
      <c r="AL85" s="17"/>
      <c r="AM85" s="6"/>
      <c r="AN85" s="18"/>
      <c r="AO85" s="18"/>
      <c r="AP85" s="18"/>
      <c r="AQ85" s="18"/>
      <c r="AR85" s="18"/>
      <c r="AS85" s="19"/>
      <c r="AT85" s="17"/>
      <c r="AU85" s="17"/>
      <c r="AV85" s="17"/>
      <c r="AW85" s="17"/>
      <c r="AX85" s="17"/>
    </row>
    <row r="86" spans="2:50">
      <c r="B86" s="11" t="s">
        <v>135</v>
      </c>
      <c r="C86" s="6">
        <v>105730</v>
      </c>
      <c r="D86" s="6">
        <v>84956</v>
      </c>
      <c r="E86" s="6">
        <v>90602</v>
      </c>
      <c r="F86" s="6">
        <v>102636</v>
      </c>
      <c r="G86" s="6">
        <v>118998</v>
      </c>
      <c r="H86" s="6">
        <v>195084</v>
      </c>
      <c r="I86" s="6">
        <v>192100</v>
      </c>
      <c r="J86" s="6">
        <v>185860</v>
      </c>
      <c r="K86" s="6">
        <v>185537</v>
      </c>
      <c r="L86" s="6">
        <v>185558</v>
      </c>
      <c r="M86" s="6">
        <v>190086</v>
      </c>
      <c r="N86" s="6">
        <v>192281</v>
      </c>
      <c r="O86" s="6">
        <v>192710</v>
      </c>
      <c r="P86" s="6">
        <v>196428</v>
      </c>
      <c r="Q86" s="6">
        <v>198252</v>
      </c>
      <c r="R86" s="6">
        <v>208173</v>
      </c>
      <c r="S86" s="6">
        <v>205928</v>
      </c>
      <c r="T86" s="6">
        <v>210154</v>
      </c>
      <c r="U86" s="6">
        <v>201705</v>
      </c>
      <c r="V86" s="6">
        <v>208168</v>
      </c>
      <c r="W86" s="16">
        <v>202609</v>
      </c>
      <c r="X86" s="16">
        <v>205592</v>
      </c>
      <c r="Y86" s="16">
        <v>203833</v>
      </c>
      <c r="Z86" s="17">
        <v>206656</v>
      </c>
      <c r="AA86" s="17">
        <v>208465</v>
      </c>
      <c r="AB86" s="17">
        <v>197656</v>
      </c>
      <c r="AC86" s="17">
        <v>188914</v>
      </c>
      <c r="AD86" s="17">
        <v>210644</v>
      </c>
      <c r="AE86" s="17">
        <v>224176</v>
      </c>
      <c r="AF86" s="17">
        <v>228151</v>
      </c>
      <c r="AG86" s="17"/>
      <c r="AH86" s="17"/>
      <c r="AI86" s="17"/>
      <c r="AJ86" s="17"/>
      <c r="AK86" s="17"/>
      <c r="AL86" s="17"/>
      <c r="AM86" s="6"/>
      <c r="AN86" s="18"/>
      <c r="AO86" s="18"/>
      <c r="AP86" s="18"/>
      <c r="AQ86" s="18"/>
      <c r="AR86" s="18"/>
      <c r="AS86" s="19"/>
      <c r="AT86" s="17"/>
      <c r="AU86" s="17"/>
      <c r="AV86" s="17"/>
      <c r="AW86" s="17"/>
      <c r="AX86" s="17"/>
    </row>
    <row r="87" spans="2:50">
      <c r="B87" s="11" t="s">
        <v>136</v>
      </c>
      <c r="C87" s="6">
        <v>146778</v>
      </c>
      <c r="D87" s="6">
        <v>100095</v>
      </c>
      <c r="E87" s="6">
        <v>80637</v>
      </c>
      <c r="F87" s="6">
        <v>86098</v>
      </c>
      <c r="G87" s="6">
        <v>97629</v>
      </c>
      <c r="H87" s="6">
        <v>113657</v>
      </c>
      <c r="I87" s="6">
        <v>185631</v>
      </c>
      <c r="J87" s="6">
        <v>183534</v>
      </c>
      <c r="K87" s="6">
        <v>177459</v>
      </c>
      <c r="L87" s="6">
        <v>177472</v>
      </c>
      <c r="M87" s="6">
        <v>177480</v>
      </c>
      <c r="N87" s="6">
        <v>182135</v>
      </c>
      <c r="O87" s="6">
        <v>184451</v>
      </c>
      <c r="P87" s="6">
        <v>184480</v>
      </c>
      <c r="Q87" s="6">
        <v>189022</v>
      </c>
      <c r="R87" s="6">
        <v>190954</v>
      </c>
      <c r="S87" s="6">
        <v>200649</v>
      </c>
      <c r="T87" s="6">
        <v>197810</v>
      </c>
      <c r="U87" s="6">
        <v>202842</v>
      </c>
      <c r="V87" s="6">
        <v>194309</v>
      </c>
      <c r="W87" s="16">
        <v>200873</v>
      </c>
      <c r="X87" s="16">
        <v>196306</v>
      </c>
      <c r="Y87" s="16">
        <v>199612</v>
      </c>
      <c r="Z87" s="17">
        <v>197667</v>
      </c>
      <c r="AA87" s="17">
        <v>200782</v>
      </c>
      <c r="AB87" s="17">
        <v>202632</v>
      </c>
      <c r="AC87" s="17">
        <v>191841</v>
      </c>
      <c r="AD87" s="17">
        <v>183603</v>
      </c>
      <c r="AE87" s="17">
        <v>204733</v>
      </c>
      <c r="AF87" s="17">
        <v>218015</v>
      </c>
      <c r="AG87" s="17"/>
      <c r="AH87" s="17"/>
      <c r="AI87" s="17"/>
      <c r="AJ87" s="17"/>
      <c r="AK87" s="17"/>
      <c r="AL87" s="17"/>
      <c r="AM87" s="6"/>
      <c r="AN87" s="18"/>
      <c r="AO87" s="18"/>
      <c r="AP87" s="18"/>
      <c r="AQ87" s="18"/>
      <c r="AR87" s="18"/>
      <c r="AS87" s="19"/>
      <c r="AT87" s="17"/>
      <c r="AU87" s="17"/>
      <c r="AV87" s="17"/>
      <c r="AW87" s="17"/>
      <c r="AX87" s="17"/>
    </row>
    <row r="88" spans="2:50">
      <c r="B88" s="11" t="s">
        <v>137</v>
      </c>
      <c r="C88" s="6">
        <v>140736</v>
      </c>
      <c r="D88" s="6">
        <v>138663</v>
      </c>
      <c r="E88" s="6">
        <v>94580</v>
      </c>
      <c r="F88" s="6">
        <v>76177</v>
      </c>
      <c r="G88" s="6">
        <v>81574</v>
      </c>
      <c r="H88" s="6">
        <v>92372</v>
      </c>
      <c r="I88" s="6">
        <v>108069</v>
      </c>
      <c r="J88" s="6">
        <v>176113</v>
      </c>
      <c r="K88" s="6">
        <v>174519</v>
      </c>
      <c r="L88" s="6">
        <v>168753</v>
      </c>
      <c r="M88" s="6">
        <v>168995</v>
      </c>
      <c r="N88" s="6">
        <v>169150</v>
      </c>
      <c r="O88" s="6">
        <v>173880</v>
      </c>
      <c r="P88" s="6">
        <v>175976</v>
      </c>
      <c r="Q88" s="6">
        <v>176371</v>
      </c>
      <c r="R88" s="6">
        <v>181109</v>
      </c>
      <c r="S88" s="6">
        <v>182649</v>
      </c>
      <c r="T88" s="6">
        <v>192964</v>
      </c>
      <c r="U88" s="6">
        <v>190254</v>
      </c>
      <c r="V88" s="6">
        <v>195240</v>
      </c>
      <c r="W88" s="16">
        <v>187197</v>
      </c>
      <c r="X88" s="16">
        <v>192909</v>
      </c>
      <c r="Y88" s="16">
        <v>189185</v>
      </c>
      <c r="Z88" s="17">
        <v>192740</v>
      </c>
      <c r="AA88" s="17">
        <v>191115</v>
      </c>
      <c r="AB88" s="17">
        <v>194127</v>
      </c>
      <c r="AC88" s="17">
        <v>195530</v>
      </c>
      <c r="AD88" s="17">
        <v>185385</v>
      </c>
      <c r="AE88" s="17">
        <v>177575</v>
      </c>
      <c r="AF88" s="17">
        <v>198121</v>
      </c>
      <c r="AG88" s="17"/>
      <c r="AH88" s="17"/>
      <c r="AI88" s="17"/>
      <c r="AJ88" s="17"/>
      <c r="AK88" s="17"/>
      <c r="AL88" s="17"/>
      <c r="AM88" s="6"/>
      <c r="AN88" s="18"/>
      <c r="AO88" s="18"/>
      <c r="AP88" s="18"/>
      <c r="AQ88" s="18"/>
      <c r="AR88" s="18"/>
      <c r="AS88" s="19"/>
      <c r="AT88" s="17"/>
      <c r="AU88" s="17"/>
      <c r="AV88" s="17"/>
      <c r="AW88" s="17"/>
      <c r="AX88" s="17"/>
    </row>
    <row r="89" spans="2:50">
      <c r="B89" s="11" t="s">
        <v>138</v>
      </c>
      <c r="C89" s="6">
        <v>132190</v>
      </c>
      <c r="D89" s="6">
        <v>132208</v>
      </c>
      <c r="E89" s="6">
        <v>130488</v>
      </c>
      <c r="F89" s="6">
        <v>89008</v>
      </c>
      <c r="G89" s="6">
        <v>71941</v>
      </c>
      <c r="H89" s="6">
        <v>76968</v>
      </c>
      <c r="I89" s="6">
        <v>87147</v>
      </c>
      <c r="J89" s="6">
        <v>102473</v>
      </c>
      <c r="K89" s="6">
        <v>166350</v>
      </c>
      <c r="L89" s="6">
        <v>165065</v>
      </c>
      <c r="M89" s="6">
        <v>159970</v>
      </c>
      <c r="N89" s="6">
        <v>160398</v>
      </c>
      <c r="O89" s="6">
        <v>160446</v>
      </c>
      <c r="P89" s="6">
        <v>165186</v>
      </c>
      <c r="Q89" s="6">
        <v>167831</v>
      </c>
      <c r="R89" s="6">
        <v>168110</v>
      </c>
      <c r="S89" s="6">
        <v>172528</v>
      </c>
      <c r="T89" s="6">
        <v>173904</v>
      </c>
      <c r="U89" s="6">
        <v>185026</v>
      </c>
      <c r="V89" s="6">
        <v>182394</v>
      </c>
      <c r="W89" s="16">
        <v>187113</v>
      </c>
      <c r="X89" s="16">
        <v>179320</v>
      </c>
      <c r="Y89" s="16">
        <v>185618</v>
      </c>
      <c r="Z89" s="17">
        <v>182178</v>
      </c>
      <c r="AA89" s="17">
        <v>185949</v>
      </c>
      <c r="AB89" s="17">
        <v>184478</v>
      </c>
      <c r="AC89" s="17">
        <v>186459</v>
      </c>
      <c r="AD89" s="17">
        <v>188567</v>
      </c>
      <c r="AE89" s="17">
        <v>178749</v>
      </c>
      <c r="AF89" s="17">
        <v>171413</v>
      </c>
      <c r="AG89" s="17"/>
      <c r="AH89" s="17"/>
      <c r="AI89" s="17"/>
      <c r="AJ89" s="17"/>
      <c r="AK89" s="17"/>
      <c r="AL89" s="17"/>
      <c r="AM89" s="6"/>
      <c r="AN89" s="18"/>
      <c r="AO89" s="18"/>
      <c r="AP89" s="18"/>
      <c r="AQ89" s="18"/>
      <c r="AR89" s="18"/>
      <c r="AS89" s="19"/>
      <c r="AT89" s="17"/>
      <c r="AU89" s="17"/>
      <c r="AV89" s="17"/>
      <c r="AW89" s="17"/>
      <c r="AX89" s="17"/>
    </row>
    <row r="90" spans="2:50">
      <c r="B90" s="11" t="s">
        <v>139</v>
      </c>
      <c r="C90" s="6">
        <v>113954</v>
      </c>
      <c r="D90" s="6">
        <v>123174</v>
      </c>
      <c r="E90" s="6">
        <v>123470</v>
      </c>
      <c r="F90" s="6">
        <v>122079</v>
      </c>
      <c r="G90" s="6">
        <v>83267</v>
      </c>
      <c r="H90" s="6">
        <v>67209</v>
      </c>
      <c r="I90" s="6">
        <v>72108</v>
      </c>
      <c r="J90" s="6">
        <v>81582</v>
      </c>
      <c r="K90" s="6">
        <v>96528</v>
      </c>
      <c r="L90" s="6">
        <v>156454</v>
      </c>
      <c r="M90" s="6">
        <v>155476</v>
      </c>
      <c r="N90" s="6">
        <v>151031</v>
      </c>
      <c r="O90" s="6">
        <v>151576</v>
      </c>
      <c r="P90" s="6">
        <v>151324</v>
      </c>
      <c r="Q90" s="6">
        <v>156621</v>
      </c>
      <c r="R90" s="6">
        <v>159055</v>
      </c>
      <c r="S90" s="6">
        <v>159726</v>
      </c>
      <c r="T90" s="6">
        <v>163761</v>
      </c>
      <c r="U90" s="6">
        <v>165649</v>
      </c>
      <c r="V90" s="6">
        <v>175860</v>
      </c>
      <c r="W90" s="16">
        <v>174305</v>
      </c>
      <c r="X90" s="16">
        <v>178373</v>
      </c>
      <c r="Y90" s="16">
        <v>171393</v>
      </c>
      <c r="Z90" s="17">
        <v>178357</v>
      </c>
      <c r="AA90" s="17">
        <v>174525</v>
      </c>
      <c r="AB90" s="17">
        <v>178449</v>
      </c>
      <c r="AC90" s="17">
        <v>177091</v>
      </c>
      <c r="AD90" s="17">
        <v>178962</v>
      </c>
      <c r="AE90" s="17">
        <v>181100</v>
      </c>
      <c r="AF90" s="17">
        <v>171850</v>
      </c>
      <c r="AG90" s="17"/>
      <c r="AH90" s="17"/>
      <c r="AI90" s="17"/>
      <c r="AJ90" s="17"/>
      <c r="AK90" s="17"/>
      <c r="AL90" s="17"/>
      <c r="AM90" s="6"/>
      <c r="AN90" s="18"/>
      <c r="AO90" s="18"/>
      <c r="AP90" s="18"/>
      <c r="AQ90" s="18"/>
      <c r="AR90" s="18"/>
      <c r="AS90" s="19"/>
      <c r="AT90" s="17"/>
      <c r="AU90" s="17"/>
      <c r="AV90" s="17"/>
      <c r="AW90" s="17"/>
      <c r="AX90" s="17"/>
    </row>
    <row r="91" spans="2:50">
      <c r="B91" s="11" t="s">
        <v>140</v>
      </c>
      <c r="C91" s="6">
        <v>108184</v>
      </c>
      <c r="D91" s="6">
        <v>105097</v>
      </c>
      <c r="E91" s="6">
        <v>114156</v>
      </c>
      <c r="F91" s="6">
        <v>114373</v>
      </c>
      <c r="G91" s="6">
        <v>113673</v>
      </c>
      <c r="H91" s="6">
        <v>77309</v>
      </c>
      <c r="I91" s="6">
        <v>62348</v>
      </c>
      <c r="J91" s="6">
        <v>67129</v>
      </c>
      <c r="K91" s="6">
        <v>75960</v>
      </c>
      <c r="L91" s="6">
        <v>89777</v>
      </c>
      <c r="M91" s="6">
        <v>146544</v>
      </c>
      <c r="N91" s="6">
        <v>145529</v>
      </c>
      <c r="O91" s="6">
        <v>141591</v>
      </c>
      <c r="P91" s="6">
        <v>142181</v>
      </c>
      <c r="Q91" s="6">
        <v>142263</v>
      </c>
      <c r="R91" s="6">
        <v>147581</v>
      </c>
      <c r="S91" s="6">
        <v>149952</v>
      </c>
      <c r="T91" s="6">
        <v>151137</v>
      </c>
      <c r="U91" s="6">
        <v>154796</v>
      </c>
      <c r="V91" s="6">
        <v>156820</v>
      </c>
      <c r="W91" s="16">
        <v>166681</v>
      </c>
      <c r="X91" s="16">
        <v>165413</v>
      </c>
      <c r="Y91" s="16">
        <v>169632</v>
      </c>
      <c r="Z91" s="17">
        <v>163508</v>
      </c>
      <c r="AA91" s="17">
        <v>170196</v>
      </c>
      <c r="AB91" s="17">
        <v>165784</v>
      </c>
      <c r="AC91" s="17">
        <v>170971</v>
      </c>
      <c r="AD91" s="17">
        <v>169250</v>
      </c>
      <c r="AE91" s="17">
        <v>171174</v>
      </c>
      <c r="AF91" s="17">
        <v>173240</v>
      </c>
      <c r="AG91" s="17"/>
      <c r="AH91" s="17"/>
      <c r="AI91" s="17"/>
      <c r="AJ91" s="17"/>
      <c r="AK91" s="17"/>
      <c r="AL91" s="17"/>
      <c r="AM91" s="6"/>
      <c r="AN91" s="18"/>
      <c r="AO91" s="18"/>
      <c r="AP91" s="18"/>
      <c r="AQ91" s="18"/>
      <c r="AR91" s="18"/>
      <c r="AS91" s="19"/>
      <c r="AT91" s="17"/>
      <c r="AU91" s="17"/>
      <c r="AV91" s="17"/>
      <c r="AW91" s="17"/>
      <c r="AX91" s="17"/>
    </row>
    <row r="92" spans="2:50">
      <c r="B92" s="11" t="s">
        <v>141</v>
      </c>
      <c r="C92" s="6">
        <v>95580</v>
      </c>
      <c r="D92" s="6">
        <v>99089</v>
      </c>
      <c r="E92" s="6">
        <v>96627</v>
      </c>
      <c r="F92" s="6">
        <v>104820</v>
      </c>
      <c r="G92" s="6">
        <v>105583</v>
      </c>
      <c r="H92" s="6">
        <v>105057</v>
      </c>
      <c r="I92" s="6">
        <v>71215</v>
      </c>
      <c r="J92" s="6">
        <v>57623</v>
      </c>
      <c r="K92" s="6">
        <v>61984</v>
      </c>
      <c r="L92" s="6">
        <v>70394</v>
      </c>
      <c r="M92" s="6">
        <v>83035</v>
      </c>
      <c r="N92" s="6">
        <v>136396</v>
      </c>
      <c r="O92" s="6">
        <v>135333</v>
      </c>
      <c r="P92" s="6">
        <v>131777</v>
      </c>
      <c r="Q92" s="6">
        <v>133121</v>
      </c>
      <c r="R92" s="6">
        <v>132971</v>
      </c>
      <c r="S92" s="6">
        <v>138832</v>
      </c>
      <c r="T92" s="6">
        <v>139950</v>
      </c>
      <c r="U92" s="6">
        <v>141761</v>
      </c>
      <c r="V92" s="6">
        <v>145559</v>
      </c>
      <c r="W92" s="16">
        <v>147648</v>
      </c>
      <c r="X92" s="16">
        <v>156922</v>
      </c>
      <c r="Y92" s="16">
        <v>157059</v>
      </c>
      <c r="Z92" s="17">
        <v>160493</v>
      </c>
      <c r="AA92" s="17">
        <v>155332</v>
      </c>
      <c r="AB92" s="17">
        <v>161334</v>
      </c>
      <c r="AC92" s="17">
        <v>157573</v>
      </c>
      <c r="AD92" s="17">
        <v>162785</v>
      </c>
      <c r="AE92" s="17">
        <v>161178</v>
      </c>
      <c r="AF92" s="17">
        <v>163237</v>
      </c>
      <c r="AG92" s="17"/>
      <c r="AH92" s="17"/>
      <c r="AI92" s="17"/>
      <c r="AJ92" s="17"/>
      <c r="AK92" s="17"/>
      <c r="AL92" s="17"/>
      <c r="AM92" s="6"/>
      <c r="AN92" s="18"/>
      <c r="AO92" s="18"/>
      <c r="AP92" s="18"/>
      <c r="AQ92" s="18"/>
      <c r="AR92" s="18"/>
      <c r="AS92" s="19"/>
      <c r="AT92" s="17"/>
      <c r="AU92" s="17"/>
      <c r="AV92" s="17"/>
      <c r="AW92" s="17"/>
      <c r="AX92" s="17"/>
    </row>
    <row r="93" spans="2:50">
      <c r="B93" s="11" t="s">
        <v>142</v>
      </c>
      <c r="C93" s="6">
        <v>85956</v>
      </c>
      <c r="D93" s="6">
        <v>86734</v>
      </c>
      <c r="E93" s="6">
        <v>90161</v>
      </c>
      <c r="F93" s="6">
        <v>87843</v>
      </c>
      <c r="G93" s="6">
        <v>95765</v>
      </c>
      <c r="H93" s="6">
        <v>96601</v>
      </c>
      <c r="I93" s="6">
        <v>96178</v>
      </c>
      <c r="J93" s="6">
        <v>65127</v>
      </c>
      <c r="K93" s="6">
        <v>52758</v>
      </c>
      <c r="L93" s="6">
        <v>56928</v>
      </c>
      <c r="M93" s="6">
        <v>64624</v>
      </c>
      <c r="N93" s="6">
        <v>76068</v>
      </c>
      <c r="O93" s="6">
        <v>126124</v>
      </c>
      <c r="P93" s="6">
        <v>124683</v>
      </c>
      <c r="Q93" s="6">
        <v>122388</v>
      </c>
      <c r="R93" s="6">
        <v>123448</v>
      </c>
      <c r="S93" s="6">
        <v>123467</v>
      </c>
      <c r="T93" s="6">
        <v>129180</v>
      </c>
      <c r="U93" s="6">
        <v>130380</v>
      </c>
      <c r="V93" s="6">
        <v>131950</v>
      </c>
      <c r="W93" s="16">
        <v>135619</v>
      </c>
      <c r="X93" s="16">
        <v>138278</v>
      </c>
      <c r="Y93" s="16">
        <v>146609</v>
      </c>
      <c r="Z93" s="17">
        <v>147612</v>
      </c>
      <c r="AA93" s="17">
        <v>150873</v>
      </c>
      <c r="AB93" s="17">
        <v>146628</v>
      </c>
      <c r="AC93" s="17">
        <v>152739</v>
      </c>
      <c r="AD93" s="17">
        <v>148868</v>
      </c>
      <c r="AE93" s="17">
        <v>154191</v>
      </c>
      <c r="AF93" s="17">
        <v>152718</v>
      </c>
      <c r="AG93" s="17"/>
      <c r="AH93" s="17"/>
      <c r="AI93" s="17"/>
      <c r="AJ93" s="17"/>
      <c r="AK93" s="17"/>
      <c r="AL93" s="17"/>
      <c r="AM93" s="6"/>
      <c r="AN93" s="18"/>
      <c r="AO93" s="18"/>
      <c r="AP93" s="18"/>
      <c r="AQ93" s="18"/>
      <c r="AR93" s="18"/>
      <c r="AS93" s="19"/>
      <c r="AT93" s="17"/>
      <c r="AU93" s="17"/>
      <c r="AV93" s="17"/>
      <c r="AW93" s="17"/>
      <c r="AX93" s="17"/>
    </row>
    <row r="94" spans="2:50">
      <c r="B94" s="11" t="s">
        <v>143</v>
      </c>
      <c r="C94" s="6">
        <v>72625</v>
      </c>
      <c r="D94" s="6">
        <v>77052</v>
      </c>
      <c r="E94" s="6">
        <v>78099</v>
      </c>
      <c r="F94" s="6">
        <v>81133</v>
      </c>
      <c r="G94" s="6">
        <v>79511</v>
      </c>
      <c r="H94" s="6">
        <v>86747</v>
      </c>
      <c r="I94" s="6">
        <v>87499</v>
      </c>
      <c r="J94" s="6">
        <v>87529</v>
      </c>
      <c r="K94" s="6">
        <v>59006</v>
      </c>
      <c r="L94" s="6">
        <v>47950</v>
      </c>
      <c r="M94" s="6">
        <v>51698</v>
      </c>
      <c r="N94" s="6">
        <v>58806</v>
      </c>
      <c r="O94" s="6">
        <v>69272</v>
      </c>
      <c r="P94" s="6">
        <v>115286</v>
      </c>
      <c r="Q94" s="6">
        <v>114744</v>
      </c>
      <c r="R94" s="6">
        <v>112505</v>
      </c>
      <c r="S94" s="6">
        <v>113386</v>
      </c>
      <c r="T94" s="6">
        <v>114263</v>
      </c>
      <c r="U94" s="6">
        <v>119275</v>
      </c>
      <c r="V94" s="6">
        <v>120575</v>
      </c>
      <c r="W94" s="16">
        <v>122678</v>
      </c>
      <c r="X94" s="16">
        <v>126424</v>
      </c>
      <c r="Y94" s="16">
        <v>128448</v>
      </c>
      <c r="Z94" s="17">
        <v>136434</v>
      </c>
      <c r="AA94" s="17">
        <v>137910</v>
      </c>
      <c r="AB94" s="17">
        <v>140581</v>
      </c>
      <c r="AC94" s="17">
        <v>137562</v>
      </c>
      <c r="AD94" s="17">
        <v>142933</v>
      </c>
      <c r="AE94" s="17">
        <v>139535</v>
      </c>
      <c r="AF94" s="17">
        <v>145045</v>
      </c>
      <c r="AG94" s="17"/>
      <c r="AH94" s="17"/>
      <c r="AI94" s="17"/>
      <c r="AJ94" s="17"/>
      <c r="AK94" s="17"/>
      <c r="AL94" s="17"/>
      <c r="AM94" s="6"/>
      <c r="AN94" s="18"/>
      <c r="AO94" s="18"/>
      <c r="AP94" s="18"/>
      <c r="AQ94" s="18"/>
      <c r="AR94" s="18"/>
      <c r="AS94" s="19"/>
      <c r="AT94" s="17"/>
      <c r="AU94" s="17"/>
      <c r="AV94" s="17"/>
      <c r="AW94" s="17"/>
      <c r="AX94" s="17"/>
    </row>
    <row r="95" spans="2:50">
      <c r="B95" s="11" t="s">
        <v>144</v>
      </c>
      <c r="C95" s="6">
        <v>63358</v>
      </c>
      <c r="D95" s="6">
        <v>64313</v>
      </c>
      <c r="E95" s="6">
        <v>68573</v>
      </c>
      <c r="F95" s="6">
        <v>69518</v>
      </c>
      <c r="G95" s="6">
        <v>72624</v>
      </c>
      <c r="H95" s="6">
        <v>71258</v>
      </c>
      <c r="I95" s="6">
        <v>77767</v>
      </c>
      <c r="J95" s="6">
        <v>78742</v>
      </c>
      <c r="K95" s="6">
        <v>78801</v>
      </c>
      <c r="L95" s="6">
        <v>52838</v>
      </c>
      <c r="M95" s="6">
        <v>43204</v>
      </c>
      <c r="N95" s="6">
        <v>46605</v>
      </c>
      <c r="O95" s="6">
        <v>53035</v>
      </c>
      <c r="P95" s="6">
        <v>62311</v>
      </c>
      <c r="Q95" s="6">
        <v>105210</v>
      </c>
      <c r="R95" s="6">
        <v>104433</v>
      </c>
      <c r="S95" s="6">
        <v>102887</v>
      </c>
      <c r="T95" s="6">
        <v>103106</v>
      </c>
      <c r="U95" s="6">
        <v>104681</v>
      </c>
      <c r="V95" s="6">
        <v>109058</v>
      </c>
      <c r="W95" s="16">
        <v>110476</v>
      </c>
      <c r="X95" s="16">
        <v>112703</v>
      </c>
      <c r="Y95" s="16">
        <v>116332</v>
      </c>
      <c r="Z95" s="17">
        <v>118609</v>
      </c>
      <c r="AA95" s="17">
        <v>126457</v>
      </c>
      <c r="AB95" s="17">
        <v>127238</v>
      </c>
      <c r="AC95" s="17">
        <v>130849</v>
      </c>
      <c r="AD95" s="17">
        <v>127697</v>
      </c>
      <c r="AE95" s="17">
        <v>132919</v>
      </c>
      <c r="AF95" s="17">
        <v>130057</v>
      </c>
      <c r="AG95" s="17"/>
      <c r="AH95" s="17"/>
      <c r="AI95" s="17"/>
      <c r="AJ95" s="17"/>
      <c r="AK95" s="17"/>
      <c r="AL95" s="17"/>
      <c r="AM95" s="6"/>
      <c r="AN95" s="18"/>
      <c r="AO95" s="18"/>
      <c r="AP95" s="18"/>
      <c r="AQ95" s="18"/>
      <c r="AR95" s="18"/>
      <c r="AS95" s="19"/>
      <c r="AT95" s="17"/>
      <c r="AU95" s="17"/>
      <c r="AV95" s="17"/>
      <c r="AW95" s="17"/>
      <c r="AX95" s="17"/>
    </row>
    <row r="96" spans="2:50">
      <c r="B96" s="11" t="s">
        <v>145</v>
      </c>
      <c r="C96" s="6">
        <v>53844</v>
      </c>
      <c r="D96" s="6">
        <v>55516</v>
      </c>
      <c r="E96" s="6">
        <v>56443</v>
      </c>
      <c r="F96" s="6">
        <v>60093</v>
      </c>
      <c r="G96" s="6">
        <v>61366</v>
      </c>
      <c r="H96" s="6">
        <v>64196</v>
      </c>
      <c r="I96" s="6">
        <v>62980</v>
      </c>
      <c r="J96" s="6">
        <v>69062</v>
      </c>
      <c r="K96" s="6">
        <v>69816</v>
      </c>
      <c r="L96" s="6">
        <v>69898</v>
      </c>
      <c r="M96" s="6">
        <v>46968</v>
      </c>
      <c r="N96" s="6">
        <v>38580</v>
      </c>
      <c r="O96" s="6">
        <v>41614</v>
      </c>
      <c r="P96" s="6">
        <v>47198</v>
      </c>
      <c r="Q96" s="6">
        <v>55875</v>
      </c>
      <c r="R96" s="6">
        <v>94910</v>
      </c>
      <c r="S96" s="6">
        <v>94176</v>
      </c>
      <c r="T96" s="6">
        <v>92894</v>
      </c>
      <c r="U96" s="6">
        <v>93028</v>
      </c>
      <c r="V96" s="6">
        <v>94778</v>
      </c>
      <c r="W96" s="16">
        <v>99273</v>
      </c>
      <c r="X96" s="16">
        <v>100824</v>
      </c>
      <c r="Y96" s="16">
        <v>102448</v>
      </c>
      <c r="Z96" s="17">
        <v>106290</v>
      </c>
      <c r="AA96" s="17">
        <v>108324</v>
      </c>
      <c r="AB96" s="17">
        <v>115688</v>
      </c>
      <c r="AC96" s="17">
        <v>117096</v>
      </c>
      <c r="AD96" s="17">
        <v>120190</v>
      </c>
      <c r="AE96" s="17">
        <v>117700</v>
      </c>
      <c r="AF96" s="17">
        <v>122635</v>
      </c>
      <c r="AG96" s="17"/>
      <c r="AH96" s="17"/>
      <c r="AI96" s="17"/>
      <c r="AJ96" s="17"/>
      <c r="AK96" s="17"/>
      <c r="AL96" s="17"/>
      <c r="AM96" s="6"/>
      <c r="AN96" s="18"/>
      <c r="AO96" s="18"/>
      <c r="AP96" s="18"/>
      <c r="AQ96" s="18"/>
      <c r="AR96" s="18"/>
      <c r="AS96" s="19"/>
      <c r="AT96" s="17"/>
      <c r="AU96" s="17"/>
      <c r="AV96" s="17"/>
      <c r="AW96" s="17"/>
      <c r="AX96" s="17"/>
    </row>
    <row r="97" spans="2:50">
      <c r="B97" s="11" t="s">
        <v>146</v>
      </c>
      <c r="C97" s="6">
        <v>44193</v>
      </c>
      <c r="D97" s="6">
        <v>46570</v>
      </c>
      <c r="E97" s="6">
        <v>48126</v>
      </c>
      <c r="F97" s="6">
        <v>48717</v>
      </c>
      <c r="G97" s="6">
        <v>52228</v>
      </c>
      <c r="H97" s="6">
        <v>53299</v>
      </c>
      <c r="I97" s="6">
        <v>56006</v>
      </c>
      <c r="J97" s="6">
        <v>55220</v>
      </c>
      <c r="K97" s="6">
        <v>60346</v>
      </c>
      <c r="L97" s="6">
        <v>61200</v>
      </c>
      <c r="M97" s="6">
        <v>61316</v>
      </c>
      <c r="N97" s="6">
        <v>41277</v>
      </c>
      <c r="O97" s="6">
        <v>34122</v>
      </c>
      <c r="P97" s="6">
        <v>36601</v>
      </c>
      <c r="Q97" s="6">
        <v>42006</v>
      </c>
      <c r="R97" s="6">
        <v>49292</v>
      </c>
      <c r="S97" s="6">
        <v>84322</v>
      </c>
      <c r="T97" s="6">
        <v>83875</v>
      </c>
      <c r="U97" s="6">
        <v>82995</v>
      </c>
      <c r="V97" s="6">
        <v>83006</v>
      </c>
      <c r="W97" s="16">
        <v>84884</v>
      </c>
      <c r="X97" s="16">
        <v>88941</v>
      </c>
      <c r="Y97" s="16">
        <v>90544</v>
      </c>
      <c r="Z97" s="17">
        <v>92298</v>
      </c>
      <c r="AA97" s="17">
        <v>96105</v>
      </c>
      <c r="AB97" s="17">
        <v>97855</v>
      </c>
      <c r="AC97" s="17">
        <v>105275</v>
      </c>
      <c r="AD97" s="17">
        <v>106463</v>
      </c>
      <c r="AE97" s="17">
        <v>109232</v>
      </c>
      <c r="AF97" s="17">
        <v>107243</v>
      </c>
      <c r="AG97" s="17"/>
      <c r="AH97" s="17"/>
      <c r="AI97" s="17"/>
      <c r="AJ97" s="17"/>
      <c r="AK97" s="17"/>
      <c r="AL97" s="17"/>
      <c r="AM97" s="6"/>
      <c r="AN97" s="18"/>
      <c r="AO97" s="18"/>
      <c r="AP97" s="18"/>
      <c r="AQ97" s="18"/>
      <c r="AR97" s="18"/>
      <c r="AS97" s="19"/>
      <c r="AT97" s="17"/>
      <c r="AU97" s="17"/>
      <c r="AV97" s="17"/>
      <c r="AW97" s="17"/>
      <c r="AX97" s="17"/>
    </row>
    <row r="98" spans="2:50">
      <c r="B98" s="11" t="s">
        <v>147</v>
      </c>
      <c r="C98" s="6">
        <v>36490</v>
      </c>
      <c r="D98" s="6">
        <v>37659</v>
      </c>
      <c r="E98" s="6">
        <v>39895</v>
      </c>
      <c r="F98" s="6">
        <v>41085</v>
      </c>
      <c r="G98" s="6">
        <v>41945</v>
      </c>
      <c r="H98" s="6">
        <v>44939</v>
      </c>
      <c r="I98" s="6">
        <v>45775</v>
      </c>
      <c r="J98" s="6">
        <v>48363</v>
      </c>
      <c r="K98" s="6">
        <v>47780</v>
      </c>
      <c r="L98" s="6">
        <v>51872</v>
      </c>
      <c r="M98" s="6">
        <v>53118</v>
      </c>
      <c r="N98" s="6">
        <v>53167</v>
      </c>
      <c r="O98" s="6">
        <v>35669</v>
      </c>
      <c r="P98" s="6">
        <v>29719</v>
      </c>
      <c r="Q98" s="6">
        <v>32042</v>
      </c>
      <c r="R98" s="6">
        <v>36772</v>
      </c>
      <c r="S98" s="6">
        <v>42997</v>
      </c>
      <c r="T98" s="6">
        <v>74008</v>
      </c>
      <c r="U98" s="6">
        <v>73908</v>
      </c>
      <c r="V98" s="6">
        <v>73047</v>
      </c>
      <c r="W98" s="16">
        <v>74100</v>
      </c>
      <c r="X98" s="16">
        <v>75763</v>
      </c>
      <c r="Y98" s="16">
        <v>79017</v>
      </c>
      <c r="Z98" s="17">
        <v>80525</v>
      </c>
      <c r="AA98" s="17">
        <v>83034</v>
      </c>
      <c r="AB98" s="17">
        <v>85602</v>
      </c>
      <c r="AC98" s="17">
        <v>87686</v>
      </c>
      <c r="AD98" s="17">
        <v>94540</v>
      </c>
      <c r="AE98" s="17">
        <v>95918</v>
      </c>
      <c r="AF98" s="17">
        <v>98622</v>
      </c>
      <c r="AG98" s="17"/>
      <c r="AH98" s="17"/>
      <c r="AI98" s="17"/>
      <c r="AJ98" s="17"/>
      <c r="AK98" s="17"/>
      <c r="AL98" s="17"/>
      <c r="AM98" s="6"/>
      <c r="AN98" s="18"/>
      <c r="AO98" s="18"/>
      <c r="AP98" s="18"/>
      <c r="AQ98" s="18"/>
      <c r="AR98" s="18"/>
      <c r="AS98" s="19"/>
      <c r="AT98" s="17"/>
      <c r="AU98" s="17"/>
      <c r="AV98" s="17"/>
      <c r="AW98" s="17"/>
      <c r="AX98" s="17"/>
    </row>
    <row r="99" spans="2:50">
      <c r="B99" s="11" t="s">
        <v>148</v>
      </c>
      <c r="C99" s="6">
        <v>30210</v>
      </c>
      <c r="D99" s="6">
        <v>30466</v>
      </c>
      <c r="E99" s="6">
        <v>31713</v>
      </c>
      <c r="F99" s="6">
        <v>33453</v>
      </c>
      <c r="G99" s="6">
        <v>34636</v>
      </c>
      <c r="H99" s="6">
        <v>35326</v>
      </c>
      <c r="I99" s="6">
        <v>37873</v>
      </c>
      <c r="J99" s="6">
        <v>38872</v>
      </c>
      <c r="K99" s="6">
        <v>40909</v>
      </c>
      <c r="L99" s="6">
        <v>40417</v>
      </c>
      <c r="M99" s="6">
        <v>44238</v>
      </c>
      <c r="N99" s="6">
        <v>45317</v>
      </c>
      <c r="O99" s="6">
        <v>45424</v>
      </c>
      <c r="P99" s="6">
        <v>30252</v>
      </c>
      <c r="Q99" s="6">
        <v>25687</v>
      </c>
      <c r="R99" s="6">
        <v>27535</v>
      </c>
      <c r="S99" s="6">
        <v>31486</v>
      </c>
      <c r="T99" s="6">
        <v>37320</v>
      </c>
      <c r="U99" s="6">
        <v>64032</v>
      </c>
      <c r="V99" s="6">
        <v>64245</v>
      </c>
      <c r="W99" s="16">
        <v>63865</v>
      </c>
      <c r="X99" s="16">
        <v>64932</v>
      </c>
      <c r="Y99" s="16">
        <v>66065</v>
      </c>
      <c r="Z99" s="17">
        <v>69451</v>
      </c>
      <c r="AA99" s="17">
        <v>70775</v>
      </c>
      <c r="AB99" s="17">
        <v>72839</v>
      </c>
      <c r="AC99" s="17">
        <v>75628</v>
      </c>
      <c r="AD99" s="17">
        <v>77215</v>
      </c>
      <c r="AE99" s="17">
        <v>83889</v>
      </c>
      <c r="AF99" s="17">
        <v>85287</v>
      </c>
      <c r="AG99" s="17"/>
      <c r="AH99" s="17"/>
      <c r="AI99" s="17"/>
      <c r="AJ99" s="17"/>
      <c r="AK99" s="17"/>
      <c r="AL99" s="17"/>
      <c r="AM99" s="6"/>
      <c r="AN99" s="18"/>
      <c r="AO99" s="18"/>
      <c r="AP99" s="18"/>
      <c r="AQ99" s="18"/>
      <c r="AR99" s="18"/>
      <c r="AS99" s="19"/>
      <c r="AT99" s="17"/>
      <c r="AU99" s="17"/>
      <c r="AV99" s="17"/>
      <c r="AW99" s="17"/>
      <c r="AX99" s="17"/>
    </row>
    <row r="100" spans="2:50">
      <c r="B100" s="11" t="s">
        <v>149</v>
      </c>
      <c r="C100" s="6">
        <v>23366</v>
      </c>
      <c r="D100" s="6">
        <v>24761</v>
      </c>
      <c r="E100" s="6">
        <v>25080</v>
      </c>
      <c r="F100" s="6">
        <v>26185</v>
      </c>
      <c r="G100" s="6">
        <v>27708</v>
      </c>
      <c r="H100" s="6">
        <v>28681</v>
      </c>
      <c r="I100" s="6">
        <v>29262</v>
      </c>
      <c r="J100" s="6">
        <v>31346</v>
      </c>
      <c r="K100" s="6">
        <v>32306</v>
      </c>
      <c r="L100" s="6">
        <v>33978</v>
      </c>
      <c r="M100" s="6">
        <v>33759</v>
      </c>
      <c r="N100" s="6">
        <v>37115</v>
      </c>
      <c r="O100" s="6">
        <v>38141</v>
      </c>
      <c r="P100" s="6">
        <v>37928</v>
      </c>
      <c r="Q100" s="6">
        <v>25542</v>
      </c>
      <c r="R100" s="6">
        <v>21791</v>
      </c>
      <c r="S100" s="6">
        <v>23414</v>
      </c>
      <c r="T100" s="6">
        <v>26909</v>
      </c>
      <c r="U100" s="6">
        <v>31785</v>
      </c>
      <c r="V100" s="6">
        <v>54980</v>
      </c>
      <c r="W100" s="16">
        <v>54898</v>
      </c>
      <c r="X100" s="16">
        <v>54694</v>
      </c>
      <c r="Y100" s="16">
        <v>55670</v>
      </c>
      <c r="Z100" s="17">
        <v>57157</v>
      </c>
      <c r="AA100" s="17">
        <v>60378</v>
      </c>
      <c r="AB100" s="17">
        <v>60888</v>
      </c>
      <c r="AC100" s="17">
        <v>63399</v>
      </c>
      <c r="AD100" s="17">
        <v>65694</v>
      </c>
      <c r="AE100" s="17">
        <v>67036</v>
      </c>
      <c r="AF100" s="17">
        <v>73609</v>
      </c>
      <c r="AG100" s="17"/>
      <c r="AH100" s="17"/>
      <c r="AI100" s="17"/>
      <c r="AJ100" s="17"/>
      <c r="AK100" s="17"/>
      <c r="AL100" s="17"/>
      <c r="AM100" s="6"/>
      <c r="AN100" s="18"/>
      <c r="AO100" s="18"/>
      <c r="AP100" s="18"/>
      <c r="AQ100" s="18"/>
      <c r="AR100" s="18"/>
      <c r="AS100" s="19"/>
      <c r="AT100" s="17"/>
      <c r="AU100" s="17"/>
      <c r="AV100" s="17"/>
      <c r="AW100" s="17"/>
      <c r="AX100" s="17"/>
    </row>
    <row r="101" spans="2:50">
      <c r="B101" s="11" t="s">
        <v>150</v>
      </c>
      <c r="C101" s="6">
        <v>16858</v>
      </c>
      <c r="D101" s="6">
        <v>18896</v>
      </c>
      <c r="E101" s="6">
        <v>20110</v>
      </c>
      <c r="F101" s="6">
        <v>20320</v>
      </c>
      <c r="G101" s="6">
        <v>21425</v>
      </c>
      <c r="H101" s="6">
        <v>22618</v>
      </c>
      <c r="I101" s="6">
        <v>23409</v>
      </c>
      <c r="J101" s="6">
        <v>23890</v>
      </c>
      <c r="K101" s="6">
        <v>25656</v>
      </c>
      <c r="L101" s="6">
        <v>26286</v>
      </c>
      <c r="M101" s="6">
        <v>27890</v>
      </c>
      <c r="N101" s="6">
        <v>27774</v>
      </c>
      <c r="O101" s="6">
        <v>30532</v>
      </c>
      <c r="P101" s="6">
        <v>31114</v>
      </c>
      <c r="Q101" s="6">
        <v>31530</v>
      </c>
      <c r="R101" s="6">
        <v>21217</v>
      </c>
      <c r="S101" s="6">
        <v>18159</v>
      </c>
      <c r="T101" s="6">
        <v>19675</v>
      </c>
      <c r="U101" s="6">
        <v>22592</v>
      </c>
      <c r="V101" s="6">
        <v>26735</v>
      </c>
      <c r="W101" s="16">
        <v>46154</v>
      </c>
      <c r="X101" s="16">
        <v>46691</v>
      </c>
      <c r="Y101" s="16">
        <v>46374</v>
      </c>
      <c r="Z101" s="17">
        <v>47482</v>
      </c>
      <c r="AA101" s="17">
        <v>49027</v>
      </c>
      <c r="AB101" s="17">
        <v>50971</v>
      </c>
      <c r="AC101" s="17">
        <v>52219</v>
      </c>
      <c r="AD101" s="17">
        <v>54087</v>
      </c>
      <c r="AE101" s="17">
        <v>56020</v>
      </c>
      <c r="AF101" s="17">
        <v>57533</v>
      </c>
      <c r="AG101" s="17"/>
      <c r="AH101" s="17"/>
      <c r="AI101" s="17"/>
      <c r="AJ101" s="17"/>
      <c r="AK101" s="17"/>
      <c r="AL101" s="17"/>
      <c r="AM101" s="6"/>
      <c r="AN101" s="18"/>
      <c r="AO101" s="18"/>
      <c r="AP101" s="18"/>
      <c r="AQ101" s="18"/>
      <c r="AR101" s="18"/>
      <c r="AS101" s="19"/>
      <c r="AT101" s="17"/>
      <c r="AU101" s="17"/>
      <c r="AV101" s="17"/>
      <c r="AW101" s="17"/>
      <c r="AX101" s="17"/>
    </row>
    <row r="102" spans="2:50">
      <c r="B102" s="11" t="s">
        <v>151</v>
      </c>
      <c r="C102" s="6">
        <v>12422</v>
      </c>
      <c r="D102" s="6">
        <v>13331</v>
      </c>
      <c r="E102" s="6">
        <v>15082</v>
      </c>
      <c r="F102" s="6">
        <v>16028</v>
      </c>
      <c r="G102" s="6">
        <v>16281</v>
      </c>
      <c r="H102" s="6">
        <v>17155</v>
      </c>
      <c r="I102" s="6">
        <v>18028</v>
      </c>
      <c r="J102" s="6">
        <v>18629</v>
      </c>
      <c r="K102" s="6">
        <v>19206</v>
      </c>
      <c r="L102" s="6">
        <v>20388</v>
      </c>
      <c r="M102" s="6">
        <v>20993</v>
      </c>
      <c r="N102" s="6">
        <v>22377</v>
      </c>
      <c r="O102" s="6">
        <v>22385</v>
      </c>
      <c r="P102" s="6">
        <v>24339</v>
      </c>
      <c r="Q102" s="6">
        <v>25474</v>
      </c>
      <c r="R102" s="6">
        <v>25461</v>
      </c>
      <c r="S102" s="6">
        <v>17133</v>
      </c>
      <c r="T102" s="6">
        <v>14680</v>
      </c>
      <c r="U102" s="6">
        <v>15923</v>
      </c>
      <c r="V102" s="6">
        <v>18651</v>
      </c>
      <c r="W102" s="16">
        <v>21953</v>
      </c>
      <c r="X102" s="16">
        <v>38072</v>
      </c>
      <c r="Y102" s="16">
        <v>38564</v>
      </c>
      <c r="Z102" s="17">
        <v>38400</v>
      </c>
      <c r="AA102" s="17">
        <v>39496</v>
      </c>
      <c r="AB102" s="17">
        <v>40619</v>
      </c>
      <c r="AC102" s="17">
        <v>43138</v>
      </c>
      <c r="AD102" s="17">
        <v>43508</v>
      </c>
      <c r="AE102" s="17">
        <v>45333</v>
      </c>
      <c r="AF102" s="17">
        <v>47092</v>
      </c>
      <c r="AG102" s="17"/>
      <c r="AH102" s="17"/>
      <c r="AI102" s="17"/>
      <c r="AJ102" s="17"/>
      <c r="AK102" s="17"/>
      <c r="AL102" s="17"/>
      <c r="AM102" s="6"/>
      <c r="AN102" s="18"/>
      <c r="AO102" s="18"/>
      <c r="AP102" s="18"/>
      <c r="AQ102" s="18"/>
      <c r="AR102" s="18"/>
      <c r="AS102" s="19"/>
      <c r="AT102" s="17"/>
      <c r="AU102" s="17"/>
      <c r="AV102" s="17"/>
      <c r="AW102" s="17"/>
      <c r="AX102" s="17"/>
    </row>
    <row r="103" spans="2:50">
      <c r="B103" s="11" t="s">
        <v>152</v>
      </c>
      <c r="C103" s="6">
        <v>8661</v>
      </c>
      <c r="D103" s="6">
        <v>9527</v>
      </c>
      <c r="E103" s="6">
        <v>10375</v>
      </c>
      <c r="F103" s="6">
        <v>11608</v>
      </c>
      <c r="G103" s="6">
        <v>12604</v>
      </c>
      <c r="H103" s="6">
        <v>12724</v>
      </c>
      <c r="I103" s="6">
        <v>13441</v>
      </c>
      <c r="J103" s="6">
        <v>14033</v>
      </c>
      <c r="K103" s="6">
        <v>14518</v>
      </c>
      <c r="L103" s="6">
        <v>14956</v>
      </c>
      <c r="M103" s="6">
        <v>15922</v>
      </c>
      <c r="N103" s="6">
        <v>16431</v>
      </c>
      <c r="O103" s="6">
        <v>17527</v>
      </c>
      <c r="P103" s="6">
        <v>17479</v>
      </c>
      <c r="Q103" s="6">
        <v>19477</v>
      </c>
      <c r="R103" s="6">
        <v>20300</v>
      </c>
      <c r="S103" s="6">
        <v>20524</v>
      </c>
      <c r="T103" s="6">
        <v>13600</v>
      </c>
      <c r="U103" s="6">
        <v>11718</v>
      </c>
      <c r="V103" s="6">
        <v>13054</v>
      </c>
      <c r="W103" s="16">
        <v>15159</v>
      </c>
      <c r="X103" s="16">
        <v>18108</v>
      </c>
      <c r="Y103" s="16">
        <v>30499</v>
      </c>
      <c r="Z103" s="17">
        <v>31010</v>
      </c>
      <c r="AA103" s="17">
        <v>31287</v>
      </c>
      <c r="AB103" s="17">
        <v>31906</v>
      </c>
      <c r="AC103" s="17">
        <v>33402</v>
      </c>
      <c r="AD103" s="17">
        <v>35240</v>
      </c>
      <c r="AE103" s="17">
        <v>35315</v>
      </c>
      <c r="AF103" s="17">
        <v>36852</v>
      </c>
      <c r="AG103" s="17"/>
      <c r="AH103" s="17"/>
      <c r="AI103" s="17"/>
      <c r="AJ103" s="17"/>
      <c r="AK103" s="17"/>
      <c r="AL103" s="17"/>
      <c r="AM103" s="6"/>
      <c r="AN103" s="18"/>
      <c r="AO103" s="18"/>
      <c r="AP103" s="18"/>
      <c r="AQ103" s="18"/>
      <c r="AR103" s="18"/>
      <c r="AS103" s="19"/>
      <c r="AT103" s="17"/>
      <c r="AU103" s="17"/>
      <c r="AV103" s="17"/>
      <c r="AW103" s="17"/>
      <c r="AX103" s="17"/>
    </row>
    <row r="104" spans="2:50">
      <c r="B104" s="11" t="s">
        <v>153</v>
      </c>
      <c r="C104" s="6">
        <v>6091</v>
      </c>
      <c r="D104" s="6">
        <v>6488</v>
      </c>
      <c r="E104" s="6">
        <v>7135</v>
      </c>
      <c r="F104" s="6">
        <v>7969</v>
      </c>
      <c r="G104" s="6">
        <v>8903</v>
      </c>
      <c r="H104" s="6">
        <v>9580</v>
      </c>
      <c r="I104" s="6">
        <v>9619</v>
      </c>
      <c r="J104" s="6">
        <v>10355</v>
      </c>
      <c r="K104" s="6">
        <v>10804</v>
      </c>
      <c r="L104" s="6">
        <v>11064</v>
      </c>
      <c r="M104" s="6">
        <v>11445</v>
      </c>
      <c r="N104" s="6">
        <v>12284</v>
      </c>
      <c r="O104" s="6">
        <v>12468</v>
      </c>
      <c r="P104" s="6">
        <v>13377</v>
      </c>
      <c r="Q104" s="6">
        <v>13640</v>
      </c>
      <c r="R104" s="6">
        <v>15125</v>
      </c>
      <c r="S104" s="6">
        <v>15647</v>
      </c>
      <c r="T104" s="6">
        <v>16152</v>
      </c>
      <c r="U104" s="6">
        <v>10853</v>
      </c>
      <c r="V104" s="6">
        <v>9263</v>
      </c>
      <c r="W104" s="16">
        <v>10337</v>
      </c>
      <c r="X104" s="16">
        <v>12047</v>
      </c>
      <c r="Y104" s="16">
        <v>14300</v>
      </c>
      <c r="Z104" s="17">
        <v>24096</v>
      </c>
      <c r="AA104" s="17">
        <v>24936</v>
      </c>
      <c r="AB104" s="17">
        <v>24635</v>
      </c>
      <c r="AC104" s="17">
        <v>25834</v>
      </c>
      <c r="AD104" s="17">
        <v>26779</v>
      </c>
      <c r="AE104" s="17">
        <v>28293</v>
      </c>
      <c r="AF104" s="17">
        <v>28358</v>
      </c>
      <c r="AG104" s="17"/>
      <c r="AH104" s="17"/>
      <c r="AI104" s="17"/>
      <c r="AJ104" s="17"/>
      <c r="AK104" s="17"/>
      <c r="AL104" s="17"/>
      <c r="AM104" s="6"/>
      <c r="AN104" s="18"/>
      <c r="AO104" s="18"/>
      <c r="AP104" s="18"/>
      <c r="AQ104" s="18"/>
      <c r="AR104" s="18"/>
      <c r="AS104" s="19"/>
      <c r="AT104" s="17"/>
      <c r="AU104" s="17"/>
      <c r="AV104" s="17"/>
      <c r="AW104" s="17"/>
      <c r="AX104" s="17"/>
    </row>
    <row r="105" spans="2:50">
      <c r="B105" s="11" t="s">
        <v>154</v>
      </c>
      <c r="C105" s="6">
        <v>4158</v>
      </c>
      <c r="D105" s="6">
        <v>4525</v>
      </c>
      <c r="E105" s="6">
        <v>4731</v>
      </c>
      <c r="F105" s="6">
        <v>5084</v>
      </c>
      <c r="G105" s="6">
        <v>5992</v>
      </c>
      <c r="H105" s="6">
        <v>6670</v>
      </c>
      <c r="I105" s="6">
        <v>7105</v>
      </c>
      <c r="J105" s="6">
        <v>7178</v>
      </c>
      <c r="K105" s="6">
        <v>7795</v>
      </c>
      <c r="L105" s="6">
        <v>8074</v>
      </c>
      <c r="M105" s="6">
        <v>8293</v>
      </c>
      <c r="N105" s="6">
        <v>8527</v>
      </c>
      <c r="O105" s="6">
        <v>9124</v>
      </c>
      <c r="P105" s="6">
        <v>9207</v>
      </c>
      <c r="Q105" s="6">
        <v>10264</v>
      </c>
      <c r="R105" s="6">
        <v>10274</v>
      </c>
      <c r="S105" s="6">
        <v>11281</v>
      </c>
      <c r="T105" s="6">
        <v>11921</v>
      </c>
      <c r="U105" s="6">
        <v>12434</v>
      </c>
      <c r="V105" s="6">
        <v>8242</v>
      </c>
      <c r="W105" s="16">
        <v>7043</v>
      </c>
      <c r="X105" s="16">
        <v>7800</v>
      </c>
      <c r="Y105" s="16">
        <v>9160</v>
      </c>
      <c r="Z105" s="17">
        <v>11102</v>
      </c>
      <c r="AA105" s="17">
        <v>18820</v>
      </c>
      <c r="AB105" s="17">
        <v>19231</v>
      </c>
      <c r="AC105" s="17">
        <v>19385</v>
      </c>
      <c r="AD105" s="17">
        <v>20194</v>
      </c>
      <c r="AE105" s="17">
        <v>21226</v>
      </c>
      <c r="AF105" s="17">
        <v>22290</v>
      </c>
      <c r="AG105" s="17"/>
      <c r="AH105" s="17"/>
      <c r="AI105" s="17"/>
      <c r="AJ105" s="17"/>
      <c r="AK105" s="17"/>
      <c r="AL105" s="17"/>
      <c r="AM105" s="6"/>
      <c r="AN105" s="18"/>
      <c r="AO105" s="18"/>
      <c r="AP105" s="18"/>
      <c r="AQ105" s="18"/>
      <c r="AR105" s="18"/>
      <c r="AS105" s="19"/>
      <c r="AT105" s="17"/>
      <c r="AU105" s="17"/>
      <c r="AV105" s="17"/>
      <c r="AW105" s="17"/>
      <c r="AX105" s="17"/>
    </row>
    <row r="106" spans="2:50">
      <c r="B106" s="11" t="s">
        <v>155</v>
      </c>
      <c r="C106" s="6">
        <v>2325</v>
      </c>
      <c r="D106" s="6">
        <v>2955</v>
      </c>
      <c r="E106" s="6">
        <v>3276</v>
      </c>
      <c r="F106" s="6">
        <v>3343</v>
      </c>
      <c r="G106" s="6">
        <v>3597</v>
      </c>
      <c r="H106" s="6">
        <v>4431</v>
      </c>
      <c r="I106" s="6">
        <v>4923</v>
      </c>
      <c r="J106" s="6">
        <v>5146</v>
      </c>
      <c r="K106" s="6">
        <v>5285</v>
      </c>
      <c r="L106" s="6">
        <v>5697</v>
      </c>
      <c r="M106" s="6">
        <v>5947</v>
      </c>
      <c r="N106" s="6">
        <v>6208</v>
      </c>
      <c r="O106" s="6">
        <v>6308</v>
      </c>
      <c r="P106" s="6">
        <v>6577</v>
      </c>
      <c r="Q106" s="6">
        <v>6826</v>
      </c>
      <c r="R106" s="6">
        <v>7550</v>
      </c>
      <c r="S106" s="6">
        <v>7484</v>
      </c>
      <c r="T106" s="6">
        <v>8250</v>
      </c>
      <c r="U106" s="6">
        <v>8644</v>
      </c>
      <c r="V106" s="6">
        <v>9419</v>
      </c>
      <c r="W106" s="16">
        <v>6316</v>
      </c>
      <c r="X106" s="16">
        <v>5291</v>
      </c>
      <c r="Y106" s="16">
        <v>5762</v>
      </c>
      <c r="Z106" s="17">
        <v>6744</v>
      </c>
      <c r="AA106" s="17">
        <v>8471</v>
      </c>
      <c r="AB106" s="17">
        <v>14093</v>
      </c>
      <c r="AC106" s="17">
        <v>14918</v>
      </c>
      <c r="AD106" s="17">
        <v>14615</v>
      </c>
      <c r="AE106" s="17">
        <v>15393</v>
      </c>
      <c r="AF106" s="17">
        <v>16359</v>
      </c>
      <c r="AG106" s="17"/>
      <c r="AH106" s="17"/>
      <c r="AI106" s="17"/>
      <c r="AJ106" s="17"/>
      <c r="AK106" s="17"/>
      <c r="AL106" s="17"/>
      <c r="AM106" s="6"/>
      <c r="AN106" s="18"/>
      <c r="AO106" s="18"/>
      <c r="AP106" s="18"/>
      <c r="AQ106" s="18"/>
      <c r="AR106" s="18"/>
      <c r="AS106" s="19"/>
      <c r="AT106" s="17"/>
      <c r="AU106" s="17"/>
      <c r="AV106" s="17"/>
      <c r="AW106" s="17"/>
      <c r="AX106" s="17"/>
    </row>
    <row r="107" spans="2:50">
      <c r="B107" s="11" t="s">
        <v>156</v>
      </c>
      <c r="C107" s="6">
        <v>1661</v>
      </c>
      <c r="D107" s="6">
        <v>1613</v>
      </c>
      <c r="E107" s="6">
        <v>2084</v>
      </c>
      <c r="F107" s="6">
        <v>2264</v>
      </c>
      <c r="G107" s="6">
        <v>2376</v>
      </c>
      <c r="H107" s="6">
        <v>2493</v>
      </c>
      <c r="I107" s="6">
        <v>3179</v>
      </c>
      <c r="J107" s="6">
        <v>3615</v>
      </c>
      <c r="K107" s="6">
        <v>3688</v>
      </c>
      <c r="L107" s="6">
        <v>3729</v>
      </c>
      <c r="M107" s="6">
        <v>4103</v>
      </c>
      <c r="N107" s="6">
        <v>4256</v>
      </c>
      <c r="O107" s="6">
        <v>4495</v>
      </c>
      <c r="P107" s="6">
        <v>4384</v>
      </c>
      <c r="Q107" s="6">
        <v>4697</v>
      </c>
      <c r="R107" s="6">
        <v>4805</v>
      </c>
      <c r="S107" s="6">
        <v>5338</v>
      </c>
      <c r="T107" s="6">
        <v>5372</v>
      </c>
      <c r="U107" s="6">
        <v>5960</v>
      </c>
      <c r="V107" s="6">
        <v>6339</v>
      </c>
      <c r="W107" s="16">
        <v>6832</v>
      </c>
      <c r="X107" s="16">
        <v>4603</v>
      </c>
      <c r="Y107" s="16">
        <v>3818</v>
      </c>
      <c r="Z107" s="17">
        <v>4203</v>
      </c>
      <c r="AA107" s="17">
        <v>5062</v>
      </c>
      <c r="AB107" s="17">
        <v>6208</v>
      </c>
      <c r="AC107" s="17">
        <v>10512</v>
      </c>
      <c r="AD107" s="17">
        <v>11005</v>
      </c>
      <c r="AE107" s="17">
        <v>10836</v>
      </c>
      <c r="AF107" s="17">
        <v>11552</v>
      </c>
      <c r="AG107" s="17"/>
      <c r="AH107" s="17"/>
      <c r="AI107" s="17"/>
      <c r="AJ107" s="17"/>
      <c r="AK107" s="17"/>
      <c r="AL107" s="17"/>
      <c r="AM107" s="6"/>
      <c r="AN107" s="18"/>
      <c r="AO107" s="18"/>
      <c r="AP107" s="18"/>
      <c r="AQ107" s="18"/>
      <c r="AR107" s="18"/>
      <c r="AS107" s="19"/>
      <c r="AT107" s="17"/>
      <c r="AU107" s="17"/>
      <c r="AV107" s="17"/>
      <c r="AW107" s="17"/>
      <c r="AX107" s="17"/>
    </row>
    <row r="108" spans="2:50">
      <c r="B108" s="11" t="s">
        <v>157</v>
      </c>
      <c r="C108" s="6">
        <v>1099</v>
      </c>
      <c r="D108" s="6">
        <v>1148</v>
      </c>
      <c r="E108" s="6">
        <v>1100</v>
      </c>
      <c r="F108" s="6">
        <v>1467</v>
      </c>
      <c r="G108" s="6">
        <v>1549</v>
      </c>
      <c r="H108" s="6">
        <v>1566</v>
      </c>
      <c r="I108" s="6">
        <v>1639</v>
      </c>
      <c r="J108" s="6">
        <v>2239</v>
      </c>
      <c r="K108" s="6">
        <v>2684</v>
      </c>
      <c r="L108" s="6">
        <v>2588</v>
      </c>
      <c r="M108" s="6">
        <v>2576</v>
      </c>
      <c r="N108" s="6">
        <v>2863</v>
      </c>
      <c r="O108" s="6">
        <v>2956</v>
      </c>
      <c r="P108" s="6">
        <v>3132</v>
      </c>
      <c r="Q108" s="6">
        <v>3066</v>
      </c>
      <c r="R108" s="6">
        <v>3187</v>
      </c>
      <c r="S108" s="6">
        <v>3366</v>
      </c>
      <c r="T108" s="6">
        <v>3716</v>
      </c>
      <c r="U108" s="6">
        <v>3820</v>
      </c>
      <c r="V108" s="6">
        <v>4201</v>
      </c>
      <c r="W108" s="16">
        <v>4400</v>
      </c>
      <c r="X108" s="16">
        <v>4835</v>
      </c>
      <c r="Y108" s="16">
        <v>3291</v>
      </c>
      <c r="Z108" s="17">
        <v>2702</v>
      </c>
      <c r="AA108" s="17">
        <v>3052</v>
      </c>
      <c r="AB108" s="17">
        <v>3565</v>
      </c>
      <c r="AC108" s="17">
        <v>4365</v>
      </c>
      <c r="AD108" s="17">
        <v>7500</v>
      </c>
      <c r="AE108" s="17">
        <v>7891</v>
      </c>
      <c r="AF108" s="17">
        <v>7728</v>
      </c>
      <c r="AG108" s="17"/>
      <c r="AH108" s="17"/>
      <c r="AI108" s="17"/>
      <c r="AJ108" s="17"/>
      <c r="AK108" s="17"/>
      <c r="AL108" s="17"/>
      <c r="AM108" s="6"/>
      <c r="AN108" s="18"/>
      <c r="AO108" s="18"/>
      <c r="AP108" s="18"/>
      <c r="AQ108" s="18"/>
      <c r="AR108" s="18"/>
      <c r="AS108" s="19"/>
      <c r="AT108" s="17"/>
      <c r="AU108" s="17"/>
      <c r="AV108" s="17"/>
      <c r="AW108" s="17"/>
      <c r="AX108" s="17"/>
    </row>
    <row r="109" spans="2:50">
      <c r="B109" s="11" t="s">
        <v>158</v>
      </c>
      <c r="C109" s="6">
        <v>622</v>
      </c>
      <c r="D109" s="6">
        <v>742</v>
      </c>
      <c r="E109" s="6">
        <v>785</v>
      </c>
      <c r="F109" s="6">
        <v>718</v>
      </c>
      <c r="G109" s="6">
        <v>1007</v>
      </c>
      <c r="H109" s="6">
        <v>994</v>
      </c>
      <c r="I109" s="6">
        <v>1049</v>
      </c>
      <c r="J109" s="6">
        <v>1082</v>
      </c>
      <c r="K109" s="6">
        <v>1613</v>
      </c>
      <c r="L109" s="6">
        <v>1844</v>
      </c>
      <c r="M109" s="6">
        <v>1754</v>
      </c>
      <c r="N109" s="6">
        <v>1707</v>
      </c>
      <c r="O109" s="6">
        <v>1922</v>
      </c>
      <c r="P109" s="6">
        <v>1944</v>
      </c>
      <c r="Q109" s="6">
        <v>2191</v>
      </c>
      <c r="R109" s="6">
        <v>1949</v>
      </c>
      <c r="S109" s="6">
        <v>2178</v>
      </c>
      <c r="T109" s="6">
        <v>2246</v>
      </c>
      <c r="U109" s="6">
        <v>2513</v>
      </c>
      <c r="V109" s="6">
        <v>2598</v>
      </c>
      <c r="W109" s="16">
        <v>2908</v>
      </c>
      <c r="X109" s="16">
        <v>3161</v>
      </c>
      <c r="Y109" s="16">
        <v>3262</v>
      </c>
      <c r="Z109" s="17">
        <v>2239</v>
      </c>
      <c r="AA109" s="17">
        <v>1847</v>
      </c>
      <c r="AB109" s="17">
        <v>2050</v>
      </c>
      <c r="AC109" s="17">
        <v>2477</v>
      </c>
      <c r="AD109" s="17">
        <v>3022</v>
      </c>
      <c r="AE109" s="17">
        <v>5247</v>
      </c>
      <c r="AF109" s="17">
        <v>5514</v>
      </c>
      <c r="AG109" s="17"/>
      <c r="AH109" s="17"/>
      <c r="AI109" s="17"/>
      <c r="AJ109" s="17"/>
      <c r="AK109" s="17"/>
      <c r="AL109" s="17"/>
      <c r="AM109" s="6"/>
      <c r="AN109" s="18"/>
      <c r="AO109" s="18"/>
      <c r="AP109" s="18"/>
      <c r="AQ109" s="18"/>
      <c r="AR109" s="18"/>
      <c r="AS109" s="19"/>
      <c r="AT109" s="17"/>
      <c r="AU109" s="17"/>
      <c r="AV109" s="17"/>
      <c r="AW109" s="17"/>
      <c r="AX109" s="17"/>
    </row>
    <row r="110" spans="2:50">
      <c r="B110" s="11" t="s">
        <v>159</v>
      </c>
      <c r="C110" s="6">
        <v>490</v>
      </c>
      <c r="D110" s="6">
        <v>410</v>
      </c>
      <c r="E110" s="6">
        <v>504</v>
      </c>
      <c r="F110" s="6">
        <v>509</v>
      </c>
      <c r="G110" s="6">
        <v>476</v>
      </c>
      <c r="H110" s="6">
        <v>662</v>
      </c>
      <c r="I110" s="6">
        <v>608</v>
      </c>
      <c r="J110" s="6">
        <v>682</v>
      </c>
      <c r="K110" s="6">
        <v>716</v>
      </c>
      <c r="L110" s="6">
        <v>1117</v>
      </c>
      <c r="M110" s="6">
        <v>1262</v>
      </c>
      <c r="N110" s="6">
        <v>1169</v>
      </c>
      <c r="O110" s="6">
        <v>1151</v>
      </c>
      <c r="P110" s="6">
        <v>1218</v>
      </c>
      <c r="Q110" s="6">
        <v>1344</v>
      </c>
      <c r="R110" s="6">
        <v>1490</v>
      </c>
      <c r="S110" s="6">
        <v>1258</v>
      </c>
      <c r="T110" s="6">
        <v>1430</v>
      </c>
      <c r="U110" s="6">
        <v>1482</v>
      </c>
      <c r="V110" s="6">
        <v>1669</v>
      </c>
      <c r="W110" s="16">
        <v>1816</v>
      </c>
      <c r="X110" s="16">
        <v>1978</v>
      </c>
      <c r="Y110" s="16">
        <v>2043</v>
      </c>
      <c r="Z110" s="17">
        <v>2248</v>
      </c>
      <c r="AA110" s="17">
        <v>1556</v>
      </c>
      <c r="AB110" s="17">
        <v>1253</v>
      </c>
      <c r="AC110" s="17">
        <v>1406</v>
      </c>
      <c r="AD110" s="17">
        <v>1688</v>
      </c>
      <c r="AE110" s="17">
        <v>2042</v>
      </c>
      <c r="AF110" s="17">
        <v>3639</v>
      </c>
      <c r="AG110" s="17"/>
      <c r="AH110" s="17"/>
      <c r="AI110" s="17"/>
      <c r="AJ110" s="17"/>
      <c r="AK110" s="17"/>
      <c r="AL110" s="17"/>
      <c r="AM110" s="6"/>
      <c r="AN110" s="18"/>
      <c r="AO110" s="18"/>
      <c r="AP110" s="18"/>
      <c r="AQ110" s="18"/>
      <c r="AR110" s="18"/>
      <c r="AS110" s="19"/>
      <c r="AT110" s="17"/>
      <c r="AU110" s="17"/>
      <c r="AV110" s="17"/>
      <c r="AW110" s="17"/>
      <c r="AX110" s="17"/>
    </row>
    <row r="111" spans="2:50">
      <c r="B111" s="11" t="s">
        <v>160</v>
      </c>
      <c r="C111" s="6">
        <v>467</v>
      </c>
      <c r="D111" s="6">
        <v>591</v>
      </c>
      <c r="E111" s="6">
        <v>584</v>
      </c>
      <c r="F111" s="6">
        <v>649</v>
      </c>
      <c r="G111" s="6">
        <v>743</v>
      </c>
      <c r="H111" s="6">
        <v>780</v>
      </c>
      <c r="I111" s="6">
        <v>875</v>
      </c>
      <c r="J111" s="6">
        <v>888</v>
      </c>
      <c r="K111" s="6">
        <v>958</v>
      </c>
      <c r="L111" s="6">
        <v>980</v>
      </c>
      <c r="M111" s="6">
        <v>1316</v>
      </c>
      <c r="N111" s="6">
        <v>1708</v>
      </c>
      <c r="O111" s="6">
        <v>1868</v>
      </c>
      <c r="P111" s="6">
        <v>1960</v>
      </c>
      <c r="Q111" s="6">
        <v>2103</v>
      </c>
      <c r="R111" s="6">
        <v>2334</v>
      </c>
      <c r="S111" s="6">
        <v>2443</v>
      </c>
      <c r="T111" s="6">
        <v>2140</v>
      </c>
      <c r="U111" s="6">
        <v>2238</v>
      </c>
      <c r="V111" s="6">
        <v>2267</v>
      </c>
      <c r="W111" s="16">
        <v>2561</v>
      </c>
      <c r="X111" s="16">
        <v>2846</v>
      </c>
      <c r="Y111" s="16">
        <v>3039</v>
      </c>
      <c r="Z111" s="17">
        <v>3280</v>
      </c>
      <c r="AA111" s="17">
        <v>3740</v>
      </c>
      <c r="AB111" s="17">
        <v>3448</v>
      </c>
      <c r="AC111" s="17">
        <v>3038</v>
      </c>
      <c r="AD111" s="17">
        <v>3040</v>
      </c>
      <c r="AE111" s="17">
        <v>3245</v>
      </c>
      <c r="AF111" s="17">
        <v>3551</v>
      </c>
      <c r="AG111" s="17"/>
      <c r="AH111" s="17"/>
      <c r="AI111" s="17"/>
      <c r="AJ111" s="17"/>
      <c r="AK111" s="17"/>
      <c r="AL111" s="17"/>
      <c r="AM111" s="6"/>
      <c r="AN111" s="18"/>
      <c r="AO111" s="18"/>
      <c r="AP111" s="18"/>
      <c r="AQ111" s="18"/>
      <c r="AR111" s="18"/>
      <c r="AS111" s="19"/>
      <c r="AT111" s="17"/>
      <c r="AU111" s="17"/>
      <c r="AV111" s="17"/>
      <c r="AW111" s="17"/>
      <c r="AX111" s="17"/>
    </row>
    <row r="112" spans="2:50" ht="13"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20"/>
      <c r="Y112" s="21"/>
      <c r="Z112" s="21"/>
      <c r="AA112" s="21"/>
      <c r="AB112" s="21"/>
      <c r="AC112" s="21"/>
      <c r="AD112" s="22"/>
      <c r="AE112" s="22"/>
      <c r="AF112" s="22"/>
      <c r="AG112" s="21"/>
      <c r="AH112" s="21"/>
      <c r="AI112" s="21"/>
      <c r="AJ112" s="21"/>
      <c r="AK112" s="21"/>
      <c r="AL112" s="22"/>
      <c r="AM112" s="6"/>
      <c r="AN112" s="18"/>
      <c r="AO112" s="18"/>
      <c r="AP112" s="18"/>
      <c r="AQ112" s="18"/>
      <c r="AR112" s="18"/>
      <c r="AS112" s="23"/>
      <c r="AT112" s="21"/>
      <c r="AU112" s="21"/>
      <c r="AV112" s="21"/>
      <c r="AW112" s="21"/>
      <c r="AX112" s="22"/>
    </row>
    <row r="113" spans="1:50" ht="13">
      <c r="B113" s="4" t="s">
        <v>161</v>
      </c>
      <c r="C113" s="21">
        <v>28374772</v>
      </c>
      <c r="D113" s="21">
        <v>28511063</v>
      </c>
      <c r="E113" s="21">
        <v>28641343</v>
      </c>
      <c r="F113" s="21">
        <v>28735278</v>
      </c>
      <c r="G113" s="21">
        <v>28824323</v>
      </c>
      <c r="H113" s="21">
        <v>28912291</v>
      </c>
      <c r="I113" s="21">
        <v>29003262</v>
      </c>
      <c r="J113" s="21">
        <v>29095187</v>
      </c>
      <c r="K113" s="21">
        <v>29196405</v>
      </c>
      <c r="L113" s="21">
        <v>29365800</v>
      </c>
      <c r="M113" s="21">
        <v>29560017</v>
      </c>
      <c r="N113" s="21">
        <v>29759333</v>
      </c>
      <c r="O113" s="21">
        <v>29957344</v>
      </c>
      <c r="P113" s="21">
        <v>30151933</v>
      </c>
      <c r="Q113" s="21">
        <v>30365592</v>
      </c>
      <c r="R113" s="21">
        <v>30570044</v>
      </c>
      <c r="S113" s="21">
        <v>30781754</v>
      </c>
      <c r="T113" s="21">
        <v>30958287</v>
      </c>
      <c r="U113" s="21">
        <v>31125845</v>
      </c>
      <c r="V113" s="21">
        <v>31279532</v>
      </c>
      <c r="W113" s="21">
        <v>31440957</v>
      </c>
      <c r="X113" s="21">
        <v>31588074</v>
      </c>
      <c r="Y113" s="21">
        <v>31755425</v>
      </c>
      <c r="Z113" s="21">
        <v>32028127</v>
      </c>
      <c r="AA113" s="21">
        <v>32156983</v>
      </c>
      <c r="AB113" s="21">
        <v>32230087</v>
      </c>
      <c r="AC113" s="21">
        <v>32297260</v>
      </c>
      <c r="AD113" s="22">
        <v>32337523</v>
      </c>
      <c r="AE113" s="22">
        <v>32369504</v>
      </c>
      <c r="AF113" s="22">
        <v>32397179</v>
      </c>
      <c r="AG113" s="21"/>
      <c r="AH113" s="21"/>
      <c r="AI113" s="21"/>
      <c r="AJ113" s="21"/>
      <c r="AK113" s="21"/>
      <c r="AL113" s="22"/>
      <c r="AM113" s="6"/>
      <c r="AN113" s="18"/>
      <c r="AO113" s="18"/>
      <c r="AP113" s="18"/>
      <c r="AQ113" s="18"/>
      <c r="AR113" s="18"/>
      <c r="AS113" s="6"/>
      <c r="AT113" s="21"/>
      <c r="AU113" s="21"/>
      <c r="AV113" s="21"/>
      <c r="AW113" s="21"/>
      <c r="AX113" s="22"/>
    </row>
    <row r="114" spans="1:50"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14"/>
      <c r="U114" s="14"/>
      <c r="V114" s="14"/>
      <c r="W114" s="14"/>
      <c r="X114" s="14"/>
      <c r="Y114" s="14"/>
      <c r="Z114" s="6"/>
      <c r="AA114" s="6"/>
      <c r="AB114" s="6"/>
      <c r="AC114" s="6"/>
      <c r="AG114" s="6"/>
      <c r="AH114" s="6"/>
      <c r="AI114" s="6"/>
      <c r="AJ114" s="6"/>
      <c r="AK114" s="6"/>
      <c r="AM114" s="6"/>
      <c r="AN114" s="18"/>
      <c r="AO114" s="18"/>
      <c r="AP114" s="18"/>
      <c r="AQ114" s="18"/>
      <c r="AR114" s="18"/>
      <c r="AS114" s="6"/>
      <c r="AT114" s="6"/>
      <c r="AU114" s="6"/>
      <c r="AV114" s="6"/>
      <c r="AW114" s="6"/>
    </row>
    <row r="115" spans="1:50">
      <c r="A115" s="4" t="s">
        <v>162</v>
      </c>
      <c r="B115" s="11" t="s">
        <v>60</v>
      </c>
      <c r="C115" s="6">
        <v>379319</v>
      </c>
      <c r="D115" s="6">
        <v>378518</v>
      </c>
      <c r="E115" s="6">
        <v>370754</v>
      </c>
      <c r="F115" s="6">
        <v>355103</v>
      </c>
      <c r="G115" s="6">
        <v>355311</v>
      </c>
      <c r="H115" s="6">
        <v>364215</v>
      </c>
      <c r="I115" s="6">
        <v>364878</v>
      </c>
      <c r="J115" s="6">
        <v>361651</v>
      </c>
      <c r="K115" s="6">
        <v>366547</v>
      </c>
      <c r="L115" s="6">
        <v>369731</v>
      </c>
      <c r="M115" s="6">
        <v>384619</v>
      </c>
      <c r="N115" s="6">
        <v>383317</v>
      </c>
      <c r="O115" s="6">
        <v>377643</v>
      </c>
      <c r="P115" s="6">
        <v>377523</v>
      </c>
      <c r="Q115" s="6">
        <v>378844</v>
      </c>
      <c r="R115" s="6">
        <v>382399</v>
      </c>
      <c r="S115" s="6">
        <v>390493</v>
      </c>
      <c r="T115" s="6">
        <v>385472</v>
      </c>
      <c r="U115" s="6">
        <v>389674</v>
      </c>
      <c r="V115" s="6">
        <v>389720</v>
      </c>
      <c r="W115" s="16">
        <v>392649</v>
      </c>
      <c r="X115" s="16">
        <v>387379</v>
      </c>
      <c r="Y115" s="16">
        <v>382564</v>
      </c>
      <c r="Z115" s="17">
        <v>380049</v>
      </c>
      <c r="AA115" s="17">
        <v>380056</v>
      </c>
      <c r="AB115" s="17">
        <v>367869</v>
      </c>
      <c r="AC115" s="17">
        <v>361116</v>
      </c>
      <c r="AD115" s="17">
        <v>354011</v>
      </c>
      <c r="AE115" s="17">
        <v>348433</v>
      </c>
      <c r="AF115" s="17">
        <v>346324</v>
      </c>
      <c r="AG115" s="17"/>
      <c r="AH115" s="17"/>
      <c r="AI115" s="17"/>
      <c r="AJ115" s="17"/>
      <c r="AK115" s="17"/>
      <c r="AL115" s="17"/>
      <c r="AM115" s="6"/>
      <c r="AN115" s="18"/>
      <c r="AO115" s="18"/>
      <c r="AP115" s="18"/>
      <c r="AQ115" s="18"/>
      <c r="AR115" s="18"/>
      <c r="AS115" s="6"/>
      <c r="AT115" s="17"/>
      <c r="AU115" s="17"/>
      <c r="AV115" s="17"/>
      <c r="AW115" s="17"/>
      <c r="AX115" s="17"/>
    </row>
    <row r="116" spans="1:50">
      <c r="B116" s="11" t="s">
        <v>61</v>
      </c>
      <c r="C116" s="6">
        <v>379358</v>
      </c>
      <c r="D116" s="6">
        <v>376728</v>
      </c>
      <c r="E116" s="6">
        <v>375572</v>
      </c>
      <c r="F116" s="6">
        <v>367874</v>
      </c>
      <c r="G116" s="6">
        <v>352368</v>
      </c>
      <c r="H116" s="6">
        <v>353097</v>
      </c>
      <c r="I116" s="6">
        <v>361186</v>
      </c>
      <c r="J116" s="6">
        <v>362793</v>
      </c>
      <c r="K116" s="6">
        <v>358699</v>
      </c>
      <c r="L116" s="6">
        <v>367521</v>
      </c>
      <c r="M116" s="6">
        <v>370422</v>
      </c>
      <c r="N116" s="6">
        <v>385832</v>
      </c>
      <c r="O116" s="6">
        <v>383994</v>
      </c>
      <c r="P116" s="6">
        <v>378164</v>
      </c>
      <c r="Q116" s="6">
        <v>377166</v>
      </c>
      <c r="R116" s="6">
        <v>378848</v>
      </c>
      <c r="S116" s="6">
        <v>383486</v>
      </c>
      <c r="T116" s="6">
        <v>392468</v>
      </c>
      <c r="U116" s="6">
        <v>387560</v>
      </c>
      <c r="V116" s="6">
        <v>391625</v>
      </c>
      <c r="W116" s="16">
        <v>390110</v>
      </c>
      <c r="X116" s="16">
        <v>394619</v>
      </c>
      <c r="Y116" s="16">
        <v>388091</v>
      </c>
      <c r="Z116" s="17">
        <v>387367</v>
      </c>
      <c r="AA116" s="17">
        <v>381882</v>
      </c>
      <c r="AB116" s="17">
        <v>381780</v>
      </c>
      <c r="AC116" s="17">
        <v>370874</v>
      </c>
      <c r="AD116" s="17">
        <v>363116</v>
      </c>
      <c r="AE116" s="17">
        <v>356047</v>
      </c>
      <c r="AF116" s="17">
        <v>350503</v>
      </c>
      <c r="AG116" s="17"/>
      <c r="AH116" s="17"/>
      <c r="AI116" s="17"/>
      <c r="AJ116" s="17"/>
      <c r="AK116" s="17"/>
      <c r="AL116" s="17"/>
      <c r="AM116" s="6"/>
      <c r="AN116" s="18"/>
      <c r="AO116" s="18"/>
      <c r="AP116" s="18"/>
      <c r="AQ116" s="18"/>
      <c r="AR116" s="18"/>
      <c r="AS116" s="6"/>
      <c r="AT116" s="17"/>
      <c r="AU116" s="17"/>
      <c r="AV116" s="17"/>
      <c r="AW116" s="17"/>
      <c r="AX116" s="17"/>
    </row>
    <row r="117" spans="1:50">
      <c r="B117" s="11" t="s">
        <v>62</v>
      </c>
      <c r="C117" s="6">
        <v>383016</v>
      </c>
      <c r="D117" s="6">
        <v>381258</v>
      </c>
      <c r="E117" s="6">
        <v>378271</v>
      </c>
      <c r="F117" s="6">
        <v>376859</v>
      </c>
      <c r="G117" s="6">
        <v>369253</v>
      </c>
      <c r="H117" s="6">
        <v>353682</v>
      </c>
      <c r="I117" s="6">
        <v>354448</v>
      </c>
      <c r="J117" s="6">
        <v>362181</v>
      </c>
      <c r="K117" s="6">
        <v>364074</v>
      </c>
      <c r="L117" s="6">
        <v>360449</v>
      </c>
      <c r="M117" s="6">
        <v>369368</v>
      </c>
      <c r="N117" s="6">
        <v>372254</v>
      </c>
      <c r="O117" s="6">
        <v>387964</v>
      </c>
      <c r="P117" s="6">
        <v>385634</v>
      </c>
      <c r="Q117" s="6">
        <v>379712</v>
      </c>
      <c r="R117" s="6">
        <v>377923</v>
      </c>
      <c r="S117" s="6">
        <v>380516</v>
      </c>
      <c r="T117" s="6">
        <v>385245</v>
      </c>
      <c r="U117" s="6">
        <v>394193</v>
      </c>
      <c r="V117" s="6">
        <v>388787</v>
      </c>
      <c r="W117" s="16">
        <v>393022</v>
      </c>
      <c r="X117" s="16">
        <v>392635</v>
      </c>
      <c r="Y117" s="16">
        <v>396306</v>
      </c>
      <c r="Z117" s="17">
        <v>393936</v>
      </c>
      <c r="AA117" s="17">
        <v>388848</v>
      </c>
      <c r="AB117" s="17">
        <v>383161</v>
      </c>
      <c r="AC117" s="17">
        <v>384234</v>
      </c>
      <c r="AD117" s="17">
        <v>372140</v>
      </c>
      <c r="AE117" s="17">
        <v>364370</v>
      </c>
      <c r="AF117" s="17">
        <v>357304</v>
      </c>
      <c r="AG117" s="17"/>
      <c r="AH117" s="17"/>
      <c r="AI117" s="17"/>
      <c r="AJ117" s="17"/>
      <c r="AK117" s="17"/>
      <c r="AL117" s="17"/>
      <c r="AM117" s="6"/>
      <c r="AN117" s="18"/>
      <c r="AO117" s="18"/>
      <c r="AP117" s="18"/>
      <c r="AQ117" s="18"/>
      <c r="AR117" s="18"/>
      <c r="AS117" s="6"/>
      <c r="AT117" s="17"/>
      <c r="AU117" s="17"/>
      <c r="AV117" s="17"/>
      <c r="AW117" s="17"/>
      <c r="AX117" s="17"/>
    </row>
    <row r="118" spans="1:50">
      <c r="B118" s="11" t="s">
        <v>63</v>
      </c>
      <c r="C118" s="6">
        <v>383078</v>
      </c>
      <c r="D118" s="6">
        <v>383240</v>
      </c>
      <c r="E118" s="6">
        <v>381473</v>
      </c>
      <c r="F118" s="6">
        <v>378439</v>
      </c>
      <c r="G118" s="6">
        <v>376842</v>
      </c>
      <c r="H118" s="6">
        <v>369188</v>
      </c>
      <c r="I118" s="6">
        <v>353415</v>
      </c>
      <c r="J118" s="6">
        <v>354647</v>
      </c>
      <c r="K118" s="6">
        <v>361573</v>
      </c>
      <c r="L118" s="6">
        <v>366290</v>
      </c>
      <c r="M118" s="6">
        <v>362604</v>
      </c>
      <c r="N118" s="6">
        <v>371646</v>
      </c>
      <c r="O118" s="6">
        <v>374613</v>
      </c>
      <c r="P118" s="6">
        <v>390622</v>
      </c>
      <c r="Q118" s="6">
        <v>387886</v>
      </c>
      <c r="R118" s="6">
        <v>381892</v>
      </c>
      <c r="S118" s="6">
        <v>381186</v>
      </c>
      <c r="T118" s="6">
        <v>383914</v>
      </c>
      <c r="U118" s="6">
        <v>388266</v>
      </c>
      <c r="V118" s="6">
        <v>396711</v>
      </c>
      <c r="W118" s="16">
        <v>391136</v>
      </c>
      <c r="X118" s="16">
        <v>396059</v>
      </c>
      <c r="Y118" s="16">
        <v>395246</v>
      </c>
      <c r="Z118" s="17">
        <v>403635</v>
      </c>
      <c r="AA118" s="17">
        <v>396473</v>
      </c>
      <c r="AB118" s="17">
        <v>391375</v>
      </c>
      <c r="AC118" s="17">
        <v>385980</v>
      </c>
      <c r="AD118" s="17">
        <v>386463</v>
      </c>
      <c r="AE118" s="17">
        <v>374362</v>
      </c>
      <c r="AF118" s="17">
        <v>366607</v>
      </c>
      <c r="AG118" s="17"/>
      <c r="AH118" s="17"/>
      <c r="AI118" s="17"/>
      <c r="AJ118" s="17"/>
      <c r="AK118" s="17"/>
      <c r="AL118" s="17"/>
      <c r="AM118" s="6"/>
      <c r="AN118" s="18"/>
      <c r="AO118" s="18"/>
      <c r="AP118" s="18"/>
      <c r="AQ118" s="18"/>
      <c r="AR118" s="18"/>
      <c r="AS118" s="6"/>
      <c r="AT118" s="17"/>
      <c r="AU118" s="17"/>
      <c r="AV118" s="17"/>
      <c r="AW118" s="17"/>
      <c r="AX118" s="17"/>
    </row>
    <row r="119" spans="1:50">
      <c r="B119" s="11" t="s">
        <v>64</v>
      </c>
      <c r="C119" s="6">
        <v>388872</v>
      </c>
      <c r="D119" s="6">
        <v>384335</v>
      </c>
      <c r="E119" s="6">
        <v>384273</v>
      </c>
      <c r="F119" s="6">
        <v>382642</v>
      </c>
      <c r="G119" s="6">
        <v>379575</v>
      </c>
      <c r="H119" s="6">
        <v>377661</v>
      </c>
      <c r="I119" s="6">
        <v>369875</v>
      </c>
      <c r="J119" s="6">
        <v>354046</v>
      </c>
      <c r="K119" s="6">
        <v>355613</v>
      </c>
      <c r="L119" s="6">
        <v>363835</v>
      </c>
      <c r="M119" s="6">
        <v>368613</v>
      </c>
      <c r="N119" s="6">
        <v>364861</v>
      </c>
      <c r="O119" s="6">
        <v>374028</v>
      </c>
      <c r="P119" s="6">
        <v>377136</v>
      </c>
      <c r="Q119" s="6">
        <v>393525</v>
      </c>
      <c r="R119" s="6">
        <v>390376</v>
      </c>
      <c r="S119" s="6">
        <v>385119</v>
      </c>
      <c r="T119" s="6">
        <v>384611</v>
      </c>
      <c r="U119" s="6">
        <v>386110</v>
      </c>
      <c r="V119" s="6">
        <v>391177</v>
      </c>
      <c r="W119" s="16">
        <v>399473</v>
      </c>
      <c r="X119" s="16">
        <v>395204</v>
      </c>
      <c r="Y119" s="16">
        <v>399130</v>
      </c>
      <c r="Z119" s="17">
        <v>401465</v>
      </c>
      <c r="AA119" s="17">
        <v>407069</v>
      </c>
      <c r="AB119" s="17">
        <v>399146</v>
      </c>
      <c r="AC119" s="17">
        <v>395182</v>
      </c>
      <c r="AD119" s="17">
        <v>388788</v>
      </c>
      <c r="AE119" s="17">
        <v>389258</v>
      </c>
      <c r="AF119" s="17">
        <v>377204</v>
      </c>
      <c r="AG119" s="17"/>
      <c r="AH119" s="17"/>
      <c r="AI119" s="17"/>
      <c r="AJ119" s="17"/>
      <c r="AK119" s="17"/>
      <c r="AL119" s="17"/>
      <c r="AM119" s="6"/>
      <c r="AN119" s="18"/>
      <c r="AO119" s="18"/>
      <c r="AP119" s="18"/>
      <c r="AQ119" s="18"/>
      <c r="AR119" s="18"/>
      <c r="AS119" s="6"/>
      <c r="AT119" s="17"/>
      <c r="AU119" s="17"/>
      <c r="AV119" s="17"/>
      <c r="AW119" s="17"/>
      <c r="AX119" s="17"/>
    </row>
    <row r="120" spans="1:50">
      <c r="B120" s="11" t="s">
        <v>65</v>
      </c>
      <c r="C120" s="6">
        <v>384960</v>
      </c>
      <c r="D120" s="6">
        <v>389918</v>
      </c>
      <c r="E120" s="6">
        <v>385281</v>
      </c>
      <c r="F120" s="6">
        <v>385123</v>
      </c>
      <c r="G120" s="6">
        <v>383659</v>
      </c>
      <c r="H120" s="6">
        <v>380575</v>
      </c>
      <c r="I120" s="6">
        <v>378211</v>
      </c>
      <c r="J120" s="6">
        <v>370606</v>
      </c>
      <c r="K120" s="6">
        <v>354576</v>
      </c>
      <c r="L120" s="6">
        <v>357334</v>
      </c>
      <c r="M120" s="6">
        <v>365832</v>
      </c>
      <c r="N120" s="6">
        <v>370660</v>
      </c>
      <c r="O120" s="6">
        <v>366821</v>
      </c>
      <c r="P120" s="6">
        <v>376144</v>
      </c>
      <c r="Q120" s="6">
        <v>379534</v>
      </c>
      <c r="R120" s="6">
        <v>396246</v>
      </c>
      <c r="S120" s="6">
        <v>393478</v>
      </c>
      <c r="T120" s="6">
        <v>386747</v>
      </c>
      <c r="U120" s="6">
        <v>387250</v>
      </c>
      <c r="V120" s="6">
        <v>388134</v>
      </c>
      <c r="W120" s="16">
        <v>392130</v>
      </c>
      <c r="X120" s="16">
        <v>402474</v>
      </c>
      <c r="Y120" s="16">
        <v>397936</v>
      </c>
      <c r="Z120" s="17">
        <v>406446</v>
      </c>
      <c r="AA120" s="17">
        <v>404305</v>
      </c>
      <c r="AB120" s="17">
        <v>410263</v>
      </c>
      <c r="AC120" s="17">
        <v>401602</v>
      </c>
      <c r="AD120" s="17">
        <v>397398</v>
      </c>
      <c r="AE120" s="17">
        <v>391007</v>
      </c>
      <c r="AF120" s="17">
        <v>391501</v>
      </c>
      <c r="AG120" s="17"/>
      <c r="AH120" s="17"/>
      <c r="AI120" s="17"/>
      <c r="AJ120" s="17"/>
      <c r="AK120" s="17"/>
      <c r="AL120" s="17"/>
      <c r="AM120" s="6"/>
      <c r="AN120" s="18"/>
      <c r="AO120" s="18"/>
      <c r="AP120" s="18"/>
      <c r="AQ120" s="18"/>
      <c r="AR120" s="18"/>
      <c r="AS120" s="6"/>
      <c r="AT120" s="17"/>
      <c r="AU120" s="17"/>
      <c r="AV120" s="17"/>
      <c r="AW120" s="17"/>
      <c r="AX120" s="17"/>
    </row>
    <row r="121" spans="1:50">
      <c r="B121" s="11" t="s">
        <v>66</v>
      </c>
      <c r="C121" s="6">
        <v>380851</v>
      </c>
      <c r="D121" s="6">
        <v>385574</v>
      </c>
      <c r="E121" s="6">
        <v>390606</v>
      </c>
      <c r="F121" s="6">
        <v>386022</v>
      </c>
      <c r="G121" s="6">
        <v>385796</v>
      </c>
      <c r="H121" s="6">
        <v>384484</v>
      </c>
      <c r="I121" s="6">
        <v>381312</v>
      </c>
      <c r="J121" s="6">
        <v>378757</v>
      </c>
      <c r="K121" s="6">
        <v>371218</v>
      </c>
      <c r="L121" s="6">
        <v>356466</v>
      </c>
      <c r="M121" s="6">
        <v>359109</v>
      </c>
      <c r="N121" s="6">
        <v>367889</v>
      </c>
      <c r="O121" s="6">
        <v>372748</v>
      </c>
      <c r="P121" s="6">
        <v>368895</v>
      </c>
      <c r="Q121" s="6">
        <v>378498</v>
      </c>
      <c r="R121" s="6">
        <v>382134</v>
      </c>
      <c r="S121" s="6">
        <v>398979</v>
      </c>
      <c r="T121" s="6">
        <v>395575</v>
      </c>
      <c r="U121" s="6">
        <v>389510</v>
      </c>
      <c r="V121" s="6">
        <v>389075</v>
      </c>
      <c r="W121" s="16">
        <v>390250</v>
      </c>
      <c r="X121" s="16">
        <v>395492</v>
      </c>
      <c r="Y121" s="16">
        <v>405288</v>
      </c>
      <c r="Z121" s="17">
        <v>403624</v>
      </c>
      <c r="AA121" s="17">
        <v>408464</v>
      </c>
      <c r="AB121" s="17">
        <v>406535</v>
      </c>
      <c r="AC121" s="17">
        <v>412310</v>
      </c>
      <c r="AD121" s="17">
        <v>402799</v>
      </c>
      <c r="AE121" s="17">
        <v>398575</v>
      </c>
      <c r="AF121" s="17">
        <v>392202</v>
      </c>
      <c r="AG121" s="17"/>
      <c r="AH121" s="17"/>
      <c r="AI121" s="17"/>
      <c r="AJ121" s="17"/>
      <c r="AK121" s="17"/>
      <c r="AL121" s="17"/>
      <c r="AM121" s="6"/>
      <c r="AN121" s="18"/>
      <c r="AO121" s="18"/>
      <c r="AP121" s="18"/>
      <c r="AQ121" s="18"/>
      <c r="AR121" s="18"/>
      <c r="AS121" s="6"/>
      <c r="AT121" s="17"/>
      <c r="AU121" s="17"/>
      <c r="AV121" s="17"/>
      <c r="AW121" s="17"/>
      <c r="AX121" s="17"/>
    </row>
    <row r="122" spans="1:50">
      <c r="B122" s="11" t="s">
        <v>67</v>
      </c>
      <c r="C122" s="6">
        <v>374714</v>
      </c>
      <c r="D122" s="6">
        <v>381626</v>
      </c>
      <c r="E122" s="6">
        <v>385807</v>
      </c>
      <c r="F122" s="6">
        <v>391067</v>
      </c>
      <c r="G122" s="6">
        <v>386406</v>
      </c>
      <c r="H122" s="6">
        <v>386144</v>
      </c>
      <c r="I122" s="6">
        <v>384973</v>
      </c>
      <c r="J122" s="6">
        <v>381867</v>
      </c>
      <c r="K122" s="6">
        <v>379113</v>
      </c>
      <c r="L122" s="6">
        <v>373238</v>
      </c>
      <c r="M122" s="6">
        <v>358405</v>
      </c>
      <c r="N122" s="6">
        <v>361000</v>
      </c>
      <c r="O122" s="6">
        <v>370004</v>
      </c>
      <c r="P122" s="6">
        <v>374914</v>
      </c>
      <c r="Q122" s="6">
        <v>371154</v>
      </c>
      <c r="R122" s="6">
        <v>381024</v>
      </c>
      <c r="S122" s="6">
        <v>385148</v>
      </c>
      <c r="T122" s="6">
        <v>401286</v>
      </c>
      <c r="U122" s="6">
        <v>397165</v>
      </c>
      <c r="V122" s="6">
        <v>391171</v>
      </c>
      <c r="W122" s="16">
        <v>390532</v>
      </c>
      <c r="X122" s="16">
        <v>393460</v>
      </c>
      <c r="Y122" s="16">
        <v>397438</v>
      </c>
      <c r="Z122" s="17">
        <v>411332</v>
      </c>
      <c r="AA122" s="17">
        <v>406434</v>
      </c>
      <c r="AB122" s="17">
        <v>409699</v>
      </c>
      <c r="AC122" s="17">
        <v>407602</v>
      </c>
      <c r="AD122" s="17">
        <v>412971</v>
      </c>
      <c r="AE122" s="17">
        <v>403433</v>
      </c>
      <c r="AF122" s="17">
        <v>399227</v>
      </c>
      <c r="AG122" s="17"/>
      <c r="AH122" s="17"/>
      <c r="AI122" s="17"/>
      <c r="AJ122" s="17"/>
      <c r="AK122" s="17"/>
      <c r="AL122" s="17"/>
      <c r="AM122" s="6"/>
      <c r="AN122" s="18"/>
      <c r="AO122" s="18"/>
      <c r="AP122" s="18"/>
      <c r="AQ122" s="18"/>
      <c r="AR122" s="18"/>
      <c r="AS122" s="6"/>
      <c r="AT122" s="17"/>
      <c r="AU122" s="17"/>
      <c r="AV122" s="17"/>
      <c r="AW122" s="17"/>
      <c r="AX122" s="17"/>
    </row>
    <row r="123" spans="1:50">
      <c r="B123" s="11" t="s">
        <v>68</v>
      </c>
      <c r="C123" s="6">
        <v>399559</v>
      </c>
      <c r="D123" s="6">
        <v>375709</v>
      </c>
      <c r="E123" s="6">
        <v>382681</v>
      </c>
      <c r="F123" s="6">
        <v>386534</v>
      </c>
      <c r="G123" s="6">
        <v>391973</v>
      </c>
      <c r="H123" s="6">
        <v>387294</v>
      </c>
      <c r="I123" s="6">
        <v>386942</v>
      </c>
      <c r="J123" s="6">
        <v>386141</v>
      </c>
      <c r="K123" s="6">
        <v>383047</v>
      </c>
      <c r="L123" s="6">
        <v>380995</v>
      </c>
      <c r="M123" s="6">
        <v>375302</v>
      </c>
      <c r="N123" s="6">
        <v>360430</v>
      </c>
      <c r="O123" s="6">
        <v>362973</v>
      </c>
      <c r="P123" s="6">
        <v>372172</v>
      </c>
      <c r="Q123" s="6">
        <v>377248</v>
      </c>
      <c r="R123" s="6">
        <v>373460</v>
      </c>
      <c r="S123" s="6">
        <v>382909</v>
      </c>
      <c r="T123" s="6">
        <v>387539</v>
      </c>
      <c r="U123" s="6">
        <v>403489</v>
      </c>
      <c r="V123" s="6">
        <v>399263</v>
      </c>
      <c r="W123" s="16">
        <v>392706</v>
      </c>
      <c r="X123" s="16">
        <v>392809</v>
      </c>
      <c r="Y123" s="16">
        <v>396059</v>
      </c>
      <c r="Z123" s="17">
        <v>403033</v>
      </c>
      <c r="AA123" s="17">
        <v>414100</v>
      </c>
      <c r="AB123" s="17">
        <v>407577</v>
      </c>
      <c r="AC123" s="17">
        <v>411267</v>
      </c>
      <c r="AD123" s="17">
        <v>408248</v>
      </c>
      <c r="AE123" s="17">
        <v>413565</v>
      </c>
      <c r="AF123" s="17">
        <v>404030</v>
      </c>
      <c r="AG123" s="17"/>
      <c r="AH123" s="17"/>
      <c r="AI123" s="17"/>
      <c r="AJ123" s="17"/>
      <c r="AK123" s="17"/>
      <c r="AL123" s="17"/>
      <c r="AM123" s="6"/>
      <c r="AN123" s="18"/>
      <c r="AO123" s="18"/>
      <c r="AP123" s="18"/>
      <c r="AQ123" s="18"/>
      <c r="AR123" s="18"/>
      <c r="AS123" s="6"/>
      <c r="AT123" s="17"/>
      <c r="AU123" s="17"/>
      <c r="AV123" s="17"/>
      <c r="AW123" s="17"/>
      <c r="AX123" s="17"/>
    </row>
    <row r="124" spans="1:50">
      <c r="B124" s="11" t="s">
        <v>69</v>
      </c>
      <c r="C124" s="6">
        <v>403771</v>
      </c>
      <c r="D124" s="6">
        <v>400328</v>
      </c>
      <c r="E124" s="6">
        <v>376716</v>
      </c>
      <c r="F124" s="6">
        <v>383827</v>
      </c>
      <c r="G124" s="6">
        <v>387353</v>
      </c>
      <c r="H124" s="6">
        <v>392900</v>
      </c>
      <c r="I124" s="6">
        <v>388157</v>
      </c>
      <c r="J124" s="6">
        <v>387927</v>
      </c>
      <c r="K124" s="6">
        <v>387531</v>
      </c>
      <c r="L124" s="6">
        <v>385271</v>
      </c>
      <c r="M124" s="6">
        <v>382861</v>
      </c>
      <c r="N124" s="6">
        <v>377385</v>
      </c>
      <c r="O124" s="6">
        <v>362465</v>
      </c>
      <c r="P124" s="6">
        <v>364984</v>
      </c>
      <c r="Q124" s="6">
        <v>374568</v>
      </c>
      <c r="R124" s="6">
        <v>379574</v>
      </c>
      <c r="S124" s="6">
        <v>375258</v>
      </c>
      <c r="T124" s="6">
        <v>384110</v>
      </c>
      <c r="U124" s="6">
        <v>388557</v>
      </c>
      <c r="V124" s="6">
        <v>405710</v>
      </c>
      <c r="W124" s="16">
        <v>400957</v>
      </c>
      <c r="X124" s="16">
        <v>394996</v>
      </c>
      <c r="Y124" s="16">
        <v>394244</v>
      </c>
      <c r="Z124" s="17">
        <v>401782</v>
      </c>
      <c r="AA124" s="17">
        <v>405017</v>
      </c>
      <c r="AB124" s="17">
        <v>415288</v>
      </c>
      <c r="AC124" s="17">
        <v>408403</v>
      </c>
      <c r="AD124" s="17">
        <v>411377</v>
      </c>
      <c r="AE124" s="17">
        <v>408314</v>
      </c>
      <c r="AF124" s="17">
        <v>413625</v>
      </c>
      <c r="AG124" s="17"/>
      <c r="AH124" s="17"/>
      <c r="AI124" s="17"/>
      <c r="AJ124" s="17"/>
      <c r="AK124" s="17"/>
      <c r="AL124" s="17"/>
      <c r="AM124" s="6"/>
      <c r="AN124" s="18"/>
      <c r="AO124" s="18"/>
      <c r="AP124" s="18"/>
      <c r="AQ124" s="18"/>
      <c r="AR124" s="18"/>
      <c r="AS124" s="6"/>
      <c r="AT124" s="17"/>
      <c r="AU124" s="17"/>
      <c r="AV124" s="17"/>
      <c r="AW124" s="17"/>
      <c r="AX124" s="17"/>
    </row>
    <row r="125" spans="1:50">
      <c r="B125" s="11" t="s">
        <v>70</v>
      </c>
      <c r="C125" s="6">
        <v>405111</v>
      </c>
      <c r="D125" s="6">
        <v>403687</v>
      </c>
      <c r="E125" s="6">
        <v>399840</v>
      </c>
      <c r="F125" s="6">
        <v>376607</v>
      </c>
      <c r="G125" s="6">
        <v>383798</v>
      </c>
      <c r="H125" s="6">
        <v>387008</v>
      </c>
      <c r="I125" s="6">
        <v>392720</v>
      </c>
      <c r="J125" s="6">
        <v>387902</v>
      </c>
      <c r="K125" s="6">
        <v>387900</v>
      </c>
      <c r="L125" s="6">
        <v>390369</v>
      </c>
      <c r="M125" s="6">
        <v>387558</v>
      </c>
      <c r="N125" s="6">
        <v>384852</v>
      </c>
      <c r="O125" s="6">
        <v>379598</v>
      </c>
      <c r="P125" s="6">
        <v>364681</v>
      </c>
      <c r="Q125" s="6">
        <v>367290</v>
      </c>
      <c r="R125" s="6">
        <v>376935</v>
      </c>
      <c r="S125" s="6">
        <v>381150</v>
      </c>
      <c r="T125" s="6">
        <v>377322</v>
      </c>
      <c r="U125" s="6">
        <v>385246</v>
      </c>
      <c r="V125" s="6">
        <v>389614</v>
      </c>
      <c r="W125" s="16">
        <v>408587</v>
      </c>
      <c r="X125" s="16">
        <v>401910</v>
      </c>
      <c r="Y125" s="16">
        <v>396794</v>
      </c>
      <c r="Z125" s="17">
        <v>399721</v>
      </c>
      <c r="AA125" s="17">
        <v>404464</v>
      </c>
      <c r="AB125" s="17">
        <v>405921</v>
      </c>
      <c r="AC125" s="17">
        <v>416166</v>
      </c>
      <c r="AD125" s="17">
        <v>408530</v>
      </c>
      <c r="AE125" s="17">
        <v>411472</v>
      </c>
      <c r="AF125" s="17">
        <v>408398</v>
      </c>
      <c r="AG125" s="17"/>
      <c r="AH125" s="17"/>
      <c r="AI125" s="17"/>
      <c r="AJ125" s="17"/>
      <c r="AK125" s="17"/>
      <c r="AL125" s="17"/>
      <c r="AM125" s="6"/>
      <c r="AN125" s="18"/>
      <c r="AO125" s="18"/>
      <c r="AP125" s="18"/>
      <c r="AQ125" s="18"/>
      <c r="AR125" s="18"/>
      <c r="AS125" s="6"/>
      <c r="AT125" s="17"/>
      <c r="AU125" s="17"/>
      <c r="AV125" s="17"/>
      <c r="AW125" s="17"/>
      <c r="AX125" s="17"/>
    </row>
    <row r="126" spans="1:50">
      <c r="B126" s="11" t="s">
        <v>71</v>
      </c>
      <c r="C126" s="6">
        <v>382943</v>
      </c>
      <c r="D126" s="6">
        <v>405284</v>
      </c>
      <c r="E126" s="6">
        <v>403777</v>
      </c>
      <c r="F126" s="6">
        <v>399697</v>
      </c>
      <c r="G126" s="6">
        <v>376773</v>
      </c>
      <c r="H126" s="6">
        <v>384063</v>
      </c>
      <c r="I126" s="6">
        <v>386964</v>
      </c>
      <c r="J126" s="6">
        <v>392944</v>
      </c>
      <c r="K126" s="6">
        <v>388569</v>
      </c>
      <c r="L126" s="6">
        <v>391190</v>
      </c>
      <c r="M126" s="6">
        <v>393100</v>
      </c>
      <c r="N126" s="6">
        <v>389818</v>
      </c>
      <c r="O126" s="6">
        <v>386890</v>
      </c>
      <c r="P126" s="6">
        <v>381896</v>
      </c>
      <c r="Q126" s="6">
        <v>367073</v>
      </c>
      <c r="R126" s="6">
        <v>369475</v>
      </c>
      <c r="S126" s="6">
        <v>379373</v>
      </c>
      <c r="T126" s="6">
        <v>382390</v>
      </c>
      <c r="U126" s="6">
        <v>379204</v>
      </c>
      <c r="V126" s="6">
        <v>386940</v>
      </c>
      <c r="W126" s="16">
        <v>390137</v>
      </c>
      <c r="X126" s="16">
        <v>410967</v>
      </c>
      <c r="Y126" s="16">
        <v>404078</v>
      </c>
      <c r="Z126" s="17">
        <v>401837</v>
      </c>
      <c r="AA126" s="17">
        <v>402355</v>
      </c>
      <c r="AB126" s="17">
        <v>404748</v>
      </c>
      <c r="AC126" s="17">
        <v>405600</v>
      </c>
      <c r="AD126" s="17">
        <v>415731</v>
      </c>
      <c r="AE126" s="17">
        <v>408087</v>
      </c>
      <c r="AF126" s="17">
        <v>411043</v>
      </c>
      <c r="AG126" s="17"/>
      <c r="AH126" s="17"/>
      <c r="AI126" s="17"/>
      <c r="AJ126" s="17"/>
      <c r="AK126" s="17"/>
      <c r="AL126" s="17"/>
      <c r="AM126" s="6"/>
      <c r="AN126" s="18"/>
      <c r="AO126" s="18"/>
      <c r="AP126" s="18"/>
      <c r="AQ126" s="18"/>
      <c r="AR126" s="18"/>
      <c r="AS126" s="6"/>
      <c r="AT126" s="17"/>
      <c r="AU126" s="17"/>
      <c r="AV126" s="17"/>
      <c r="AW126" s="17"/>
      <c r="AX126" s="17"/>
    </row>
    <row r="127" spans="1:50">
      <c r="B127" s="11" t="s">
        <v>72</v>
      </c>
      <c r="C127" s="6">
        <v>374913</v>
      </c>
      <c r="D127" s="6">
        <v>384278</v>
      </c>
      <c r="E127" s="6">
        <v>406282</v>
      </c>
      <c r="F127" s="6">
        <v>404717</v>
      </c>
      <c r="G127" s="6">
        <v>400278</v>
      </c>
      <c r="H127" s="6">
        <v>377502</v>
      </c>
      <c r="I127" s="6">
        <v>384791</v>
      </c>
      <c r="J127" s="6">
        <v>387441</v>
      </c>
      <c r="K127" s="6">
        <v>393707</v>
      </c>
      <c r="L127" s="6">
        <v>391417</v>
      </c>
      <c r="M127" s="6">
        <v>394328</v>
      </c>
      <c r="N127" s="6">
        <v>395820</v>
      </c>
      <c r="O127" s="6">
        <v>392096</v>
      </c>
      <c r="P127" s="6">
        <v>389043</v>
      </c>
      <c r="Q127" s="6">
        <v>384401</v>
      </c>
      <c r="R127" s="6">
        <v>369382</v>
      </c>
      <c r="S127" s="6">
        <v>371844</v>
      </c>
      <c r="T127" s="6">
        <v>380724</v>
      </c>
      <c r="U127" s="6">
        <v>384167</v>
      </c>
      <c r="V127" s="6">
        <v>380636</v>
      </c>
      <c r="W127" s="16">
        <v>387899</v>
      </c>
      <c r="X127" s="16">
        <v>391538</v>
      </c>
      <c r="Y127" s="16">
        <v>412168</v>
      </c>
      <c r="Z127" s="17">
        <v>409557</v>
      </c>
      <c r="AA127" s="17">
        <v>403340</v>
      </c>
      <c r="AB127" s="17">
        <v>403433</v>
      </c>
      <c r="AC127" s="17">
        <v>404844</v>
      </c>
      <c r="AD127" s="17">
        <v>405117</v>
      </c>
      <c r="AE127" s="17">
        <v>415247</v>
      </c>
      <c r="AF127" s="17">
        <v>407591</v>
      </c>
      <c r="AG127" s="17"/>
      <c r="AH127" s="17"/>
      <c r="AI127" s="17"/>
      <c r="AJ127" s="17"/>
      <c r="AK127" s="17"/>
      <c r="AL127" s="17"/>
      <c r="AM127" s="6"/>
      <c r="AN127" s="18"/>
      <c r="AO127" s="18"/>
      <c r="AP127" s="18"/>
      <c r="AQ127" s="18"/>
      <c r="AR127" s="18"/>
      <c r="AS127" s="6"/>
      <c r="AT127" s="17"/>
      <c r="AU127" s="17"/>
      <c r="AV127" s="17"/>
      <c r="AW127" s="17"/>
      <c r="AX127" s="17"/>
    </row>
    <row r="128" spans="1:50">
      <c r="B128" s="11" t="s">
        <v>73</v>
      </c>
      <c r="C128" s="6">
        <v>378061</v>
      </c>
      <c r="D128" s="6">
        <v>375730</v>
      </c>
      <c r="E128" s="6">
        <v>385148</v>
      </c>
      <c r="F128" s="6">
        <v>406990</v>
      </c>
      <c r="G128" s="6">
        <v>405376</v>
      </c>
      <c r="H128" s="6">
        <v>400610</v>
      </c>
      <c r="I128" s="6">
        <v>378120</v>
      </c>
      <c r="J128" s="6">
        <v>385544</v>
      </c>
      <c r="K128" s="6">
        <v>388292</v>
      </c>
      <c r="L128" s="6">
        <v>396296</v>
      </c>
      <c r="M128" s="6">
        <v>394049</v>
      </c>
      <c r="N128" s="6">
        <v>397316</v>
      </c>
      <c r="O128" s="6">
        <v>398478</v>
      </c>
      <c r="P128" s="6">
        <v>394390</v>
      </c>
      <c r="Q128" s="6">
        <v>391308</v>
      </c>
      <c r="R128" s="6">
        <v>386727</v>
      </c>
      <c r="S128" s="6">
        <v>370474</v>
      </c>
      <c r="T128" s="6">
        <v>373295</v>
      </c>
      <c r="U128" s="6">
        <v>382985</v>
      </c>
      <c r="V128" s="6">
        <v>385842</v>
      </c>
      <c r="W128" s="16">
        <v>382182</v>
      </c>
      <c r="X128" s="16">
        <v>389501</v>
      </c>
      <c r="Y128" s="16">
        <v>392457</v>
      </c>
      <c r="Z128" s="17">
        <v>416765</v>
      </c>
      <c r="AA128" s="17">
        <v>410838</v>
      </c>
      <c r="AB128" s="17">
        <v>404042</v>
      </c>
      <c r="AC128" s="17">
        <v>403930</v>
      </c>
      <c r="AD128" s="17">
        <v>404402</v>
      </c>
      <c r="AE128" s="17">
        <v>404650</v>
      </c>
      <c r="AF128" s="17">
        <v>414777</v>
      </c>
      <c r="AG128" s="17"/>
      <c r="AH128" s="17"/>
      <c r="AI128" s="17"/>
      <c r="AJ128" s="17"/>
      <c r="AK128" s="17"/>
      <c r="AL128" s="17"/>
      <c r="AM128" s="6"/>
      <c r="AN128" s="18"/>
      <c r="AO128" s="18"/>
      <c r="AP128" s="18"/>
      <c r="AQ128" s="18"/>
      <c r="AR128" s="18"/>
      <c r="AS128" s="6"/>
      <c r="AT128" s="17"/>
      <c r="AU128" s="17"/>
      <c r="AV128" s="17"/>
      <c r="AW128" s="17"/>
      <c r="AX128" s="17"/>
    </row>
    <row r="129" spans="2:50">
      <c r="B129" s="11" t="s">
        <v>74</v>
      </c>
      <c r="C129" s="6">
        <v>368949</v>
      </c>
      <c r="D129" s="6">
        <v>379019</v>
      </c>
      <c r="E129" s="6">
        <v>376833</v>
      </c>
      <c r="F129" s="6">
        <v>386335</v>
      </c>
      <c r="G129" s="6">
        <v>407862</v>
      </c>
      <c r="H129" s="6">
        <v>406178</v>
      </c>
      <c r="I129" s="6">
        <v>401056</v>
      </c>
      <c r="J129" s="6">
        <v>378868</v>
      </c>
      <c r="K129" s="6">
        <v>386575</v>
      </c>
      <c r="L129" s="6">
        <v>391316</v>
      </c>
      <c r="M129" s="6">
        <v>399391</v>
      </c>
      <c r="N129" s="6">
        <v>397109</v>
      </c>
      <c r="O129" s="6">
        <v>400706</v>
      </c>
      <c r="P129" s="6">
        <v>401559</v>
      </c>
      <c r="Q129" s="6">
        <v>397540</v>
      </c>
      <c r="R129" s="6">
        <v>393424</v>
      </c>
      <c r="S129" s="6">
        <v>389082</v>
      </c>
      <c r="T129" s="6">
        <v>371320</v>
      </c>
      <c r="U129" s="6">
        <v>374080</v>
      </c>
      <c r="V129" s="6">
        <v>384750</v>
      </c>
      <c r="W129" s="16">
        <v>387173</v>
      </c>
      <c r="X129" s="16">
        <v>383270</v>
      </c>
      <c r="Y129" s="16">
        <v>392246</v>
      </c>
      <c r="Z129" s="17">
        <v>397154</v>
      </c>
      <c r="AA129" s="17">
        <v>418494</v>
      </c>
      <c r="AB129" s="17">
        <v>411395</v>
      </c>
      <c r="AC129" s="17">
        <v>405241</v>
      </c>
      <c r="AD129" s="17">
        <v>403774</v>
      </c>
      <c r="AE129" s="17">
        <v>404193</v>
      </c>
      <c r="AF129" s="17">
        <v>404430</v>
      </c>
      <c r="AG129" s="17"/>
      <c r="AH129" s="17"/>
      <c r="AI129" s="17"/>
      <c r="AJ129" s="17"/>
      <c r="AK129" s="17"/>
      <c r="AL129" s="17"/>
      <c r="AM129" s="6"/>
      <c r="AN129" s="18"/>
      <c r="AO129" s="18"/>
      <c r="AP129" s="18"/>
      <c r="AQ129" s="18"/>
      <c r="AR129" s="18"/>
      <c r="AS129" s="6"/>
      <c r="AT129" s="17"/>
      <c r="AU129" s="17"/>
      <c r="AV129" s="17"/>
      <c r="AW129" s="17"/>
      <c r="AX129" s="17"/>
    </row>
    <row r="130" spans="2:50">
      <c r="B130" s="11" t="s">
        <v>75</v>
      </c>
      <c r="C130" s="6">
        <v>382468</v>
      </c>
      <c r="D130" s="6">
        <v>369917</v>
      </c>
      <c r="E130" s="6">
        <v>380131</v>
      </c>
      <c r="F130" s="6">
        <v>378192</v>
      </c>
      <c r="G130" s="6">
        <v>387703</v>
      </c>
      <c r="H130" s="6">
        <v>408952</v>
      </c>
      <c r="I130" s="6">
        <v>407078</v>
      </c>
      <c r="J130" s="6">
        <v>401943</v>
      </c>
      <c r="K130" s="6">
        <v>380117</v>
      </c>
      <c r="L130" s="6">
        <v>388340</v>
      </c>
      <c r="M130" s="6">
        <v>394381</v>
      </c>
      <c r="N130" s="6">
        <v>402543</v>
      </c>
      <c r="O130" s="6">
        <v>400340</v>
      </c>
      <c r="P130" s="6">
        <v>404057</v>
      </c>
      <c r="Q130" s="6">
        <v>404835</v>
      </c>
      <c r="R130" s="6">
        <v>400588</v>
      </c>
      <c r="S130" s="6">
        <v>395274</v>
      </c>
      <c r="T130" s="6">
        <v>390277</v>
      </c>
      <c r="U130" s="6">
        <v>373484</v>
      </c>
      <c r="V130" s="6">
        <v>375872</v>
      </c>
      <c r="W130" s="16">
        <v>385830</v>
      </c>
      <c r="X130" s="16">
        <v>389041</v>
      </c>
      <c r="Y130" s="16">
        <v>384849</v>
      </c>
      <c r="Z130" s="17">
        <v>397018</v>
      </c>
      <c r="AA130" s="17">
        <v>399406</v>
      </c>
      <c r="AB130" s="17">
        <v>418878</v>
      </c>
      <c r="AC130" s="17">
        <v>412586</v>
      </c>
      <c r="AD130" s="17">
        <v>405172</v>
      </c>
      <c r="AE130" s="17">
        <v>403632</v>
      </c>
      <c r="AF130" s="17">
        <v>404036</v>
      </c>
      <c r="AG130" s="17"/>
      <c r="AH130" s="17"/>
      <c r="AI130" s="17"/>
      <c r="AJ130" s="17"/>
      <c r="AK130" s="17"/>
      <c r="AL130" s="17"/>
      <c r="AM130" s="6"/>
      <c r="AN130" s="18"/>
      <c r="AO130" s="18"/>
      <c r="AP130" s="18"/>
      <c r="AQ130" s="18"/>
      <c r="AR130" s="18"/>
      <c r="AS130" s="6"/>
      <c r="AT130" s="17"/>
      <c r="AU130" s="17"/>
      <c r="AV130" s="17"/>
      <c r="AW130" s="17"/>
      <c r="AX130" s="17"/>
    </row>
    <row r="131" spans="2:50">
      <c r="B131" s="11" t="s">
        <v>76</v>
      </c>
      <c r="C131" s="6">
        <v>408833</v>
      </c>
      <c r="D131" s="6">
        <v>383075</v>
      </c>
      <c r="E131" s="6">
        <v>371187</v>
      </c>
      <c r="F131" s="6">
        <v>381604</v>
      </c>
      <c r="G131" s="6">
        <v>379912</v>
      </c>
      <c r="H131" s="6">
        <v>389408</v>
      </c>
      <c r="I131" s="6">
        <v>410280</v>
      </c>
      <c r="J131" s="6">
        <v>408803</v>
      </c>
      <c r="K131" s="6">
        <v>403610</v>
      </c>
      <c r="L131" s="6">
        <v>382100</v>
      </c>
      <c r="M131" s="6">
        <v>390267</v>
      </c>
      <c r="N131" s="6">
        <v>397660</v>
      </c>
      <c r="O131" s="6">
        <v>406021</v>
      </c>
      <c r="P131" s="6">
        <v>403268</v>
      </c>
      <c r="Q131" s="6">
        <v>407750</v>
      </c>
      <c r="R131" s="6">
        <v>408094</v>
      </c>
      <c r="S131" s="6">
        <v>402983</v>
      </c>
      <c r="T131" s="6">
        <v>399173</v>
      </c>
      <c r="U131" s="6">
        <v>394583</v>
      </c>
      <c r="V131" s="6">
        <v>378979</v>
      </c>
      <c r="W131" s="16">
        <v>378355</v>
      </c>
      <c r="X131" s="16">
        <v>387435</v>
      </c>
      <c r="Y131" s="16">
        <v>389992</v>
      </c>
      <c r="Z131" s="17">
        <v>388690</v>
      </c>
      <c r="AA131" s="17">
        <v>398794</v>
      </c>
      <c r="AB131" s="17">
        <v>400654</v>
      </c>
      <c r="AC131" s="17">
        <v>417805</v>
      </c>
      <c r="AD131" s="17">
        <v>412033</v>
      </c>
      <c r="AE131" s="17">
        <v>404549</v>
      </c>
      <c r="AF131" s="17">
        <v>402977</v>
      </c>
      <c r="AG131" s="17"/>
      <c r="AH131" s="17"/>
      <c r="AI131" s="17"/>
      <c r="AJ131" s="17"/>
      <c r="AK131" s="17"/>
      <c r="AL131" s="17"/>
      <c r="AM131" s="6"/>
      <c r="AN131" s="18"/>
      <c r="AO131" s="18"/>
      <c r="AP131" s="18"/>
      <c r="AQ131" s="18"/>
      <c r="AR131" s="18"/>
      <c r="AS131" s="6"/>
      <c r="AT131" s="17"/>
      <c r="AU131" s="17"/>
      <c r="AV131" s="17"/>
      <c r="AW131" s="17"/>
      <c r="AX131" s="17"/>
    </row>
    <row r="132" spans="2:50">
      <c r="B132" s="11" t="s">
        <v>77</v>
      </c>
      <c r="C132" s="6">
        <v>438189</v>
      </c>
      <c r="D132" s="6">
        <v>408970</v>
      </c>
      <c r="E132" s="6">
        <v>384038</v>
      </c>
      <c r="F132" s="6">
        <v>372414</v>
      </c>
      <c r="G132" s="6">
        <v>382591</v>
      </c>
      <c r="H132" s="6">
        <v>380405</v>
      </c>
      <c r="I132" s="6">
        <v>389939</v>
      </c>
      <c r="J132" s="6">
        <v>410739</v>
      </c>
      <c r="K132" s="6">
        <v>409474</v>
      </c>
      <c r="L132" s="6">
        <v>404994</v>
      </c>
      <c r="M132" s="6">
        <v>383843</v>
      </c>
      <c r="N132" s="6">
        <v>392040</v>
      </c>
      <c r="O132" s="6">
        <v>400755</v>
      </c>
      <c r="P132" s="6">
        <v>408733</v>
      </c>
      <c r="Q132" s="6">
        <v>406458</v>
      </c>
      <c r="R132" s="6">
        <v>411128</v>
      </c>
      <c r="S132" s="6">
        <v>408990</v>
      </c>
      <c r="T132" s="6">
        <v>406070</v>
      </c>
      <c r="U132" s="6">
        <v>402825</v>
      </c>
      <c r="V132" s="6">
        <v>397645</v>
      </c>
      <c r="W132" s="16">
        <v>380656</v>
      </c>
      <c r="X132" s="16">
        <v>377383</v>
      </c>
      <c r="Y132" s="16">
        <v>387391</v>
      </c>
      <c r="Z132" s="17">
        <v>392123</v>
      </c>
      <c r="AA132" s="17">
        <v>388539</v>
      </c>
      <c r="AB132" s="17">
        <v>397800</v>
      </c>
      <c r="AC132" s="17">
        <v>395463</v>
      </c>
      <c r="AD132" s="17">
        <v>414592</v>
      </c>
      <c r="AE132" s="17">
        <v>408744</v>
      </c>
      <c r="AF132" s="17">
        <v>401250</v>
      </c>
      <c r="AG132" s="17"/>
      <c r="AH132" s="17"/>
      <c r="AI132" s="17"/>
      <c r="AJ132" s="17"/>
      <c r="AK132" s="17"/>
      <c r="AL132" s="17"/>
      <c r="AM132" s="6"/>
      <c r="AN132" s="18"/>
      <c r="AO132" s="18"/>
      <c r="AP132" s="18"/>
      <c r="AQ132" s="18"/>
      <c r="AR132" s="18"/>
      <c r="AS132" s="6"/>
      <c r="AT132" s="17"/>
      <c r="AU132" s="17"/>
      <c r="AV132" s="17"/>
      <c r="AW132" s="17"/>
      <c r="AX132" s="17"/>
    </row>
    <row r="133" spans="2:50">
      <c r="B133" s="11" t="s">
        <v>78</v>
      </c>
      <c r="C133" s="6">
        <v>449518</v>
      </c>
      <c r="D133" s="6">
        <v>438331</v>
      </c>
      <c r="E133" s="6">
        <v>409096</v>
      </c>
      <c r="F133" s="6">
        <v>384243</v>
      </c>
      <c r="G133" s="6">
        <v>372642</v>
      </c>
      <c r="H133" s="6">
        <v>382470</v>
      </c>
      <c r="I133" s="6">
        <v>380113</v>
      </c>
      <c r="J133" s="6">
        <v>389841</v>
      </c>
      <c r="K133" s="6">
        <v>410612</v>
      </c>
      <c r="L133" s="6">
        <v>410098</v>
      </c>
      <c r="M133" s="6">
        <v>406310</v>
      </c>
      <c r="N133" s="6">
        <v>385539</v>
      </c>
      <c r="O133" s="6">
        <v>393879</v>
      </c>
      <c r="P133" s="6">
        <v>403676</v>
      </c>
      <c r="Q133" s="6">
        <v>412162</v>
      </c>
      <c r="R133" s="6">
        <v>409657</v>
      </c>
      <c r="S133" s="6">
        <v>411373</v>
      </c>
      <c r="T133" s="6">
        <v>409625</v>
      </c>
      <c r="U133" s="6">
        <v>406271</v>
      </c>
      <c r="V133" s="6">
        <v>402836</v>
      </c>
      <c r="W133" s="16">
        <v>397344</v>
      </c>
      <c r="X133" s="16">
        <v>373245</v>
      </c>
      <c r="Y133" s="16">
        <v>375563</v>
      </c>
      <c r="Z133" s="17">
        <v>387348</v>
      </c>
      <c r="AA133" s="17">
        <v>390993</v>
      </c>
      <c r="AB133" s="17">
        <v>383901</v>
      </c>
      <c r="AC133" s="17">
        <v>392026</v>
      </c>
      <c r="AD133" s="17">
        <v>390731</v>
      </c>
      <c r="AE133" s="17">
        <v>409817</v>
      </c>
      <c r="AF133" s="17">
        <v>403919</v>
      </c>
      <c r="AG133" s="17"/>
      <c r="AH133" s="17"/>
      <c r="AI133" s="17"/>
      <c r="AJ133" s="17"/>
      <c r="AK133" s="17"/>
      <c r="AL133" s="17"/>
      <c r="AM133" s="6"/>
      <c r="AN133" s="18"/>
      <c r="AO133" s="18"/>
      <c r="AP133" s="18"/>
      <c r="AQ133" s="18"/>
      <c r="AR133" s="18"/>
      <c r="AS133" s="6"/>
      <c r="AT133" s="17"/>
      <c r="AU133" s="17"/>
      <c r="AV133" s="17"/>
      <c r="AW133" s="17"/>
      <c r="AX133" s="17"/>
    </row>
    <row r="134" spans="2:50">
      <c r="B134" s="11" t="s">
        <v>79</v>
      </c>
      <c r="C134" s="6">
        <v>452386</v>
      </c>
      <c r="D134" s="6">
        <v>448771</v>
      </c>
      <c r="E134" s="6">
        <v>437507</v>
      </c>
      <c r="F134" s="6">
        <v>408538</v>
      </c>
      <c r="G134" s="6">
        <v>383329</v>
      </c>
      <c r="H134" s="6">
        <v>371647</v>
      </c>
      <c r="I134" s="6">
        <v>381405</v>
      </c>
      <c r="J134" s="6">
        <v>378798</v>
      </c>
      <c r="K134" s="6">
        <v>388663</v>
      </c>
      <c r="L134" s="6">
        <v>410978</v>
      </c>
      <c r="M134" s="6">
        <v>410256</v>
      </c>
      <c r="N134" s="6">
        <v>407012</v>
      </c>
      <c r="O134" s="6">
        <v>386609</v>
      </c>
      <c r="P134" s="6">
        <v>395398</v>
      </c>
      <c r="Q134" s="6">
        <v>406240</v>
      </c>
      <c r="R134" s="6">
        <v>414751</v>
      </c>
      <c r="S134" s="6">
        <v>408813</v>
      </c>
      <c r="T134" s="6">
        <v>410338</v>
      </c>
      <c r="U134" s="6">
        <v>408496</v>
      </c>
      <c r="V134" s="6">
        <v>405162</v>
      </c>
      <c r="W134" s="16">
        <v>400517</v>
      </c>
      <c r="X134" s="16">
        <v>388910</v>
      </c>
      <c r="Y134" s="16">
        <v>371281</v>
      </c>
      <c r="Z134" s="17">
        <v>375918</v>
      </c>
      <c r="AA134" s="17">
        <v>383398</v>
      </c>
      <c r="AB134" s="17">
        <v>386619</v>
      </c>
      <c r="AC134" s="17">
        <v>378074</v>
      </c>
      <c r="AD134" s="17">
        <v>386642</v>
      </c>
      <c r="AE134" s="17">
        <v>385309</v>
      </c>
      <c r="AF134" s="17">
        <v>404371</v>
      </c>
      <c r="AG134" s="17"/>
      <c r="AH134" s="17"/>
      <c r="AI134" s="17"/>
      <c r="AJ134" s="17"/>
      <c r="AK134" s="17"/>
      <c r="AL134" s="17"/>
      <c r="AM134" s="6"/>
      <c r="AN134" s="18"/>
      <c r="AO134" s="18"/>
      <c r="AP134" s="18"/>
      <c r="AQ134" s="18"/>
      <c r="AR134" s="18"/>
      <c r="AS134" s="6"/>
      <c r="AT134" s="17"/>
      <c r="AU134" s="17"/>
      <c r="AV134" s="17"/>
      <c r="AW134" s="17"/>
      <c r="AX134" s="17"/>
    </row>
    <row r="135" spans="2:50">
      <c r="B135" s="11" t="s">
        <v>80</v>
      </c>
      <c r="C135" s="6">
        <v>441020</v>
      </c>
      <c r="D135" s="6">
        <v>450949</v>
      </c>
      <c r="E135" s="6">
        <v>447470</v>
      </c>
      <c r="F135" s="6">
        <v>435842</v>
      </c>
      <c r="G135" s="6">
        <v>407191</v>
      </c>
      <c r="H135" s="6">
        <v>381779</v>
      </c>
      <c r="I135" s="6">
        <v>370298</v>
      </c>
      <c r="J135" s="6">
        <v>380046</v>
      </c>
      <c r="K135" s="6">
        <v>377307</v>
      </c>
      <c r="L135" s="6">
        <v>387896</v>
      </c>
      <c r="M135" s="6">
        <v>411211</v>
      </c>
      <c r="N135" s="6">
        <v>410175</v>
      </c>
      <c r="O135" s="6">
        <v>407542</v>
      </c>
      <c r="P135" s="6">
        <v>387641</v>
      </c>
      <c r="Q135" s="6">
        <v>396038</v>
      </c>
      <c r="R135" s="6">
        <v>408027</v>
      </c>
      <c r="S135" s="6">
        <v>411644</v>
      </c>
      <c r="T135" s="6">
        <v>405854</v>
      </c>
      <c r="U135" s="6">
        <v>406579</v>
      </c>
      <c r="V135" s="6">
        <v>405132</v>
      </c>
      <c r="W135" s="16">
        <v>401823</v>
      </c>
      <c r="X135" s="16">
        <v>392481</v>
      </c>
      <c r="Y135" s="16">
        <v>385884</v>
      </c>
      <c r="Z135" s="17">
        <v>369717</v>
      </c>
      <c r="AA135" s="17">
        <v>371799</v>
      </c>
      <c r="AB135" s="17">
        <v>378992</v>
      </c>
      <c r="AC135" s="17">
        <v>379879</v>
      </c>
      <c r="AD135" s="17">
        <v>372559</v>
      </c>
      <c r="AE135" s="17">
        <v>381116</v>
      </c>
      <c r="AF135" s="17">
        <v>379795</v>
      </c>
      <c r="AG135" s="17"/>
      <c r="AH135" s="17"/>
      <c r="AI135" s="17"/>
      <c r="AJ135" s="17"/>
      <c r="AK135" s="17"/>
      <c r="AL135" s="17"/>
      <c r="AM135" s="6"/>
      <c r="AN135" s="18"/>
      <c r="AO135" s="18"/>
      <c r="AP135" s="18"/>
      <c r="AQ135" s="18"/>
      <c r="AR135" s="18"/>
      <c r="AS135" s="6"/>
      <c r="AT135" s="17"/>
      <c r="AU135" s="17"/>
      <c r="AV135" s="17"/>
      <c r="AW135" s="17"/>
      <c r="AX135" s="17"/>
    </row>
    <row r="136" spans="2:50">
      <c r="B136" s="11" t="s">
        <v>81</v>
      </c>
      <c r="C136" s="6">
        <v>437543</v>
      </c>
      <c r="D136" s="6">
        <v>439929</v>
      </c>
      <c r="E136" s="6">
        <v>450098</v>
      </c>
      <c r="F136" s="6">
        <v>446484</v>
      </c>
      <c r="G136" s="6">
        <v>434338</v>
      </c>
      <c r="H136" s="6">
        <v>406218</v>
      </c>
      <c r="I136" s="6">
        <v>380739</v>
      </c>
      <c r="J136" s="6">
        <v>369425</v>
      </c>
      <c r="K136" s="6">
        <v>379106</v>
      </c>
      <c r="L136" s="6">
        <v>376834</v>
      </c>
      <c r="M136" s="6">
        <v>387625</v>
      </c>
      <c r="N136" s="6">
        <v>411750</v>
      </c>
      <c r="O136" s="6">
        <v>410515</v>
      </c>
      <c r="P136" s="6">
        <v>408156</v>
      </c>
      <c r="Q136" s="6">
        <v>388452</v>
      </c>
      <c r="R136" s="6">
        <v>396665</v>
      </c>
      <c r="S136" s="6">
        <v>403847</v>
      </c>
      <c r="T136" s="6">
        <v>406703</v>
      </c>
      <c r="U136" s="6">
        <v>401520</v>
      </c>
      <c r="V136" s="6">
        <v>402516</v>
      </c>
      <c r="W136" s="16">
        <v>398494</v>
      </c>
      <c r="X136" s="16">
        <v>397249</v>
      </c>
      <c r="Y136" s="16">
        <v>389503</v>
      </c>
      <c r="Z136" s="17">
        <v>384023</v>
      </c>
      <c r="AA136" s="17">
        <v>366518</v>
      </c>
      <c r="AB136" s="17">
        <v>367075</v>
      </c>
      <c r="AC136" s="17">
        <v>374369</v>
      </c>
      <c r="AD136" s="17">
        <v>375237</v>
      </c>
      <c r="AE136" s="17">
        <v>367909</v>
      </c>
      <c r="AF136" s="17">
        <v>376479</v>
      </c>
      <c r="AG136" s="17"/>
      <c r="AH136" s="17"/>
      <c r="AI136" s="17"/>
      <c r="AJ136" s="17"/>
      <c r="AK136" s="17"/>
      <c r="AL136" s="17"/>
      <c r="AM136" s="6"/>
      <c r="AN136" s="18"/>
      <c r="AO136" s="18"/>
      <c r="AP136" s="18"/>
      <c r="AQ136" s="18"/>
      <c r="AR136" s="18"/>
      <c r="AS136" s="6"/>
      <c r="AT136" s="17"/>
      <c r="AU136" s="17"/>
      <c r="AV136" s="17"/>
      <c r="AW136" s="17"/>
      <c r="AX136" s="17"/>
    </row>
    <row r="137" spans="2:50">
      <c r="B137" s="11" t="s">
        <v>82</v>
      </c>
      <c r="C137" s="6">
        <v>430969</v>
      </c>
      <c r="D137" s="6">
        <v>436105</v>
      </c>
      <c r="E137" s="6">
        <v>437906</v>
      </c>
      <c r="F137" s="6">
        <v>448065</v>
      </c>
      <c r="G137" s="6">
        <v>444207</v>
      </c>
      <c r="H137" s="6">
        <v>432165</v>
      </c>
      <c r="I137" s="6">
        <v>404765</v>
      </c>
      <c r="J137" s="6">
        <v>379551</v>
      </c>
      <c r="K137" s="6">
        <v>368499</v>
      </c>
      <c r="L137" s="6">
        <v>378941</v>
      </c>
      <c r="M137" s="6">
        <v>376696</v>
      </c>
      <c r="N137" s="6">
        <v>387677</v>
      </c>
      <c r="O137" s="6">
        <v>412577</v>
      </c>
      <c r="P137" s="6">
        <v>410893</v>
      </c>
      <c r="Q137" s="6">
        <v>408864</v>
      </c>
      <c r="R137" s="6">
        <v>389290</v>
      </c>
      <c r="S137" s="6">
        <v>394953</v>
      </c>
      <c r="T137" s="6">
        <v>401279</v>
      </c>
      <c r="U137" s="6">
        <v>403963</v>
      </c>
      <c r="V137" s="6">
        <v>397367</v>
      </c>
      <c r="W137" s="16">
        <v>399042</v>
      </c>
      <c r="X137" s="16">
        <v>396284</v>
      </c>
      <c r="Y137" s="16">
        <v>394625</v>
      </c>
      <c r="Z137" s="17">
        <v>388634</v>
      </c>
      <c r="AA137" s="17">
        <v>381321</v>
      </c>
      <c r="AB137" s="17">
        <v>363768</v>
      </c>
      <c r="AC137" s="17">
        <v>363080</v>
      </c>
      <c r="AD137" s="17">
        <v>370794</v>
      </c>
      <c r="AE137" s="17">
        <v>371686</v>
      </c>
      <c r="AF137" s="17">
        <v>364363</v>
      </c>
      <c r="AG137" s="17"/>
      <c r="AH137" s="17"/>
      <c r="AI137" s="17"/>
      <c r="AJ137" s="17"/>
      <c r="AK137" s="17"/>
      <c r="AL137" s="17"/>
      <c r="AM137" s="6"/>
      <c r="AN137" s="18"/>
      <c r="AO137" s="18"/>
      <c r="AP137" s="18"/>
      <c r="AQ137" s="18"/>
      <c r="AR137" s="18"/>
      <c r="AS137" s="6"/>
      <c r="AT137" s="17"/>
      <c r="AU137" s="17"/>
      <c r="AV137" s="17"/>
      <c r="AW137" s="17"/>
      <c r="AX137" s="17"/>
    </row>
    <row r="138" spans="2:50">
      <c r="B138" s="11" t="s">
        <v>83</v>
      </c>
      <c r="C138" s="6">
        <v>429191</v>
      </c>
      <c r="D138" s="6">
        <v>430295</v>
      </c>
      <c r="E138" s="6">
        <v>435209</v>
      </c>
      <c r="F138" s="6">
        <v>436379</v>
      </c>
      <c r="G138" s="6">
        <v>446181</v>
      </c>
      <c r="H138" s="6">
        <v>442487</v>
      </c>
      <c r="I138" s="6">
        <v>430408</v>
      </c>
      <c r="J138" s="6">
        <v>404131</v>
      </c>
      <c r="K138" s="6">
        <v>379088</v>
      </c>
      <c r="L138" s="6">
        <v>368923</v>
      </c>
      <c r="M138" s="6">
        <v>379330</v>
      </c>
      <c r="N138" s="6">
        <v>377276</v>
      </c>
      <c r="O138" s="6">
        <v>388263</v>
      </c>
      <c r="P138" s="6">
        <v>413701</v>
      </c>
      <c r="Q138" s="6">
        <v>411692</v>
      </c>
      <c r="R138" s="6">
        <v>409880</v>
      </c>
      <c r="S138" s="6">
        <v>387960</v>
      </c>
      <c r="T138" s="6">
        <v>394407</v>
      </c>
      <c r="U138" s="6">
        <v>400014</v>
      </c>
      <c r="V138" s="6">
        <v>401703</v>
      </c>
      <c r="W138" s="16">
        <v>394635</v>
      </c>
      <c r="X138" s="16">
        <v>398174</v>
      </c>
      <c r="Y138" s="16">
        <v>393740</v>
      </c>
      <c r="Z138" s="17">
        <v>394035</v>
      </c>
      <c r="AA138" s="17">
        <v>385590</v>
      </c>
      <c r="AB138" s="17">
        <v>378314</v>
      </c>
      <c r="AC138" s="17">
        <v>361311</v>
      </c>
      <c r="AD138" s="17">
        <v>359908</v>
      </c>
      <c r="AE138" s="17">
        <v>367611</v>
      </c>
      <c r="AF138" s="17">
        <v>368533</v>
      </c>
      <c r="AG138" s="17"/>
      <c r="AH138" s="17"/>
      <c r="AI138" s="17"/>
      <c r="AJ138" s="17"/>
      <c r="AK138" s="17"/>
      <c r="AL138" s="17"/>
      <c r="AM138" s="6"/>
      <c r="AN138" s="18"/>
      <c r="AO138" s="18"/>
      <c r="AP138" s="18"/>
      <c r="AQ138" s="18"/>
      <c r="AR138" s="18"/>
      <c r="AS138" s="6"/>
      <c r="AT138" s="17"/>
      <c r="AU138" s="17"/>
      <c r="AV138" s="17"/>
      <c r="AW138" s="17"/>
      <c r="AX138" s="17"/>
    </row>
    <row r="139" spans="2:50">
      <c r="B139" s="11" t="s">
        <v>84</v>
      </c>
      <c r="C139" s="6">
        <v>441051</v>
      </c>
      <c r="D139" s="6">
        <v>428807</v>
      </c>
      <c r="E139" s="6">
        <v>429909</v>
      </c>
      <c r="F139" s="6">
        <v>434057</v>
      </c>
      <c r="G139" s="6">
        <v>434478</v>
      </c>
      <c r="H139" s="6">
        <v>444395</v>
      </c>
      <c r="I139" s="6">
        <v>440999</v>
      </c>
      <c r="J139" s="6">
        <v>429136</v>
      </c>
      <c r="K139" s="6">
        <v>404766</v>
      </c>
      <c r="L139" s="6">
        <v>379572</v>
      </c>
      <c r="M139" s="6">
        <v>369760</v>
      </c>
      <c r="N139" s="6">
        <v>380256</v>
      </c>
      <c r="O139" s="6">
        <v>378283</v>
      </c>
      <c r="P139" s="6">
        <v>389067</v>
      </c>
      <c r="Q139" s="6">
        <v>415017</v>
      </c>
      <c r="R139" s="6">
        <v>412580</v>
      </c>
      <c r="S139" s="6">
        <v>410113</v>
      </c>
      <c r="T139" s="6">
        <v>386179</v>
      </c>
      <c r="U139" s="6">
        <v>393909</v>
      </c>
      <c r="V139" s="6">
        <v>398344</v>
      </c>
      <c r="W139" s="16">
        <v>400180</v>
      </c>
      <c r="X139" s="16">
        <v>394466</v>
      </c>
      <c r="Y139" s="16">
        <v>396877</v>
      </c>
      <c r="Z139" s="17">
        <v>394751</v>
      </c>
      <c r="AA139" s="17">
        <v>392849</v>
      </c>
      <c r="AB139" s="17">
        <v>383188</v>
      </c>
      <c r="AC139" s="17">
        <v>377791</v>
      </c>
      <c r="AD139" s="17">
        <v>359589</v>
      </c>
      <c r="AE139" s="17">
        <v>358188</v>
      </c>
      <c r="AF139" s="17">
        <v>365901</v>
      </c>
      <c r="AG139" s="17"/>
      <c r="AH139" s="17"/>
      <c r="AI139" s="17"/>
      <c r="AJ139" s="17"/>
      <c r="AK139" s="17"/>
      <c r="AL139" s="17"/>
      <c r="AM139" s="6"/>
      <c r="AN139" s="18"/>
      <c r="AO139" s="18"/>
      <c r="AP139" s="18"/>
      <c r="AQ139" s="18"/>
      <c r="AR139" s="18"/>
      <c r="AS139" s="6"/>
      <c r="AT139" s="17"/>
      <c r="AU139" s="17"/>
      <c r="AV139" s="17"/>
      <c r="AW139" s="17"/>
      <c r="AX139" s="17"/>
    </row>
    <row r="140" spans="2:50">
      <c r="B140" s="11" t="s">
        <v>85</v>
      </c>
      <c r="C140" s="6">
        <v>443183</v>
      </c>
      <c r="D140" s="6">
        <v>441229</v>
      </c>
      <c r="E140" s="6">
        <v>428987</v>
      </c>
      <c r="F140" s="6">
        <v>429646</v>
      </c>
      <c r="G140" s="6">
        <v>432920</v>
      </c>
      <c r="H140" s="6">
        <v>433089</v>
      </c>
      <c r="I140" s="6">
        <v>443330</v>
      </c>
      <c r="J140" s="6">
        <v>440422</v>
      </c>
      <c r="K140" s="6">
        <v>428972</v>
      </c>
      <c r="L140" s="6">
        <v>404884</v>
      </c>
      <c r="M140" s="6">
        <v>380427</v>
      </c>
      <c r="N140" s="6">
        <v>370968</v>
      </c>
      <c r="O140" s="6">
        <v>381483</v>
      </c>
      <c r="P140" s="6">
        <v>379409</v>
      </c>
      <c r="Q140" s="6">
        <v>390168</v>
      </c>
      <c r="R140" s="6">
        <v>416599</v>
      </c>
      <c r="S140" s="6">
        <v>413056</v>
      </c>
      <c r="T140" s="6">
        <v>410340</v>
      </c>
      <c r="U140" s="6">
        <v>385813</v>
      </c>
      <c r="V140" s="6">
        <v>394666</v>
      </c>
      <c r="W140" s="16">
        <v>397592</v>
      </c>
      <c r="X140" s="16">
        <v>400773</v>
      </c>
      <c r="Y140" s="16">
        <v>394402</v>
      </c>
      <c r="Z140" s="17">
        <v>399262</v>
      </c>
      <c r="AA140" s="17">
        <v>395120</v>
      </c>
      <c r="AB140" s="17">
        <v>391439</v>
      </c>
      <c r="AC140" s="17">
        <v>381492</v>
      </c>
      <c r="AD140" s="17">
        <v>376579</v>
      </c>
      <c r="AE140" s="17">
        <v>358374</v>
      </c>
      <c r="AF140" s="17">
        <v>357004</v>
      </c>
      <c r="AG140" s="17"/>
      <c r="AH140" s="17"/>
      <c r="AI140" s="17"/>
      <c r="AJ140" s="17"/>
      <c r="AK140" s="17"/>
      <c r="AL140" s="17"/>
      <c r="AM140" s="6"/>
      <c r="AN140" s="18"/>
      <c r="AO140" s="18"/>
      <c r="AP140" s="18"/>
      <c r="AQ140" s="18"/>
      <c r="AR140" s="18"/>
      <c r="AS140" s="6"/>
      <c r="AT140" s="17"/>
      <c r="AU140" s="17"/>
      <c r="AV140" s="17"/>
      <c r="AW140" s="17"/>
      <c r="AX140" s="17"/>
    </row>
    <row r="141" spans="2:50">
      <c r="B141" s="11" t="s">
        <v>86</v>
      </c>
      <c r="C141" s="6">
        <v>451801</v>
      </c>
      <c r="D141" s="6">
        <v>444033</v>
      </c>
      <c r="E141" s="6">
        <v>442737</v>
      </c>
      <c r="F141" s="6">
        <v>429835</v>
      </c>
      <c r="G141" s="6">
        <v>429670</v>
      </c>
      <c r="H141" s="6">
        <v>432633</v>
      </c>
      <c r="I141" s="6">
        <v>432598</v>
      </c>
      <c r="J141" s="6">
        <v>443292</v>
      </c>
      <c r="K141" s="6">
        <v>440844</v>
      </c>
      <c r="L141" s="6">
        <v>429713</v>
      </c>
      <c r="M141" s="6">
        <v>405614</v>
      </c>
      <c r="N141" s="6">
        <v>381944</v>
      </c>
      <c r="O141" s="6">
        <v>372626</v>
      </c>
      <c r="P141" s="6">
        <v>383008</v>
      </c>
      <c r="Q141" s="6">
        <v>380908</v>
      </c>
      <c r="R141" s="6">
        <v>391697</v>
      </c>
      <c r="S141" s="6">
        <v>418257</v>
      </c>
      <c r="T141" s="6">
        <v>413226</v>
      </c>
      <c r="U141" s="6">
        <v>410955</v>
      </c>
      <c r="V141" s="6">
        <v>386751</v>
      </c>
      <c r="W141" s="16">
        <v>397178</v>
      </c>
      <c r="X141" s="16">
        <v>398609</v>
      </c>
      <c r="Y141" s="16">
        <v>402054</v>
      </c>
      <c r="Z141" s="17">
        <v>397598</v>
      </c>
      <c r="AA141" s="17">
        <v>398936</v>
      </c>
      <c r="AB141" s="17">
        <v>396431</v>
      </c>
      <c r="AC141" s="17">
        <v>390251</v>
      </c>
      <c r="AD141" s="17">
        <v>381223</v>
      </c>
      <c r="AE141" s="17">
        <v>376296</v>
      </c>
      <c r="AF141" s="17">
        <v>358110</v>
      </c>
      <c r="AG141" s="17"/>
      <c r="AH141" s="17"/>
      <c r="AI141" s="17"/>
      <c r="AJ141" s="17"/>
      <c r="AK141" s="17"/>
      <c r="AL141" s="17"/>
      <c r="AM141" s="6"/>
      <c r="AN141" s="18"/>
      <c r="AO141" s="18"/>
      <c r="AP141" s="18"/>
      <c r="AQ141" s="18"/>
      <c r="AR141" s="18"/>
      <c r="AS141" s="6"/>
      <c r="AT141" s="17"/>
      <c r="AU141" s="17"/>
      <c r="AV141" s="17"/>
      <c r="AW141" s="17"/>
      <c r="AX141" s="17"/>
    </row>
    <row r="142" spans="2:50">
      <c r="B142" s="11" t="s">
        <v>87</v>
      </c>
      <c r="C142" s="6">
        <v>449569</v>
      </c>
      <c r="D142" s="6">
        <v>453294</v>
      </c>
      <c r="E142" s="6">
        <v>445383</v>
      </c>
      <c r="F142" s="6">
        <v>443880</v>
      </c>
      <c r="G142" s="6">
        <v>430371</v>
      </c>
      <c r="H142" s="6">
        <v>429701</v>
      </c>
      <c r="I142" s="6">
        <v>432450</v>
      </c>
      <c r="J142" s="6">
        <v>432526</v>
      </c>
      <c r="K142" s="6">
        <v>443664</v>
      </c>
      <c r="L142" s="6">
        <v>442074</v>
      </c>
      <c r="M142" s="6">
        <v>431246</v>
      </c>
      <c r="N142" s="6">
        <v>407091</v>
      </c>
      <c r="O142" s="6">
        <v>383957</v>
      </c>
      <c r="P142" s="6">
        <v>374858</v>
      </c>
      <c r="Q142" s="6">
        <v>385221</v>
      </c>
      <c r="R142" s="6">
        <v>383099</v>
      </c>
      <c r="S142" s="6">
        <v>393955</v>
      </c>
      <c r="T142" s="6">
        <v>420023</v>
      </c>
      <c r="U142" s="6">
        <v>415961</v>
      </c>
      <c r="V142" s="6">
        <v>412175</v>
      </c>
      <c r="W142" s="16">
        <v>388227</v>
      </c>
      <c r="X142" s="16">
        <v>398857</v>
      </c>
      <c r="Y142" s="16">
        <v>399729</v>
      </c>
      <c r="Z142" s="17">
        <v>406505</v>
      </c>
      <c r="AA142" s="17">
        <v>401029</v>
      </c>
      <c r="AB142" s="17">
        <v>400254</v>
      </c>
      <c r="AC142" s="17">
        <v>398152</v>
      </c>
      <c r="AD142" s="17">
        <v>392271</v>
      </c>
      <c r="AE142" s="17">
        <v>383241</v>
      </c>
      <c r="AF142" s="17">
        <v>378321</v>
      </c>
      <c r="AG142" s="17"/>
      <c r="AH142" s="17"/>
      <c r="AI142" s="17"/>
      <c r="AJ142" s="17"/>
      <c r="AK142" s="17"/>
      <c r="AL142" s="17"/>
      <c r="AM142" s="6"/>
      <c r="AN142" s="18"/>
      <c r="AO142" s="18"/>
      <c r="AP142" s="18"/>
      <c r="AQ142" s="18"/>
      <c r="AR142" s="18"/>
      <c r="AS142" s="6"/>
      <c r="AT142" s="17"/>
      <c r="AU142" s="17"/>
      <c r="AV142" s="17"/>
      <c r="AW142" s="17"/>
      <c r="AX142" s="17"/>
    </row>
    <row r="143" spans="2:50">
      <c r="B143" s="11" t="s">
        <v>88</v>
      </c>
      <c r="C143" s="6">
        <v>437583</v>
      </c>
      <c r="D143" s="6">
        <v>450458</v>
      </c>
      <c r="E143" s="6">
        <v>454807</v>
      </c>
      <c r="F143" s="6">
        <v>446307</v>
      </c>
      <c r="G143" s="6">
        <v>444592</v>
      </c>
      <c r="H143" s="6">
        <v>430920</v>
      </c>
      <c r="I143" s="6">
        <v>429988</v>
      </c>
      <c r="J143" s="6">
        <v>432967</v>
      </c>
      <c r="K143" s="6">
        <v>433022</v>
      </c>
      <c r="L143" s="6">
        <v>444905</v>
      </c>
      <c r="M143" s="6">
        <v>444187</v>
      </c>
      <c r="N143" s="6">
        <v>433690</v>
      </c>
      <c r="O143" s="6">
        <v>409402</v>
      </c>
      <c r="P143" s="6">
        <v>386642</v>
      </c>
      <c r="Q143" s="6">
        <v>377496</v>
      </c>
      <c r="R143" s="6">
        <v>388444</v>
      </c>
      <c r="S143" s="6">
        <v>385087</v>
      </c>
      <c r="T143" s="6">
        <v>396425</v>
      </c>
      <c r="U143" s="6">
        <v>421723</v>
      </c>
      <c r="V143" s="6">
        <v>417827</v>
      </c>
      <c r="W143" s="16">
        <v>414907</v>
      </c>
      <c r="X143" s="16">
        <v>391242</v>
      </c>
      <c r="Y143" s="16">
        <v>400829</v>
      </c>
      <c r="Z143" s="17">
        <v>405035</v>
      </c>
      <c r="AA143" s="17">
        <v>409565</v>
      </c>
      <c r="AB143" s="17">
        <v>404148</v>
      </c>
      <c r="AC143" s="17">
        <v>403572</v>
      </c>
      <c r="AD143" s="17">
        <v>401127</v>
      </c>
      <c r="AE143" s="17">
        <v>395254</v>
      </c>
      <c r="AF143" s="17">
        <v>386191</v>
      </c>
      <c r="AG143" s="17"/>
      <c r="AH143" s="17"/>
      <c r="AI143" s="17"/>
      <c r="AJ143" s="17"/>
      <c r="AK143" s="17"/>
      <c r="AL143" s="17"/>
      <c r="AM143" s="6"/>
      <c r="AN143" s="18"/>
      <c r="AO143" s="18"/>
      <c r="AP143" s="18"/>
      <c r="AQ143" s="18"/>
      <c r="AR143" s="18"/>
      <c r="AS143" s="6"/>
      <c r="AT143" s="17"/>
      <c r="AU143" s="17"/>
      <c r="AV143" s="17"/>
      <c r="AW143" s="17"/>
      <c r="AX143" s="17"/>
    </row>
    <row r="144" spans="2:50">
      <c r="B144" s="11" t="s">
        <v>89</v>
      </c>
      <c r="C144" s="6">
        <v>444212</v>
      </c>
      <c r="D144" s="6">
        <v>439499</v>
      </c>
      <c r="E144" s="6">
        <v>452872</v>
      </c>
      <c r="F144" s="6">
        <v>457077</v>
      </c>
      <c r="G144" s="6">
        <v>447692</v>
      </c>
      <c r="H144" s="6">
        <v>445847</v>
      </c>
      <c r="I144" s="6">
        <v>431861</v>
      </c>
      <c r="J144" s="6">
        <v>430810</v>
      </c>
      <c r="K144" s="6">
        <v>433535</v>
      </c>
      <c r="L144" s="6">
        <v>435310</v>
      </c>
      <c r="M144" s="6">
        <v>446713</v>
      </c>
      <c r="N144" s="6">
        <v>447003</v>
      </c>
      <c r="O144" s="6">
        <v>436685</v>
      </c>
      <c r="P144" s="6">
        <v>412220</v>
      </c>
      <c r="Q144" s="6">
        <v>390035</v>
      </c>
      <c r="R144" s="6">
        <v>380766</v>
      </c>
      <c r="S144" s="6">
        <v>391224</v>
      </c>
      <c r="T144" s="6">
        <v>387994</v>
      </c>
      <c r="U144" s="6">
        <v>398979</v>
      </c>
      <c r="V144" s="6">
        <v>423610</v>
      </c>
      <c r="W144" s="16">
        <v>421075</v>
      </c>
      <c r="X144" s="16">
        <v>418077</v>
      </c>
      <c r="Y144" s="16">
        <v>394676</v>
      </c>
      <c r="Z144" s="17">
        <v>405511</v>
      </c>
      <c r="AA144" s="17">
        <v>409258</v>
      </c>
      <c r="AB144" s="17">
        <v>413297</v>
      </c>
      <c r="AC144" s="17">
        <v>407634</v>
      </c>
      <c r="AD144" s="17">
        <v>407334</v>
      </c>
      <c r="AE144" s="17">
        <v>404869</v>
      </c>
      <c r="AF144" s="17">
        <v>399020</v>
      </c>
      <c r="AG144" s="17"/>
      <c r="AH144" s="17"/>
      <c r="AI144" s="17"/>
      <c r="AJ144" s="17"/>
      <c r="AK144" s="17"/>
      <c r="AL144" s="17"/>
      <c r="AM144" s="6"/>
      <c r="AN144" s="18"/>
      <c r="AO144" s="18"/>
      <c r="AP144" s="18"/>
      <c r="AQ144" s="18"/>
      <c r="AR144" s="18"/>
      <c r="AS144" s="6"/>
      <c r="AT144" s="17"/>
      <c r="AU144" s="17"/>
      <c r="AV144" s="17"/>
      <c r="AW144" s="17"/>
      <c r="AX144" s="17"/>
    </row>
    <row r="145" spans="2:50">
      <c r="B145" s="11" t="s">
        <v>90</v>
      </c>
      <c r="C145" s="6">
        <v>443496</v>
      </c>
      <c r="D145" s="6">
        <v>445454</v>
      </c>
      <c r="E145" s="6">
        <v>441031</v>
      </c>
      <c r="F145" s="6">
        <v>454442</v>
      </c>
      <c r="G145" s="6">
        <v>458642</v>
      </c>
      <c r="H145" s="6">
        <v>448917</v>
      </c>
      <c r="I145" s="6">
        <v>447148</v>
      </c>
      <c r="J145" s="6">
        <v>433455</v>
      </c>
      <c r="K145" s="6">
        <v>432259</v>
      </c>
      <c r="L145" s="6">
        <v>435701</v>
      </c>
      <c r="M145" s="6">
        <v>437895</v>
      </c>
      <c r="N145" s="6">
        <v>449027</v>
      </c>
      <c r="O145" s="6">
        <v>450067</v>
      </c>
      <c r="P145" s="6">
        <v>440070</v>
      </c>
      <c r="Q145" s="6">
        <v>415419</v>
      </c>
      <c r="R145" s="6">
        <v>393440</v>
      </c>
      <c r="S145" s="6">
        <v>383744</v>
      </c>
      <c r="T145" s="6">
        <v>394240</v>
      </c>
      <c r="U145" s="6">
        <v>390228</v>
      </c>
      <c r="V145" s="6">
        <v>401490</v>
      </c>
      <c r="W145" s="16">
        <v>426172</v>
      </c>
      <c r="X145" s="16">
        <v>423443</v>
      </c>
      <c r="Y145" s="16">
        <v>420693</v>
      </c>
      <c r="Z145" s="17">
        <v>400316</v>
      </c>
      <c r="AA145" s="17">
        <v>408429</v>
      </c>
      <c r="AB145" s="17">
        <v>412605</v>
      </c>
      <c r="AC145" s="17">
        <v>417278</v>
      </c>
      <c r="AD145" s="17">
        <v>410969</v>
      </c>
      <c r="AE145" s="17">
        <v>410662</v>
      </c>
      <c r="AF145" s="17">
        <v>408207</v>
      </c>
      <c r="AG145" s="17"/>
      <c r="AH145" s="17"/>
      <c r="AI145" s="17"/>
      <c r="AJ145" s="17"/>
      <c r="AK145" s="17"/>
      <c r="AL145" s="17"/>
      <c r="AM145" s="6"/>
      <c r="AN145" s="18"/>
      <c r="AO145" s="18"/>
      <c r="AP145" s="18"/>
      <c r="AQ145" s="18"/>
      <c r="AR145" s="18"/>
      <c r="AS145" s="6"/>
      <c r="AT145" s="17"/>
      <c r="AU145" s="17"/>
      <c r="AV145" s="17"/>
      <c r="AW145" s="17"/>
      <c r="AX145" s="17"/>
    </row>
    <row r="146" spans="2:50">
      <c r="B146" s="11" t="s">
        <v>91</v>
      </c>
      <c r="C146" s="6">
        <v>445807</v>
      </c>
      <c r="D146" s="6">
        <v>444756</v>
      </c>
      <c r="E146" s="6">
        <v>447163</v>
      </c>
      <c r="F146" s="6">
        <v>442543</v>
      </c>
      <c r="G146" s="6">
        <v>455762</v>
      </c>
      <c r="H146" s="6">
        <v>460019</v>
      </c>
      <c r="I146" s="6">
        <v>449770</v>
      </c>
      <c r="J146" s="6">
        <v>448386</v>
      </c>
      <c r="K146" s="6">
        <v>434379</v>
      </c>
      <c r="L146" s="6">
        <v>434784</v>
      </c>
      <c r="M146" s="6">
        <v>437853</v>
      </c>
      <c r="N146" s="6">
        <v>440775</v>
      </c>
      <c r="O146" s="6">
        <v>451412</v>
      </c>
      <c r="P146" s="6">
        <v>453292</v>
      </c>
      <c r="Q146" s="6">
        <v>443530</v>
      </c>
      <c r="R146" s="6">
        <v>418255</v>
      </c>
      <c r="S146" s="6">
        <v>396845</v>
      </c>
      <c r="T146" s="6">
        <v>386335</v>
      </c>
      <c r="U146" s="6">
        <v>397200</v>
      </c>
      <c r="V146" s="6">
        <v>392417</v>
      </c>
      <c r="W146" s="16">
        <v>403581</v>
      </c>
      <c r="X146" s="16">
        <v>429305</v>
      </c>
      <c r="Y146" s="16">
        <v>426869</v>
      </c>
      <c r="Z146" s="17">
        <v>425927</v>
      </c>
      <c r="AA146" s="17">
        <v>404624</v>
      </c>
      <c r="AB146" s="17">
        <v>410242</v>
      </c>
      <c r="AC146" s="17">
        <v>416955</v>
      </c>
      <c r="AD146" s="17">
        <v>420659</v>
      </c>
      <c r="AE146" s="17">
        <v>414357</v>
      </c>
      <c r="AF146" s="17">
        <v>414023</v>
      </c>
      <c r="AG146" s="17"/>
      <c r="AH146" s="17"/>
      <c r="AI146" s="17"/>
      <c r="AJ146" s="17"/>
      <c r="AK146" s="17"/>
      <c r="AL146" s="17"/>
      <c r="AM146" s="6"/>
      <c r="AN146" s="18"/>
      <c r="AO146" s="18"/>
      <c r="AP146" s="18"/>
      <c r="AQ146" s="18"/>
      <c r="AR146" s="18"/>
      <c r="AS146" s="6"/>
      <c r="AT146" s="17"/>
      <c r="AU146" s="17"/>
      <c r="AV146" s="17"/>
      <c r="AW146" s="17"/>
      <c r="AX146" s="17"/>
    </row>
    <row r="147" spans="2:50">
      <c r="B147" s="11" t="s">
        <v>92</v>
      </c>
      <c r="C147" s="6">
        <v>438112</v>
      </c>
      <c r="D147" s="6">
        <v>446884</v>
      </c>
      <c r="E147" s="6">
        <v>445850</v>
      </c>
      <c r="F147" s="6">
        <v>448259</v>
      </c>
      <c r="G147" s="6">
        <v>443468</v>
      </c>
      <c r="H147" s="6">
        <v>456755</v>
      </c>
      <c r="I147" s="6">
        <v>461187</v>
      </c>
      <c r="J147" s="6">
        <v>450833</v>
      </c>
      <c r="K147" s="6">
        <v>449551</v>
      </c>
      <c r="L147" s="6">
        <v>436514</v>
      </c>
      <c r="M147" s="6">
        <v>437084</v>
      </c>
      <c r="N147" s="6">
        <v>440009</v>
      </c>
      <c r="O147" s="6">
        <v>443488</v>
      </c>
      <c r="P147" s="6">
        <v>453698</v>
      </c>
      <c r="Q147" s="6">
        <v>456223</v>
      </c>
      <c r="R147" s="6">
        <v>446237</v>
      </c>
      <c r="S147" s="6">
        <v>421603</v>
      </c>
      <c r="T147" s="6">
        <v>399246</v>
      </c>
      <c r="U147" s="6">
        <v>387674</v>
      </c>
      <c r="V147" s="6">
        <v>399479</v>
      </c>
      <c r="W147" s="16">
        <v>395615</v>
      </c>
      <c r="X147" s="16">
        <v>406816</v>
      </c>
      <c r="Y147" s="16">
        <v>432099</v>
      </c>
      <c r="Z147" s="17">
        <v>431136</v>
      </c>
      <c r="AA147" s="17">
        <v>429306</v>
      </c>
      <c r="AB147" s="17">
        <v>406664</v>
      </c>
      <c r="AC147" s="17">
        <v>413477</v>
      </c>
      <c r="AD147" s="17">
        <v>419774</v>
      </c>
      <c r="AE147" s="17">
        <v>423463</v>
      </c>
      <c r="AF147" s="17">
        <v>417174</v>
      </c>
      <c r="AG147" s="17"/>
      <c r="AH147" s="17"/>
      <c r="AI147" s="17"/>
      <c r="AJ147" s="17"/>
      <c r="AK147" s="17"/>
      <c r="AL147" s="17"/>
      <c r="AM147" s="6"/>
      <c r="AN147" s="18"/>
      <c r="AO147" s="18"/>
      <c r="AP147" s="18"/>
      <c r="AQ147" s="18"/>
      <c r="AR147" s="18"/>
      <c r="AS147" s="6"/>
      <c r="AT147" s="17"/>
      <c r="AU147" s="17"/>
      <c r="AV147" s="17"/>
      <c r="AW147" s="17"/>
      <c r="AX147" s="17"/>
    </row>
    <row r="148" spans="2:50">
      <c r="B148" s="11" t="s">
        <v>93</v>
      </c>
      <c r="C148" s="6">
        <v>440739</v>
      </c>
      <c r="D148" s="6">
        <v>438836</v>
      </c>
      <c r="E148" s="6">
        <v>447940</v>
      </c>
      <c r="F148" s="6">
        <v>446673</v>
      </c>
      <c r="G148" s="6">
        <v>448860</v>
      </c>
      <c r="H148" s="6">
        <v>443854</v>
      </c>
      <c r="I148" s="6">
        <v>457239</v>
      </c>
      <c r="J148" s="6">
        <v>461851</v>
      </c>
      <c r="K148" s="6">
        <v>451179</v>
      </c>
      <c r="L148" s="6">
        <v>451513</v>
      </c>
      <c r="M148" s="6">
        <v>438595</v>
      </c>
      <c r="N148" s="6">
        <v>439187</v>
      </c>
      <c r="O148" s="6">
        <v>441890</v>
      </c>
      <c r="P148" s="6">
        <v>445934</v>
      </c>
      <c r="Q148" s="6">
        <v>455842</v>
      </c>
      <c r="R148" s="6">
        <v>458645</v>
      </c>
      <c r="S148" s="6">
        <v>447842</v>
      </c>
      <c r="T148" s="6">
        <v>424627</v>
      </c>
      <c r="U148" s="6">
        <v>401261</v>
      </c>
      <c r="V148" s="6">
        <v>389788</v>
      </c>
      <c r="W148" s="16">
        <v>401712</v>
      </c>
      <c r="X148" s="16">
        <v>399124</v>
      </c>
      <c r="Y148" s="16">
        <v>410072</v>
      </c>
      <c r="Z148" s="17">
        <v>437281</v>
      </c>
      <c r="AA148" s="17">
        <v>433595</v>
      </c>
      <c r="AB148" s="17">
        <v>431352</v>
      </c>
      <c r="AC148" s="17">
        <v>409445</v>
      </c>
      <c r="AD148" s="17">
        <v>415863</v>
      </c>
      <c r="AE148" s="17">
        <v>422128</v>
      </c>
      <c r="AF148" s="17">
        <v>425827</v>
      </c>
      <c r="AG148" s="17"/>
      <c r="AH148" s="17"/>
      <c r="AI148" s="17"/>
      <c r="AJ148" s="17"/>
      <c r="AK148" s="17"/>
      <c r="AL148" s="17"/>
      <c r="AM148" s="6"/>
      <c r="AN148" s="18"/>
      <c r="AO148" s="18"/>
      <c r="AP148" s="18"/>
      <c r="AQ148" s="18"/>
      <c r="AR148" s="18"/>
      <c r="AS148" s="6"/>
      <c r="AT148" s="17"/>
      <c r="AU148" s="17"/>
      <c r="AV148" s="17"/>
      <c r="AW148" s="17"/>
      <c r="AX148" s="17"/>
    </row>
    <row r="149" spans="2:50">
      <c r="B149" s="11" t="s">
        <v>94</v>
      </c>
      <c r="C149" s="6">
        <v>439475</v>
      </c>
      <c r="D149" s="6">
        <v>441491</v>
      </c>
      <c r="E149" s="6">
        <v>439563</v>
      </c>
      <c r="F149" s="6">
        <v>448829</v>
      </c>
      <c r="G149" s="6">
        <v>447042</v>
      </c>
      <c r="H149" s="6">
        <v>449156</v>
      </c>
      <c r="I149" s="6">
        <v>444063</v>
      </c>
      <c r="J149" s="6">
        <v>457586</v>
      </c>
      <c r="K149" s="6">
        <v>462252</v>
      </c>
      <c r="L149" s="6">
        <v>452853</v>
      </c>
      <c r="M149" s="6">
        <v>453302</v>
      </c>
      <c r="N149" s="6">
        <v>440630</v>
      </c>
      <c r="O149" s="6">
        <v>441228</v>
      </c>
      <c r="P149" s="6">
        <v>443731</v>
      </c>
      <c r="Q149" s="6">
        <v>448220</v>
      </c>
      <c r="R149" s="6">
        <v>457304</v>
      </c>
      <c r="S149" s="6">
        <v>460857</v>
      </c>
      <c r="T149" s="6">
        <v>449748</v>
      </c>
      <c r="U149" s="6">
        <v>426048</v>
      </c>
      <c r="V149" s="6">
        <v>403312</v>
      </c>
      <c r="W149" s="16">
        <v>392162</v>
      </c>
      <c r="X149" s="16">
        <v>403653</v>
      </c>
      <c r="Y149" s="16">
        <v>402329</v>
      </c>
      <c r="Z149" s="17">
        <v>414479</v>
      </c>
      <c r="AA149" s="17">
        <v>440156</v>
      </c>
      <c r="AB149" s="17">
        <v>435557</v>
      </c>
      <c r="AC149" s="17">
        <v>434299</v>
      </c>
      <c r="AD149" s="17">
        <v>411979</v>
      </c>
      <c r="AE149" s="17">
        <v>418389</v>
      </c>
      <c r="AF149" s="17">
        <v>424654</v>
      </c>
      <c r="AG149" s="17"/>
      <c r="AH149" s="17"/>
      <c r="AI149" s="17"/>
      <c r="AJ149" s="17"/>
      <c r="AK149" s="17"/>
      <c r="AL149" s="17"/>
      <c r="AM149" s="6"/>
      <c r="AN149" s="18"/>
      <c r="AO149" s="18"/>
      <c r="AP149" s="18"/>
      <c r="AQ149" s="18"/>
      <c r="AR149" s="18"/>
      <c r="AS149" s="6"/>
      <c r="AT149" s="17"/>
      <c r="AU149" s="17"/>
      <c r="AV149" s="17"/>
      <c r="AW149" s="17"/>
      <c r="AX149" s="17"/>
    </row>
    <row r="150" spans="2:50">
      <c r="B150" s="11" t="s">
        <v>95</v>
      </c>
      <c r="C150" s="6">
        <v>439183</v>
      </c>
      <c r="D150" s="6">
        <v>439851</v>
      </c>
      <c r="E150" s="6">
        <v>442174</v>
      </c>
      <c r="F150" s="6">
        <v>440144</v>
      </c>
      <c r="G150" s="6">
        <v>449329</v>
      </c>
      <c r="H150" s="6">
        <v>447211</v>
      </c>
      <c r="I150" s="6">
        <v>449385</v>
      </c>
      <c r="J150" s="6">
        <v>444323</v>
      </c>
      <c r="K150" s="6">
        <v>457775</v>
      </c>
      <c r="L150" s="6">
        <v>463554</v>
      </c>
      <c r="M150" s="6">
        <v>454676</v>
      </c>
      <c r="N150" s="6">
        <v>455114</v>
      </c>
      <c r="O150" s="6">
        <v>442654</v>
      </c>
      <c r="P150" s="6">
        <v>443285</v>
      </c>
      <c r="Q150" s="6">
        <v>445542</v>
      </c>
      <c r="R150" s="6">
        <v>450089</v>
      </c>
      <c r="S150" s="6">
        <v>460889</v>
      </c>
      <c r="T150" s="6">
        <v>462520</v>
      </c>
      <c r="U150" s="6">
        <v>451320</v>
      </c>
      <c r="V150" s="6">
        <v>427243</v>
      </c>
      <c r="W150" s="16">
        <v>404843</v>
      </c>
      <c r="X150" s="16">
        <v>394475</v>
      </c>
      <c r="Y150" s="16">
        <v>404763</v>
      </c>
      <c r="Z150" s="17">
        <v>406542</v>
      </c>
      <c r="AA150" s="17">
        <v>417271</v>
      </c>
      <c r="AB150" s="17">
        <v>442538</v>
      </c>
      <c r="AC150" s="17">
        <v>439141</v>
      </c>
      <c r="AD150" s="17">
        <v>437112</v>
      </c>
      <c r="AE150" s="17">
        <v>414802</v>
      </c>
      <c r="AF150" s="17">
        <v>421184</v>
      </c>
      <c r="AG150" s="17"/>
      <c r="AH150" s="17"/>
      <c r="AI150" s="17"/>
      <c r="AJ150" s="17"/>
      <c r="AK150" s="17"/>
      <c r="AL150" s="17"/>
      <c r="AM150" s="6"/>
      <c r="AN150" s="18"/>
      <c r="AO150" s="18"/>
      <c r="AP150" s="18"/>
      <c r="AQ150" s="18"/>
      <c r="AR150" s="18"/>
      <c r="AS150" s="6"/>
      <c r="AT150" s="17"/>
      <c r="AU150" s="17"/>
      <c r="AV150" s="17"/>
      <c r="AW150" s="17"/>
      <c r="AX150" s="17"/>
    </row>
    <row r="151" spans="2:50">
      <c r="B151" s="11" t="s">
        <v>96</v>
      </c>
      <c r="C151" s="6">
        <v>439265</v>
      </c>
      <c r="D151" s="6">
        <v>439736</v>
      </c>
      <c r="E151" s="6">
        <v>440730</v>
      </c>
      <c r="F151" s="6">
        <v>443111</v>
      </c>
      <c r="G151" s="6">
        <v>440780</v>
      </c>
      <c r="H151" s="6">
        <v>450021</v>
      </c>
      <c r="I151" s="6">
        <v>447521</v>
      </c>
      <c r="J151" s="6">
        <v>449916</v>
      </c>
      <c r="K151" s="6">
        <v>444523</v>
      </c>
      <c r="L151" s="6">
        <v>459461</v>
      </c>
      <c r="M151" s="6">
        <v>464783</v>
      </c>
      <c r="N151" s="6">
        <v>456396</v>
      </c>
      <c r="O151" s="6">
        <v>456983</v>
      </c>
      <c r="P151" s="6">
        <v>444646</v>
      </c>
      <c r="Q151" s="6">
        <v>445296</v>
      </c>
      <c r="R151" s="6">
        <v>446642</v>
      </c>
      <c r="S151" s="6">
        <v>452673</v>
      </c>
      <c r="T151" s="6">
        <v>461948</v>
      </c>
      <c r="U151" s="6">
        <v>464632</v>
      </c>
      <c r="V151" s="6">
        <v>453271</v>
      </c>
      <c r="W151" s="16">
        <v>428508</v>
      </c>
      <c r="X151" s="16">
        <v>406592</v>
      </c>
      <c r="Y151" s="16">
        <v>396451</v>
      </c>
      <c r="Z151" s="17">
        <v>408564</v>
      </c>
      <c r="AA151" s="17">
        <v>408408</v>
      </c>
      <c r="AB151" s="17">
        <v>419865</v>
      </c>
      <c r="AC151" s="17">
        <v>444324</v>
      </c>
      <c r="AD151" s="17">
        <v>441166</v>
      </c>
      <c r="AE151" s="17">
        <v>439120</v>
      </c>
      <c r="AF151" s="17">
        <v>416829</v>
      </c>
      <c r="AG151" s="17"/>
      <c r="AH151" s="17"/>
      <c r="AI151" s="17"/>
      <c r="AJ151" s="17"/>
      <c r="AK151" s="17"/>
      <c r="AL151" s="17"/>
      <c r="AM151" s="6"/>
      <c r="AN151" s="18"/>
      <c r="AO151" s="18"/>
      <c r="AP151" s="18"/>
      <c r="AQ151" s="18"/>
      <c r="AR151" s="18"/>
      <c r="AS151" s="6"/>
      <c r="AT151" s="17"/>
      <c r="AU151" s="17"/>
      <c r="AV151" s="17"/>
      <c r="AW151" s="17"/>
      <c r="AX151" s="17"/>
    </row>
    <row r="152" spans="2:50">
      <c r="B152" s="11" t="s">
        <v>97</v>
      </c>
      <c r="C152" s="6">
        <v>432395</v>
      </c>
      <c r="D152" s="6">
        <v>439613</v>
      </c>
      <c r="E152" s="6">
        <v>439644</v>
      </c>
      <c r="F152" s="6">
        <v>440673</v>
      </c>
      <c r="G152" s="6">
        <v>442995</v>
      </c>
      <c r="H152" s="6">
        <v>440419</v>
      </c>
      <c r="I152" s="6">
        <v>449673</v>
      </c>
      <c r="J152" s="6">
        <v>446842</v>
      </c>
      <c r="K152" s="6">
        <v>449315</v>
      </c>
      <c r="L152" s="6">
        <v>445933</v>
      </c>
      <c r="M152" s="6">
        <v>461061</v>
      </c>
      <c r="N152" s="6">
        <v>465893</v>
      </c>
      <c r="O152" s="6">
        <v>458056</v>
      </c>
      <c r="P152" s="6">
        <v>458830</v>
      </c>
      <c r="Q152" s="6">
        <v>446555</v>
      </c>
      <c r="R152" s="6">
        <v>446764</v>
      </c>
      <c r="S152" s="6">
        <v>449135</v>
      </c>
      <c r="T152" s="6">
        <v>455513</v>
      </c>
      <c r="U152" s="6">
        <v>464492</v>
      </c>
      <c r="V152" s="6">
        <v>466248</v>
      </c>
      <c r="W152" s="16">
        <v>454457</v>
      </c>
      <c r="X152" s="16">
        <v>430312</v>
      </c>
      <c r="Y152" s="16">
        <v>409357</v>
      </c>
      <c r="Z152" s="17">
        <v>400753</v>
      </c>
      <c r="AA152" s="17">
        <v>410441</v>
      </c>
      <c r="AB152" s="17">
        <v>410746</v>
      </c>
      <c r="AC152" s="17">
        <v>422575</v>
      </c>
      <c r="AD152" s="17">
        <v>446598</v>
      </c>
      <c r="AE152" s="17">
        <v>443429</v>
      </c>
      <c r="AF152" s="17">
        <v>441409</v>
      </c>
      <c r="AG152" s="17"/>
      <c r="AH152" s="17"/>
      <c r="AI152" s="17"/>
      <c r="AJ152" s="17"/>
      <c r="AK152" s="17"/>
      <c r="AL152" s="17"/>
      <c r="AM152" s="6"/>
      <c r="AN152" s="18"/>
      <c r="AO152" s="18"/>
      <c r="AP152" s="18"/>
      <c r="AQ152" s="18"/>
      <c r="AR152" s="18"/>
      <c r="AS152" s="6"/>
      <c r="AT152" s="17"/>
      <c r="AU152" s="17"/>
      <c r="AV152" s="17"/>
      <c r="AW152" s="17"/>
      <c r="AX152" s="17"/>
    </row>
    <row r="153" spans="2:50">
      <c r="B153" s="11" t="s">
        <v>98</v>
      </c>
      <c r="C153" s="6">
        <v>440244</v>
      </c>
      <c r="D153" s="6">
        <v>432544</v>
      </c>
      <c r="E153" s="6">
        <v>440039</v>
      </c>
      <c r="F153" s="6">
        <v>439739</v>
      </c>
      <c r="G153" s="6">
        <v>440635</v>
      </c>
      <c r="H153" s="6">
        <v>443003</v>
      </c>
      <c r="I153" s="6">
        <v>440262</v>
      </c>
      <c r="J153" s="6">
        <v>449715</v>
      </c>
      <c r="K153" s="6">
        <v>446517</v>
      </c>
      <c r="L153" s="6">
        <v>450235</v>
      </c>
      <c r="M153" s="6">
        <v>447233</v>
      </c>
      <c r="N153" s="6">
        <v>462565</v>
      </c>
      <c r="O153" s="6">
        <v>467070</v>
      </c>
      <c r="P153" s="6">
        <v>459740</v>
      </c>
      <c r="Q153" s="6">
        <v>460506</v>
      </c>
      <c r="R153" s="6">
        <v>447876</v>
      </c>
      <c r="S153" s="6">
        <v>448119</v>
      </c>
      <c r="T153" s="6">
        <v>450592</v>
      </c>
      <c r="U153" s="6">
        <v>456684</v>
      </c>
      <c r="V153" s="6">
        <v>464880</v>
      </c>
      <c r="W153" s="16">
        <v>467502</v>
      </c>
      <c r="X153" s="16">
        <v>457211</v>
      </c>
      <c r="Y153" s="16">
        <v>431823</v>
      </c>
      <c r="Z153" s="17">
        <v>412324</v>
      </c>
      <c r="AA153" s="17">
        <v>402839</v>
      </c>
      <c r="AB153" s="17">
        <v>411482</v>
      </c>
      <c r="AC153" s="17">
        <v>411754</v>
      </c>
      <c r="AD153" s="17">
        <v>423771</v>
      </c>
      <c r="AE153" s="17">
        <v>447789</v>
      </c>
      <c r="AF153" s="17">
        <v>444590</v>
      </c>
      <c r="AG153" s="17"/>
      <c r="AH153" s="17"/>
      <c r="AI153" s="17"/>
      <c r="AJ153" s="17"/>
      <c r="AK153" s="17"/>
      <c r="AL153" s="17"/>
      <c r="AM153" s="6"/>
      <c r="AN153" s="18"/>
      <c r="AO153" s="18"/>
      <c r="AP153" s="18"/>
      <c r="AQ153" s="18"/>
      <c r="AR153" s="18"/>
      <c r="AS153" s="6"/>
      <c r="AT153" s="17"/>
      <c r="AU153" s="17"/>
      <c r="AV153" s="17"/>
      <c r="AW153" s="17"/>
      <c r="AX153" s="17"/>
    </row>
    <row r="154" spans="2:50">
      <c r="B154" s="11" t="s">
        <v>99</v>
      </c>
      <c r="C154" s="6">
        <v>433152</v>
      </c>
      <c r="D154" s="6">
        <v>440641</v>
      </c>
      <c r="E154" s="6">
        <v>433160</v>
      </c>
      <c r="F154" s="6">
        <v>440748</v>
      </c>
      <c r="G154" s="6">
        <v>439904</v>
      </c>
      <c r="H154" s="6">
        <v>440708</v>
      </c>
      <c r="I154" s="6">
        <v>443083</v>
      </c>
      <c r="J154" s="6">
        <v>440169</v>
      </c>
      <c r="K154" s="6">
        <v>449480</v>
      </c>
      <c r="L154" s="6">
        <v>447767</v>
      </c>
      <c r="M154" s="6">
        <v>451088</v>
      </c>
      <c r="N154" s="6">
        <v>448408</v>
      </c>
      <c r="O154" s="6">
        <v>463962</v>
      </c>
      <c r="P154" s="6">
        <v>468135</v>
      </c>
      <c r="Q154" s="6">
        <v>461338</v>
      </c>
      <c r="R154" s="6">
        <v>461713</v>
      </c>
      <c r="S154" s="6">
        <v>448464</v>
      </c>
      <c r="T154" s="6">
        <v>449965</v>
      </c>
      <c r="U154" s="6">
        <v>451368</v>
      </c>
      <c r="V154" s="6">
        <v>457623</v>
      </c>
      <c r="W154" s="16">
        <v>466266</v>
      </c>
      <c r="X154" s="16">
        <v>468731</v>
      </c>
      <c r="Y154" s="16">
        <v>458435</v>
      </c>
      <c r="Z154" s="17">
        <v>434372</v>
      </c>
      <c r="AA154" s="17">
        <v>413684</v>
      </c>
      <c r="AB154" s="17">
        <v>403599</v>
      </c>
      <c r="AC154" s="17">
        <v>412123</v>
      </c>
      <c r="AD154" s="17">
        <v>412550</v>
      </c>
      <c r="AE154" s="17">
        <v>424590</v>
      </c>
      <c r="AF154" s="17">
        <v>448557</v>
      </c>
      <c r="AG154" s="17"/>
      <c r="AH154" s="17"/>
      <c r="AI154" s="17"/>
      <c r="AJ154" s="17"/>
      <c r="AK154" s="17"/>
      <c r="AL154" s="17"/>
      <c r="AM154" s="6"/>
      <c r="AN154" s="18"/>
      <c r="AO154" s="18"/>
      <c r="AP154" s="18"/>
      <c r="AQ154" s="18"/>
      <c r="AR154" s="18"/>
      <c r="AS154" s="6"/>
      <c r="AT154" s="17"/>
      <c r="AU154" s="17"/>
      <c r="AV154" s="17"/>
      <c r="AW154" s="17"/>
      <c r="AX154" s="17"/>
    </row>
    <row r="155" spans="2:50">
      <c r="B155" s="11" t="s">
        <v>100</v>
      </c>
      <c r="C155" s="6">
        <v>449983</v>
      </c>
      <c r="D155" s="6">
        <v>433071</v>
      </c>
      <c r="E155" s="6">
        <v>440365</v>
      </c>
      <c r="F155" s="6">
        <v>432989</v>
      </c>
      <c r="G155" s="6">
        <v>440628</v>
      </c>
      <c r="H155" s="6">
        <v>439407</v>
      </c>
      <c r="I155" s="6">
        <v>440217</v>
      </c>
      <c r="J155" s="6">
        <v>442734</v>
      </c>
      <c r="K155" s="6">
        <v>439622</v>
      </c>
      <c r="L155" s="6">
        <v>450428</v>
      </c>
      <c r="M155" s="6">
        <v>448922</v>
      </c>
      <c r="N155" s="6">
        <v>451876</v>
      </c>
      <c r="O155" s="6">
        <v>449594</v>
      </c>
      <c r="P155" s="6">
        <v>465418</v>
      </c>
      <c r="Q155" s="6">
        <v>469206</v>
      </c>
      <c r="R155" s="6">
        <v>462466</v>
      </c>
      <c r="S155" s="6">
        <v>462646</v>
      </c>
      <c r="T155" s="6">
        <v>448872</v>
      </c>
      <c r="U155" s="6">
        <v>450877</v>
      </c>
      <c r="V155" s="6">
        <v>451889</v>
      </c>
      <c r="W155" s="16">
        <v>458190</v>
      </c>
      <c r="X155" s="16">
        <v>465501</v>
      </c>
      <c r="Y155" s="16">
        <v>469270</v>
      </c>
      <c r="Z155" s="17">
        <v>461703</v>
      </c>
      <c r="AA155" s="17">
        <v>435632</v>
      </c>
      <c r="AB155" s="17">
        <v>414346</v>
      </c>
      <c r="AC155" s="17">
        <v>404012</v>
      </c>
      <c r="AD155" s="17">
        <v>412877</v>
      </c>
      <c r="AE155" s="17">
        <v>413290</v>
      </c>
      <c r="AF155" s="17">
        <v>425335</v>
      </c>
      <c r="AG155" s="17"/>
      <c r="AH155" s="17"/>
      <c r="AI155" s="17"/>
      <c r="AJ155" s="17"/>
      <c r="AK155" s="17"/>
      <c r="AL155" s="17"/>
      <c r="AM155" s="6"/>
      <c r="AN155" s="18"/>
      <c r="AO155" s="18"/>
      <c r="AP155" s="18"/>
      <c r="AQ155" s="18"/>
      <c r="AR155" s="18"/>
      <c r="AS155" s="6"/>
      <c r="AT155" s="17"/>
      <c r="AU155" s="17"/>
      <c r="AV155" s="17"/>
      <c r="AW155" s="17"/>
      <c r="AX155" s="17"/>
    </row>
    <row r="156" spans="2:50">
      <c r="B156" s="11" t="s">
        <v>101</v>
      </c>
      <c r="C156" s="6">
        <v>444995</v>
      </c>
      <c r="D156" s="6">
        <v>449385</v>
      </c>
      <c r="E156" s="6">
        <v>432947</v>
      </c>
      <c r="F156" s="6">
        <v>439984</v>
      </c>
      <c r="G156" s="6">
        <v>432784</v>
      </c>
      <c r="H156" s="6">
        <v>440442</v>
      </c>
      <c r="I156" s="6">
        <v>439026</v>
      </c>
      <c r="J156" s="6">
        <v>439837</v>
      </c>
      <c r="K156" s="6">
        <v>442328</v>
      </c>
      <c r="L156" s="6">
        <v>440562</v>
      </c>
      <c r="M156" s="6">
        <v>451159</v>
      </c>
      <c r="N156" s="6">
        <v>449926</v>
      </c>
      <c r="O156" s="6">
        <v>452546</v>
      </c>
      <c r="P156" s="6">
        <v>450628</v>
      </c>
      <c r="Q156" s="6">
        <v>466663</v>
      </c>
      <c r="R156" s="6">
        <v>469575</v>
      </c>
      <c r="S156" s="6">
        <v>463808</v>
      </c>
      <c r="T156" s="6">
        <v>463254</v>
      </c>
      <c r="U156" s="6">
        <v>449405</v>
      </c>
      <c r="V156" s="6">
        <v>452161</v>
      </c>
      <c r="W156" s="16">
        <v>452753</v>
      </c>
      <c r="X156" s="16">
        <v>458964</v>
      </c>
      <c r="Y156" s="16">
        <v>466699</v>
      </c>
      <c r="Z156" s="17">
        <v>470242</v>
      </c>
      <c r="AA156" s="17">
        <v>461929</v>
      </c>
      <c r="AB156" s="17">
        <v>435831</v>
      </c>
      <c r="AC156" s="17">
        <v>415488</v>
      </c>
      <c r="AD156" s="17">
        <v>404472</v>
      </c>
      <c r="AE156" s="17">
        <v>413311</v>
      </c>
      <c r="AF156" s="17">
        <v>413726</v>
      </c>
      <c r="AG156" s="17"/>
      <c r="AH156" s="17"/>
      <c r="AI156" s="17"/>
      <c r="AJ156" s="17"/>
      <c r="AK156" s="17"/>
      <c r="AL156" s="17"/>
      <c r="AM156" s="6"/>
      <c r="AN156" s="18"/>
      <c r="AO156" s="18"/>
      <c r="AP156" s="18"/>
      <c r="AQ156" s="18"/>
      <c r="AR156" s="18"/>
      <c r="AS156" s="6"/>
      <c r="AT156" s="17"/>
      <c r="AU156" s="17"/>
      <c r="AV156" s="17"/>
      <c r="AW156" s="17"/>
      <c r="AX156" s="17"/>
    </row>
    <row r="157" spans="2:50">
      <c r="B157" s="11" t="s">
        <v>102</v>
      </c>
      <c r="C157" s="6">
        <v>443353</v>
      </c>
      <c r="D157" s="6">
        <v>444390</v>
      </c>
      <c r="E157" s="6">
        <v>448776</v>
      </c>
      <c r="F157" s="6">
        <v>432653</v>
      </c>
      <c r="G157" s="6">
        <v>439451</v>
      </c>
      <c r="H157" s="6">
        <v>432348</v>
      </c>
      <c r="I157" s="6">
        <v>440124</v>
      </c>
      <c r="J157" s="6">
        <v>438523</v>
      </c>
      <c r="K157" s="6">
        <v>439350</v>
      </c>
      <c r="L157" s="6">
        <v>442800</v>
      </c>
      <c r="M157" s="6">
        <v>441351</v>
      </c>
      <c r="N157" s="6">
        <v>451744</v>
      </c>
      <c r="O157" s="6">
        <v>450863</v>
      </c>
      <c r="P157" s="6">
        <v>453101</v>
      </c>
      <c r="Q157" s="6">
        <v>451548</v>
      </c>
      <c r="R157" s="6">
        <v>467487</v>
      </c>
      <c r="S157" s="6">
        <v>470143</v>
      </c>
      <c r="T157" s="6">
        <v>464168</v>
      </c>
      <c r="U157" s="6">
        <v>462277</v>
      </c>
      <c r="V157" s="6">
        <v>448503</v>
      </c>
      <c r="W157" s="16">
        <v>451914</v>
      </c>
      <c r="X157" s="16">
        <v>452872</v>
      </c>
      <c r="Y157" s="16">
        <v>457909</v>
      </c>
      <c r="Z157" s="17">
        <v>467538</v>
      </c>
      <c r="AA157" s="17">
        <v>470417</v>
      </c>
      <c r="AB157" s="17">
        <v>460940</v>
      </c>
      <c r="AC157" s="17">
        <v>435969</v>
      </c>
      <c r="AD157" s="17">
        <v>415134</v>
      </c>
      <c r="AE157" s="17">
        <v>404122</v>
      </c>
      <c r="AF157" s="17">
        <v>412954</v>
      </c>
      <c r="AG157" s="17"/>
      <c r="AH157" s="17"/>
      <c r="AI157" s="17"/>
      <c r="AJ157" s="17"/>
      <c r="AK157" s="17"/>
      <c r="AL157" s="17"/>
      <c r="AM157" s="6"/>
      <c r="AN157" s="18"/>
      <c r="AO157" s="18"/>
      <c r="AP157" s="18"/>
      <c r="AQ157" s="18"/>
      <c r="AR157" s="18"/>
      <c r="AS157" s="6"/>
      <c r="AT157" s="17"/>
      <c r="AU157" s="17"/>
      <c r="AV157" s="17"/>
      <c r="AW157" s="17"/>
      <c r="AX157" s="17"/>
    </row>
    <row r="158" spans="2:50">
      <c r="B158" s="11" t="s">
        <v>103</v>
      </c>
      <c r="C158" s="6">
        <v>436516</v>
      </c>
      <c r="D158" s="6">
        <v>442465</v>
      </c>
      <c r="E158" s="6">
        <v>443692</v>
      </c>
      <c r="F158" s="6">
        <v>447910</v>
      </c>
      <c r="G158" s="6">
        <v>432059</v>
      </c>
      <c r="H158" s="6">
        <v>438571</v>
      </c>
      <c r="I158" s="6">
        <v>431577</v>
      </c>
      <c r="J158" s="6">
        <v>439512</v>
      </c>
      <c r="K158" s="6">
        <v>437581</v>
      </c>
      <c r="L158" s="6">
        <v>440006</v>
      </c>
      <c r="M158" s="6">
        <v>443063</v>
      </c>
      <c r="N158" s="6">
        <v>441968</v>
      </c>
      <c r="O158" s="6">
        <v>452126</v>
      </c>
      <c r="P158" s="6">
        <v>451561</v>
      </c>
      <c r="Q158" s="6">
        <v>453443</v>
      </c>
      <c r="R158" s="6">
        <v>451998</v>
      </c>
      <c r="S158" s="6">
        <v>467444</v>
      </c>
      <c r="T158" s="6">
        <v>470315</v>
      </c>
      <c r="U158" s="6">
        <v>463951</v>
      </c>
      <c r="V158" s="6">
        <v>461641</v>
      </c>
      <c r="W158" s="16">
        <v>448576</v>
      </c>
      <c r="X158" s="16">
        <v>452606</v>
      </c>
      <c r="Y158" s="16">
        <v>453061</v>
      </c>
      <c r="Z158" s="17">
        <v>459081</v>
      </c>
      <c r="AA158" s="17">
        <v>467660</v>
      </c>
      <c r="AB158" s="17">
        <v>470126</v>
      </c>
      <c r="AC158" s="17">
        <v>460524</v>
      </c>
      <c r="AD158" s="17">
        <v>435684</v>
      </c>
      <c r="AE158" s="17">
        <v>414843</v>
      </c>
      <c r="AF158" s="17">
        <v>403860</v>
      </c>
      <c r="AG158" s="17"/>
      <c r="AH158" s="17"/>
      <c r="AI158" s="17"/>
      <c r="AJ158" s="17"/>
      <c r="AK158" s="17"/>
      <c r="AL158" s="17"/>
      <c r="AM158" s="6"/>
      <c r="AN158" s="18"/>
      <c r="AO158" s="18"/>
      <c r="AP158" s="18"/>
      <c r="AQ158" s="18"/>
      <c r="AR158" s="18"/>
      <c r="AS158" s="6"/>
      <c r="AT158" s="17"/>
      <c r="AU158" s="17"/>
      <c r="AV158" s="17"/>
      <c r="AW158" s="17"/>
      <c r="AX158" s="17"/>
    </row>
    <row r="159" spans="2:50">
      <c r="B159" s="11" t="s">
        <v>104</v>
      </c>
      <c r="C159" s="6">
        <v>417111</v>
      </c>
      <c r="D159" s="6">
        <v>436269</v>
      </c>
      <c r="E159" s="6">
        <v>441957</v>
      </c>
      <c r="F159" s="6">
        <v>443297</v>
      </c>
      <c r="G159" s="6">
        <v>447240</v>
      </c>
      <c r="H159" s="6">
        <v>431608</v>
      </c>
      <c r="I159" s="6">
        <v>437865</v>
      </c>
      <c r="J159" s="6">
        <v>430986</v>
      </c>
      <c r="K159" s="6">
        <v>438927</v>
      </c>
      <c r="L159" s="6">
        <v>438169</v>
      </c>
      <c r="M159" s="6">
        <v>440588</v>
      </c>
      <c r="N159" s="6">
        <v>443218</v>
      </c>
      <c r="O159" s="6">
        <v>442532</v>
      </c>
      <c r="P159" s="6">
        <v>452477</v>
      </c>
      <c r="Q159" s="6">
        <v>452201</v>
      </c>
      <c r="R159" s="6">
        <v>453412</v>
      </c>
      <c r="S159" s="6">
        <v>452519</v>
      </c>
      <c r="T159" s="6">
        <v>466473</v>
      </c>
      <c r="U159" s="6">
        <v>471094</v>
      </c>
      <c r="V159" s="6">
        <v>462734</v>
      </c>
      <c r="W159" s="16">
        <v>461081</v>
      </c>
      <c r="X159" s="16">
        <v>449108</v>
      </c>
      <c r="Y159" s="16">
        <v>452937</v>
      </c>
      <c r="Z159" s="17">
        <v>454335</v>
      </c>
      <c r="AA159" s="17">
        <v>459374</v>
      </c>
      <c r="AB159" s="17">
        <v>467109</v>
      </c>
      <c r="AC159" s="17">
        <v>469587</v>
      </c>
      <c r="AD159" s="17">
        <v>460164</v>
      </c>
      <c r="AE159" s="17">
        <v>435291</v>
      </c>
      <c r="AF159" s="17">
        <v>414578</v>
      </c>
      <c r="AG159" s="17"/>
      <c r="AH159" s="17"/>
      <c r="AI159" s="17"/>
      <c r="AJ159" s="17"/>
      <c r="AK159" s="17"/>
      <c r="AL159" s="17"/>
      <c r="AM159" s="6"/>
      <c r="AN159" s="18"/>
      <c r="AO159" s="18"/>
      <c r="AP159" s="18"/>
      <c r="AQ159" s="18"/>
      <c r="AR159" s="18"/>
      <c r="AS159" s="6"/>
      <c r="AT159" s="17"/>
      <c r="AU159" s="17"/>
      <c r="AV159" s="17"/>
      <c r="AW159" s="17"/>
      <c r="AX159" s="17"/>
    </row>
    <row r="160" spans="2:50">
      <c r="B160" s="11" t="s">
        <v>105</v>
      </c>
      <c r="C160" s="6">
        <v>318519</v>
      </c>
      <c r="D160" s="6">
        <v>416108</v>
      </c>
      <c r="E160" s="6">
        <v>435357</v>
      </c>
      <c r="F160" s="6">
        <v>440898</v>
      </c>
      <c r="G160" s="6">
        <v>442326</v>
      </c>
      <c r="H160" s="6">
        <v>446171</v>
      </c>
      <c r="I160" s="6">
        <v>430896</v>
      </c>
      <c r="J160" s="6">
        <v>437029</v>
      </c>
      <c r="K160" s="6">
        <v>430377</v>
      </c>
      <c r="L160" s="6">
        <v>439077</v>
      </c>
      <c r="M160" s="6">
        <v>438588</v>
      </c>
      <c r="N160" s="6">
        <v>440906</v>
      </c>
      <c r="O160" s="6">
        <v>443158</v>
      </c>
      <c r="P160" s="6">
        <v>442977</v>
      </c>
      <c r="Q160" s="6">
        <v>452638</v>
      </c>
      <c r="R160" s="6">
        <v>452508</v>
      </c>
      <c r="S160" s="6">
        <v>454007</v>
      </c>
      <c r="T160" s="6">
        <v>452056</v>
      </c>
      <c r="U160" s="6">
        <v>466732</v>
      </c>
      <c r="V160" s="6">
        <v>471095</v>
      </c>
      <c r="W160" s="16">
        <v>462550</v>
      </c>
      <c r="X160" s="16">
        <v>461168</v>
      </c>
      <c r="Y160" s="16">
        <v>449107</v>
      </c>
      <c r="Z160" s="17">
        <v>454167</v>
      </c>
      <c r="AA160" s="17">
        <v>454129</v>
      </c>
      <c r="AB160" s="17">
        <v>458858</v>
      </c>
      <c r="AC160" s="17">
        <v>466811</v>
      </c>
      <c r="AD160" s="17">
        <v>469080</v>
      </c>
      <c r="AE160" s="17">
        <v>459616</v>
      </c>
      <c r="AF160" s="17">
        <v>434834</v>
      </c>
      <c r="AG160" s="17"/>
      <c r="AH160" s="17"/>
      <c r="AI160" s="17"/>
      <c r="AJ160" s="17"/>
      <c r="AK160" s="17"/>
      <c r="AL160" s="17"/>
      <c r="AM160" s="6"/>
      <c r="AN160" s="18"/>
      <c r="AO160" s="18"/>
      <c r="AP160" s="18"/>
      <c r="AQ160" s="18"/>
      <c r="AR160" s="18"/>
      <c r="AS160" s="6"/>
      <c r="AT160" s="17"/>
      <c r="AU160" s="17"/>
      <c r="AV160" s="17"/>
      <c r="AW160" s="17"/>
      <c r="AX160" s="17"/>
    </row>
    <row r="161" spans="2:50">
      <c r="B161" s="11" t="s">
        <v>106</v>
      </c>
      <c r="C161" s="6">
        <v>314835</v>
      </c>
      <c r="D161" s="6">
        <v>317731</v>
      </c>
      <c r="E161" s="6">
        <v>415336</v>
      </c>
      <c r="F161" s="6">
        <v>434509</v>
      </c>
      <c r="G161" s="6">
        <v>439900</v>
      </c>
      <c r="H161" s="6">
        <v>441378</v>
      </c>
      <c r="I161" s="6">
        <v>445073</v>
      </c>
      <c r="J161" s="6">
        <v>430167</v>
      </c>
      <c r="K161" s="6">
        <v>436172</v>
      </c>
      <c r="L161" s="6">
        <v>430864</v>
      </c>
      <c r="M161" s="6">
        <v>439093</v>
      </c>
      <c r="N161" s="6">
        <v>438825</v>
      </c>
      <c r="O161" s="6">
        <v>441190</v>
      </c>
      <c r="P161" s="6">
        <v>443041</v>
      </c>
      <c r="Q161" s="6">
        <v>443273</v>
      </c>
      <c r="R161" s="6">
        <v>452478</v>
      </c>
      <c r="S161" s="6">
        <v>452643</v>
      </c>
      <c r="T161" s="6">
        <v>453502</v>
      </c>
      <c r="U161" s="6">
        <v>452468</v>
      </c>
      <c r="V161" s="6">
        <v>465441</v>
      </c>
      <c r="W161" s="16">
        <v>471258</v>
      </c>
      <c r="X161" s="16">
        <v>462235</v>
      </c>
      <c r="Y161" s="16">
        <v>460737</v>
      </c>
      <c r="Z161" s="17">
        <v>450353</v>
      </c>
      <c r="AA161" s="17">
        <v>453623</v>
      </c>
      <c r="AB161" s="17">
        <v>453971</v>
      </c>
      <c r="AC161" s="17">
        <v>457586</v>
      </c>
      <c r="AD161" s="17">
        <v>466003</v>
      </c>
      <c r="AE161" s="17">
        <v>468297</v>
      </c>
      <c r="AF161" s="17">
        <v>458834</v>
      </c>
      <c r="AG161" s="17"/>
      <c r="AH161" s="17"/>
      <c r="AI161" s="17"/>
      <c r="AJ161" s="17"/>
      <c r="AK161" s="17"/>
      <c r="AL161" s="17"/>
      <c r="AM161" s="6"/>
      <c r="AN161" s="18"/>
      <c r="AO161" s="18"/>
      <c r="AP161" s="18"/>
      <c r="AQ161" s="18"/>
      <c r="AR161" s="18"/>
      <c r="AS161" s="6"/>
      <c r="AT161" s="17"/>
      <c r="AU161" s="17"/>
      <c r="AV161" s="17"/>
      <c r="AW161" s="17"/>
      <c r="AX161" s="17"/>
    </row>
    <row r="162" spans="2:50">
      <c r="B162" s="11" t="s">
        <v>107</v>
      </c>
      <c r="C162" s="6">
        <v>307991</v>
      </c>
      <c r="D162" s="6">
        <v>314855</v>
      </c>
      <c r="E162" s="6">
        <v>317291</v>
      </c>
      <c r="F162" s="6">
        <v>414817</v>
      </c>
      <c r="G162" s="6">
        <v>433840</v>
      </c>
      <c r="H162" s="6">
        <v>438965</v>
      </c>
      <c r="I162" s="6">
        <v>440491</v>
      </c>
      <c r="J162" s="6">
        <v>443940</v>
      </c>
      <c r="K162" s="6">
        <v>429334</v>
      </c>
      <c r="L162" s="6">
        <v>436851</v>
      </c>
      <c r="M162" s="6">
        <v>431274</v>
      </c>
      <c r="N162" s="6">
        <v>439026</v>
      </c>
      <c r="O162" s="6">
        <v>439020</v>
      </c>
      <c r="P162" s="6">
        <v>441356</v>
      </c>
      <c r="Q162" s="6">
        <v>442891</v>
      </c>
      <c r="R162" s="6">
        <v>443315</v>
      </c>
      <c r="S162" s="6">
        <v>451693</v>
      </c>
      <c r="T162" s="6">
        <v>452325</v>
      </c>
      <c r="U162" s="6">
        <v>453042</v>
      </c>
      <c r="V162" s="6">
        <v>451812</v>
      </c>
      <c r="W162" s="16">
        <v>464794</v>
      </c>
      <c r="X162" s="16">
        <v>470242</v>
      </c>
      <c r="Y162" s="16">
        <v>461685</v>
      </c>
      <c r="Z162" s="17">
        <v>461847</v>
      </c>
      <c r="AA162" s="17">
        <v>451414</v>
      </c>
      <c r="AB162" s="17">
        <v>452396</v>
      </c>
      <c r="AC162" s="17">
        <v>453275</v>
      </c>
      <c r="AD162" s="17">
        <v>457115</v>
      </c>
      <c r="AE162" s="17">
        <v>465551</v>
      </c>
      <c r="AF162" s="17">
        <v>467783</v>
      </c>
      <c r="AG162" s="17"/>
      <c r="AH162" s="17"/>
      <c r="AI162" s="17"/>
      <c r="AJ162" s="17"/>
      <c r="AK162" s="17"/>
      <c r="AL162" s="17"/>
      <c r="AM162" s="6"/>
      <c r="AN162" s="18"/>
      <c r="AO162" s="18"/>
      <c r="AP162" s="18"/>
      <c r="AQ162" s="18"/>
      <c r="AR162" s="18"/>
      <c r="AS162" s="6"/>
      <c r="AT162" s="17"/>
      <c r="AU162" s="17"/>
      <c r="AV162" s="17"/>
      <c r="AW162" s="17"/>
      <c r="AX162" s="17"/>
    </row>
    <row r="163" spans="2:50">
      <c r="B163" s="11" t="s">
        <v>108</v>
      </c>
      <c r="C163" s="6">
        <v>287651</v>
      </c>
      <c r="D163" s="6">
        <v>307261</v>
      </c>
      <c r="E163" s="6">
        <v>314270</v>
      </c>
      <c r="F163" s="6">
        <v>316393</v>
      </c>
      <c r="G163" s="6">
        <v>413723</v>
      </c>
      <c r="H163" s="6">
        <v>432801</v>
      </c>
      <c r="I163" s="6">
        <v>437853</v>
      </c>
      <c r="J163" s="6">
        <v>439552</v>
      </c>
      <c r="K163" s="6">
        <v>442953</v>
      </c>
      <c r="L163" s="6">
        <v>429380</v>
      </c>
      <c r="M163" s="6">
        <v>437478</v>
      </c>
      <c r="N163" s="6">
        <v>431564</v>
      </c>
      <c r="O163" s="6">
        <v>438991</v>
      </c>
      <c r="P163" s="6">
        <v>439113</v>
      </c>
      <c r="Q163" s="6">
        <v>441411</v>
      </c>
      <c r="R163" s="6">
        <v>442436</v>
      </c>
      <c r="S163" s="6">
        <v>443748</v>
      </c>
      <c r="T163" s="6">
        <v>450957</v>
      </c>
      <c r="U163" s="6">
        <v>450791</v>
      </c>
      <c r="V163" s="6">
        <v>452918</v>
      </c>
      <c r="W163" s="16">
        <v>451152</v>
      </c>
      <c r="X163" s="16">
        <v>464980</v>
      </c>
      <c r="Y163" s="16">
        <v>469620</v>
      </c>
      <c r="Z163" s="17">
        <v>462970</v>
      </c>
      <c r="AA163" s="17">
        <v>461582</v>
      </c>
      <c r="AB163" s="17">
        <v>449873</v>
      </c>
      <c r="AC163" s="17">
        <v>450479</v>
      </c>
      <c r="AD163" s="17">
        <v>451865</v>
      </c>
      <c r="AE163" s="17">
        <v>455672</v>
      </c>
      <c r="AF163" s="17">
        <v>464142</v>
      </c>
      <c r="AG163" s="17"/>
      <c r="AH163" s="17"/>
      <c r="AI163" s="17"/>
      <c r="AJ163" s="17"/>
      <c r="AK163" s="17"/>
      <c r="AL163" s="17"/>
      <c r="AM163" s="6"/>
      <c r="AN163" s="18"/>
      <c r="AO163" s="18"/>
      <c r="AP163" s="18"/>
      <c r="AQ163" s="18"/>
      <c r="AR163" s="18"/>
      <c r="AS163" s="6"/>
      <c r="AT163" s="17"/>
      <c r="AU163" s="17"/>
      <c r="AV163" s="17"/>
      <c r="AW163" s="17"/>
      <c r="AX163" s="17"/>
    </row>
    <row r="164" spans="2:50">
      <c r="B164" s="11" t="s">
        <v>109</v>
      </c>
      <c r="C164" s="6">
        <v>260317</v>
      </c>
      <c r="D164" s="6">
        <v>287561</v>
      </c>
      <c r="E164" s="6">
        <v>307153</v>
      </c>
      <c r="F164" s="6">
        <v>314239</v>
      </c>
      <c r="G164" s="6">
        <v>315981</v>
      </c>
      <c r="H164" s="6">
        <v>413161</v>
      </c>
      <c r="I164" s="6">
        <v>432205</v>
      </c>
      <c r="J164" s="6">
        <v>437059</v>
      </c>
      <c r="K164" s="6">
        <v>438825</v>
      </c>
      <c r="L164" s="6">
        <v>443391</v>
      </c>
      <c r="M164" s="6">
        <v>429294</v>
      </c>
      <c r="N164" s="6">
        <v>438067</v>
      </c>
      <c r="O164" s="6">
        <v>431789</v>
      </c>
      <c r="P164" s="6">
        <v>438755</v>
      </c>
      <c r="Q164" s="6">
        <v>439224</v>
      </c>
      <c r="R164" s="6">
        <v>441318</v>
      </c>
      <c r="S164" s="6">
        <v>442263</v>
      </c>
      <c r="T164" s="6">
        <v>442911</v>
      </c>
      <c r="U164" s="6">
        <v>449683</v>
      </c>
      <c r="V164" s="6">
        <v>449930</v>
      </c>
      <c r="W164" s="16">
        <v>451497</v>
      </c>
      <c r="X164" s="16">
        <v>450596</v>
      </c>
      <c r="Y164" s="16">
        <v>464847</v>
      </c>
      <c r="Z164" s="17">
        <v>470422</v>
      </c>
      <c r="AA164" s="17">
        <v>462481</v>
      </c>
      <c r="AB164" s="17">
        <v>460880</v>
      </c>
      <c r="AC164" s="17">
        <v>447936</v>
      </c>
      <c r="AD164" s="17">
        <v>449363</v>
      </c>
      <c r="AE164" s="17">
        <v>450736</v>
      </c>
      <c r="AF164" s="17">
        <v>454621</v>
      </c>
      <c r="AG164" s="17"/>
      <c r="AH164" s="17"/>
      <c r="AI164" s="17"/>
      <c r="AJ164" s="17"/>
      <c r="AK164" s="17"/>
      <c r="AL164" s="17"/>
      <c r="AM164" s="6"/>
      <c r="AN164" s="18"/>
      <c r="AO164" s="18"/>
      <c r="AP164" s="18"/>
      <c r="AQ164" s="18"/>
      <c r="AR164" s="18"/>
      <c r="AS164" s="6"/>
      <c r="AT164" s="17"/>
      <c r="AU164" s="17"/>
      <c r="AV164" s="17"/>
      <c r="AW164" s="17"/>
      <c r="AX164" s="17"/>
    </row>
    <row r="165" spans="2:50">
      <c r="B165" s="11" t="s">
        <v>110</v>
      </c>
      <c r="C165" s="6">
        <v>275952</v>
      </c>
      <c r="D165" s="6">
        <v>259984</v>
      </c>
      <c r="E165" s="6">
        <v>286882</v>
      </c>
      <c r="F165" s="6">
        <v>306429</v>
      </c>
      <c r="G165" s="6">
        <v>313530</v>
      </c>
      <c r="H165" s="6">
        <v>314909</v>
      </c>
      <c r="I165" s="6">
        <v>411925</v>
      </c>
      <c r="J165" s="6">
        <v>430900</v>
      </c>
      <c r="K165" s="6">
        <v>435574</v>
      </c>
      <c r="L165" s="6">
        <v>439137</v>
      </c>
      <c r="M165" s="6">
        <v>443722</v>
      </c>
      <c r="N165" s="6">
        <v>429178</v>
      </c>
      <c r="O165" s="6">
        <v>438578</v>
      </c>
      <c r="P165" s="6">
        <v>432009</v>
      </c>
      <c r="Q165" s="6">
        <v>438557</v>
      </c>
      <c r="R165" s="6">
        <v>439114</v>
      </c>
      <c r="S165" s="6">
        <v>441437</v>
      </c>
      <c r="T165" s="6">
        <v>441771</v>
      </c>
      <c r="U165" s="6">
        <v>442286</v>
      </c>
      <c r="V165" s="6">
        <v>448151</v>
      </c>
      <c r="W165" s="16">
        <v>449930</v>
      </c>
      <c r="X165" s="16">
        <v>451429</v>
      </c>
      <c r="Y165" s="16">
        <v>449372</v>
      </c>
      <c r="Z165" s="17">
        <v>464846</v>
      </c>
      <c r="AA165" s="17">
        <v>468663</v>
      </c>
      <c r="AB165" s="17">
        <v>462751</v>
      </c>
      <c r="AC165" s="17">
        <v>459175</v>
      </c>
      <c r="AD165" s="17">
        <v>446803</v>
      </c>
      <c r="AE165" s="17">
        <v>448217</v>
      </c>
      <c r="AF165" s="17">
        <v>449572</v>
      </c>
      <c r="AG165" s="17"/>
      <c r="AH165" s="17"/>
      <c r="AI165" s="17"/>
      <c r="AJ165" s="17"/>
      <c r="AK165" s="17"/>
      <c r="AL165" s="17"/>
      <c r="AM165" s="6"/>
      <c r="AN165" s="18"/>
      <c r="AO165" s="18"/>
      <c r="AP165" s="18"/>
      <c r="AQ165" s="18"/>
      <c r="AR165" s="18"/>
      <c r="AS165" s="6"/>
      <c r="AT165" s="17"/>
      <c r="AU165" s="17"/>
      <c r="AV165" s="17"/>
      <c r="AW165" s="17"/>
      <c r="AX165" s="17"/>
    </row>
    <row r="166" spans="2:50">
      <c r="B166" s="11" t="s">
        <v>111</v>
      </c>
      <c r="C166" s="6">
        <v>296266</v>
      </c>
      <c r="D166" s="6">
        <v>275040</v>
      </c>
      <c r="E166" s="6">
        <v>259514</v>
      </c>
      <c r="F166" s="6">
        <v>286052</v>
      </c>
      <c r="G166" s="6">
        <v>305589</v>
      </c>
      <c r="H166" s="6">
        <v>312828</v>
      </c>
      <c r="I166" s="6">
        <v>313848</v>
      </c>
      <c r="J166" s="6">
        <v>410750</v>
      </c>
      <c r="K166" s="6">
        <v>429792</v>
      </c>
      <c r="L166" s="6">
        <v>435969</v>
      </c>
      <c r="M166" s="6">
        <v>439295</v>
      </c>
      <c r="N166" s="6">
        <v>443927</v>
      </c>
      <c r="O166" s="6">
        <v>428930</v>
      </c>
      <c r="P166" s="6">
        <v>438836</v>
      </c>
      <c r="Q166" s="6">
        <v>431993</v>
      </c>
      <c r="R166" s="6">
        <v>438038</v>
      </c>
      <c r="S166" s="6">
        <v>437879</v>
      </c>
      <c r="T166" s="6">
        <v>440993</v>
      </c>
      <c r="U166" s="6">
        <v>440359</v>
      </c>
      <c r="V166" s="6">
        <v>440793</v>
      </c>
      <c r="W166" s="16">
        <v>447276</v>
      </c>
      <c r="X166" s="16">
        <v>449374</v>
      </c>
      <c r="Y166" s="16">
        <v>450599</v>
      </c>
      <c r="Z166" s="17">
        <v>449186</v>
      </c>
      <c r="AA166" s="17">
        <v>463725</v>
      </c>
      <c r="AB166" s="17">
        <v>467029</v>
      </c>
      <c r="AC166" s="17">
        <v>460150</v>
      </c>
      <c r="AD166" s="17">
        <v>457319</v>
      </c>
      <c r="AE166" s="17">
        <v>444933</v>
      </c>
      <c r="AF166" s="17">
        <v>446380</v>
      </c>
      <c r="AG166" s="17"/>
      <c r="AH166" s="17"/>
      <c r="AI166" s="17"/>
      <c r="AJ166" s="17"/>
      <c r="AK166" s="17"/>
      <c r="AL166" s="17"/>
      <c r="AM166" s="6"/>
      <c r="AN166" s="18"/>
      <c r="AO166" s="18"/>
      <c r="AP166" s="18"/>
      <c r="AQ166" s="18"/>
      <c r="AR166" s="18"/>
      <c r="AS166" s="6"/>
      <c r="AT166" s="17"/>
      <c r="AU166" s="17"/>
      <c r="AV166" s="17"/>
      <c r="AW166" s="17"/>
      <c r="AX166" s="17"/>
    </row>
    <row r="167" spans="2:50">
      <c r="B167" s="11" t="s">
        <v>112</v>
      </c>
      <c r="C167" s="6">
        <v>294763</v>
      </c>
      <c r="D167" s="6">
        <v>295579</v>
      </c>
      <c r="E167" s="6">
        <v>274421</v>
      </c>
      <c r="F167" s="6">
        <v>259182</v>
      </c>
      <c r="G167" s="6">
        <v>285322</v>
      </c>
      <c r="H167" s="6">
        <v>304827</v>
      </c>
      <c r="I167" s="6">
        <v>312127</v>
      </c>
      <c r="J167" s="6">
        <v>312754</v>
      </c>
      <c r="K167" s="6">
        <v>409504</v>
      </c>
      <c r="L167" s="6">
        <v>430230</v>
      </c>
      <c r="M167" s="6">
        <v>436298</v>
      </c>
      <c r="N167" s="6">
        <v>439409</v>
      </c>
      <c r="O167" s="6">
        <v>444075</v>
      </c>
      <c r="P167" s="6">
        <v>428583</v>
      </c>
      <c r="Q167" s="6">
        <v>439151</v>
      </c>
      <c r="R167" s="6">
        <v>431902</v>
      </c>
      <c r="S167" s="6">
        <v>437092</v>
      </c>
      <c r="T167" s="6">
        <v>437691</v>
      </c>
      <c r="U167" s="6">
        <v>439436</v>
      </c>
      <c r="V167" s="6">
        <v>439661</v>
      </c>
      <c r="W167" s="16">
        <v>439031</v>
      </c>
      <c r="X167" s="16">
        <v>447729</v>
      </c>
      <c r="Y167" s="16">
        <v>448123</v>
      </c>
      <c r="Z167" s="17">
        <v>450433</v>
      </c>
      <c r="AA167" s="17">
        <v>447742</v>
      </c>
      <c r="AB167" s="17">
        <v>462826</v>
      </c>
      <c r="AC167" s="17">
        <v>466084</v>
      </c>
      <c r="AD167" s="17">
        <v>458952</v>
      </c>
      <c r="AE167" s="17">
        <v>456172</v>
      </c>
      <c r="AF167" s="17">
        <v>443790</v>
      </c>
      <c r="AG167" s="17"/>
      <c r="AH167" s="17"/>
      <c r="AI167" s="17"/>
      <c r="AJ167" s="17"/>
      <c r="AK167" s="17"/>
      <c r="AL167" s="17"/>
      <c r="AM167" s="6"/>
      <c r="AN167" s="18"/>
      <c r="AO167" s="18"/>
      <c r="AP167" s="18"/>
      <c r="AQ167" s="18"/>
      <c r="AR167" s="18"/>
      <c r="AS167" s="6"/>
      <c r="AT167" s="17"/>
      <c r="AU167" s="17"/>
      <c r="AV167" s="17"/>
      <c r="AW167" s="17"/>
      <c r="AX167" s="17"/>
    </row>
    <row r="168" spans="2:50">
      <c r="B168" s="11" t="s">
        <v>113</v>
      </c>
      <c r="C168" s="6">
        <v>296040</v>
      </c>
      <c r="D168" s="6">
        <v>293903</v>
      </c>
      <c r="E168" s="6">
        <v>294808</v>
      </c>
      <c r="F168" s="6">
        <v>273762</v>
      </c>
      <c r="G168" s="6">
        <v>258780</v>
      </c>
      <c r="H168" s="6">
        <v>284634</v>
      </c>
      <c r="I168" s="6">
        <v>304147</v>
      </c>
      <c r="J168" s="6">
        <v>311570</v>
      </c>
      <c r="K168" s="6">
        <v>311950</v>
      </c>
      <c r="L168" s="6">
        <v>410012</v>
      </c>
      <c r="M168" s="6">
        <v>430641</v>
      </c>
      <c r="N168" s="6">
        <v>436641</v>
      </c>
      <c r="O168" s="6">
        <v>439479</v>
      </c>
      <c r="P168" s="6">
        <v>444168</v>
      </c>
      <c r="Q168" s="6">
        <v>428352</v>
      </c>
      <c r="R168" s="6">
        <v>439472</v>
      </c>
      <c r="S168" s="6">
        <v>430702</v>
      </c>
      <c r="T168" s="6">
        <v>436485</v>
      </c>
      <c r="U168" s="6">
        <v>437026</v>
      </c>
      <c r="V168" s="6">
        <v>437931</v>
      </c>
      <c r="W168" s="16">
        <v>438270</v>
      </c>
      <c r="X168" s="16">
        <v>437611</v>
      </c>
      <c r="Y168" s="16">
        <v>446836</v>
      </c>
      <c r="Z168" s="17">
        <v>448575</v>
      </c>
      <c r="AA168" s="17">
        <v>448127</v>
      </c>
      <c r="AB168" s="17">
        <v>447040</v>
      </c>
      <c r="AC168" s="17">
        <v>460670</v>
      </c>
      <c r="AD168" s="17">
        <v>464270</v>
      </c>
      <c r="AE168" s="17">
        <v>457165</v>
      </c>
      <c r="AF168" s="17">
        <v>454330</v>
      </c>
      <c r="AG168" s="17"/>
      <c r="AH168" s="17"/>
      <c r="AI168" s="17"/>
      <c r="AJ168" s="17"/>
      <c r="AK168" s="17"/>
      <c r="AL168" s="17"/>
      <c r="AM168" s="6"/>
      <c r="AN168" s="18"/>
      <c r="AO168" s="18"/>
      <c r="AP168" s="18"/>
      <c r="AQ168" s="18"/>
      <c r="AR168" s="18"/>
      <c r="AS168" s="6"/>
      <c r="AT168" s="17"/>
      <c r="AU168" s="17"/>
      <c r="AV168" s="17"/>
      <c r="AW168" s="17"/>
      <c r="AX168" s="17"/>
    </row>
    <row r="169" spans="2:50">
      <c r="B169" s="11" t="s">
        <v>114</v>
      </c>
      <c r="C169" s="6">
        <v>301638</v>
      </c>
      <c r="D169" s="6">
        <v>295153</v>
      </c>
      <c r="E169" s="6">
        <v>292955</v>
      </c>
      <c r="F169" s="6">
        <v>293858</v>
      </c>
      <c r="G169" s="6">
        <v>272819</v>
      </c>
      <c r="H169" s="6">
        <v>258116</v>
      </c>
      <c r="I169" s="6">
        <v>283577</v>
      </c>
      <c r="J169" s="6">
        <v>303050</v>
      </c>
      <c r="K169" s="6">
        <v>310522</v>
      </c>
      <c r="L169" s="6">
        <v>312256</v>
      </c>
      <c r="M169" s="6">
        <v>410493</v>
      </c>
      <c r="N169" s="6">
        <v>431079</v>
      </c>
      <c r="O169" s="6">
        <v>436943</v>
      </c>
      <c r="P169" s="6">
        <v>439479</v>
      </c>
      <c r="Q169" s="6">
        <v>444190</v>
      </c>
      <c r="R169" s="6">
        <v>427965</v>
      </c>
      <c r="S169" s="6">
        <v>438127</v>
      </c>
      <c r="T169" s="6">
        <v>429804</v>
      </c>
      <c r="U169" s="6">
        <v>435665</v>
      </c>
      <c r="V169" s="6">
        <v>435809</v>
      </c>
      <c r="W169" s="16">
        <v>436006</v>
      </c>
      <c r="X169" s="16">
        <v>437787</v>
      </c>
      <c r="Y169" s="16">
        <v>436894</v>
      </c>
      <c r="Z169" s="17">
        <v>447198</v>
      </c>
      <c r="AA169" s="17">
        <v>448196</v>
      </c>
      <c r="AB169" s="17">
        <v>447123</v>
      </c>
      <c r="AC169" s="17">
        <v>444957</v>
      </c>
      <c r="AD169" s="17">
        <v>459390</v>
      </c>
      <c r="AE169" s="17">
        <v>462972</v>
      </c>
      <c r="AF169" s="17">
        <v>455939</v>
      </c>
      <c r="AG169" s="17"/>
      <c r="AH169" s="17"/>
      <c r="AI169" s="17"/>
      <c r="AJ169" s="17"/>
      <c r="AK169" s="17"/>
      <c r="AL169" s="17"/>
      <c r="AM169" s="6"/>
      <c r="AN169" s="18"/>
      <c r="AO169" s="18"/>
      <c r="AP169" s="18"/>
      <c r="AQ169" s="18"/>
      <c r="AR169" s="18"/>
      <c r="AS169" s="6"/>
      <c r="AT169" s="17"/>
      <c r="AU169" s="17"/>
      <c r="AV169" s="17"/>
      <c r="AW169" s="17"/>
      <c r="AX169" s="17"/>
    </row>
    <row r="170" spans="2:50">
      <c r="B170" s="11" t="s">
        <v>115</v>
      </c>
      <c r="C170" s="6">
        <v>301516</v>
      </c>
      <c r="D170" s="6">
        <v>300261</v>
      </c>
      <c r="E170" s="6">
        <v>293862</v>
      </c>
      <c r="F170" s="6">
        <v>291771</v>
      </c>
      <c r="G170" s="6">
        <v>292593</v>
      </c>
      <c r="H170" s="6">
        <v>271625</v>
      </c>
      <c r="I170" s="6">
        <v>257267</v>
      </c>
      <c r="J170" s="6">
        <v>282369</v>
      </c>
      <c r="K170" s="6">
        <v>301886</v>
      </c>
      <c r="L170" s="6">
        <v>310487</v>
      </c>
      <c r="M170" s="6">
        <v>312407</v>
      </c>
      <c r="N170" s="6">
        <v>410759</v>
      </c>
      <c r="O170" s="6">
        <v>431303</v>
      </c>
      <c r="P170" s="6">
        <v>437070</v>
      </c>
      <c r="Q170" s="6">
        <v>439356</v>
      </c>
      <c r="R170" s="6">
        <v>444056</v>
      </c>
      <c r="S170" s="6">
        <v>427179</v>
      </c>
      <c r="T170" s="6">
        <v>437645</v>
      </c>
      <c r="U170" s="6">
        <v>428460</v>
      </c>
      <c r="V170" s="6">
        <v>433705</v>
      </c>
      <c r="W170" s="16">
        <v>434101</v>
      </c>
      <c r="X170" s="16">
        <v>435097</v>
      </c>
      <c r="Y170" s="16">
        <v>436986</v>
      </c>
      <c r="Z170" s="17">
        <v>437617</v>
      </c>
      <c r="AA170" s="17">
        <v>446374</v>
      </c>
      <c r="AB170" s="17">
        <v>447057</v>
      </c>
      <c r="AC170" s="17">
        <v>445079</v>
      </c>
      <c r="AD170" s="17">
        <v>443527</v>
      </c>
      <c r="AE170" s="17">
        <v>457954</v>
      </c>
      <c r="AF170" s="17">
        <v>461505</v>
      </c>
      <c r="AG170" s="17"/>
      <c r="AH170" s="17"/>
      <c r="AI170" s="17"/>
      <c r="AJ170" s="17"/>
      <c r="AK170" s="17"/>
      <c r="AL170" s="17"/>
      <c r="AM170" s="6"/>
      <c r="AN170" s="18"/>
      <c r="AO170" s="18"/>
      <c r="AP170" s="18"/>
      <c r="AQ170" s="18"/>
      <c r="AR170" s="18"/>
      <c r="AS170" s="6"/>
      <c r="AT170" s="17"/>
      <c r="AU170" s="17"/>
      <c r="AV170" s="17"/>
      <c r="AW170" s="17"/>
      <c r="AX170" s="17"/>
    </row>
    <row r="171" spans="2:50">
      <c r="B171" s="11" t="s">
        <v>116</v>
      </c>
      <c r="C171" s="6">
        <v>311926</v>
      </c>
      <c r="D171" s="6">
        <v>300438</v>
      </c>
      <c r="E171" s="6">
        <v>299342</v>
      </c>
      <c r="F171" s="6">
        <v>292994</v>
      </c>
      <c r="G171" s="6">
        <v>290973</v>
      </c>
      <c r="H171" s="6">
        <v>291875</v>
      </c>
      <c r="I171" s="6">
        <v>270886</v>
      </c>
      <c r="J171" s="6">
        <v>256912</v>
      </c>
      <c r="K171" s="6">
        <v>281784</v>
      </c>
      <c r="L171" s="6">
        <v>301950</v>
      </c>
      <c r="M171" s="6">
        <v>310395</v>
      </c>
      <c r="N171" s="6">
        <v>312552</v>
      </c>
      <c r="O171" s="6">
        <v>410947</v>
      </c>
      <c r="P171" s="6">
        <v>431426</v>
      </c>
      <c r="Q171" s="6">
        <v>437231</v>
      </c>
      <c r="R171" s="6">
        <v>439123</v>
      </c>
      <c r="S171" s="6">
        <v>444177</v>
      </c>
      <c r="T171" s="6">
        <v>426133</v>
      </c>
      <c r="U171" s="6">
        <v>436437</v>
      </c>
      <c r="V171" s="6">
        <v>426113</v>
      </c>
      <c r="W171" s="16">
        <v>432479</v>
      </c>
      <c r="X171" s="16">
        <v>433061</v>
      </c>
      <c r="Y171" s="16">
        <v>434403</v>
      </c>
      <c r="Z171" s="17">
        <v>437548</v>
      </c>
      <c r="AA171" s="17">
        <v>436862</v>
      </c>
      <c r="AB171" s="17">
        <v>444914</v>
      </c>
      <c r="AC171" s="17">
        <v>444552</v>
      </c>
      <c r="AD171" s="17">
        <v>443406</v>
      </c>
      <c r="AE171" s="17">
        <v>441859</v>
      </c>
      <c r="AF171" s="17">
        <v>456383</v>
      </c>
      <c r="AG171" s="17"/>
      <c r="AH171" s="17"/>
      <c r="AI171" s="17"/>
      <c r="AJ171" s="17"/>
      <c r="AK171" s="17"/>
      <c r="AL171" s="17"/>
      <c r="AM171" s="6"/>
      <c r="AN171" s="18"/>
      <c r="AO171" s="18"/>
      <c r="AP171" s="18"/>
      <c r="AQ171" s="18"/>
      <c r="AR171" s="18"/>
      <c r="AS171" s="6"/>
      <c r="AT171" s="17"/>
      <c r="AU171" s="17"/>
      <c r="AV171" s="17"/>
      <c r="AW171" s="17"/>
      <c r="AX171" s="17"/>
    </row>
    <row r="172" spans="2:50">
      <c r="B172" s="11" t="s">
        <v>117</v>
      </c>
      <c r="C172" s="6">
        <v>308005</v>
      </c>
      <c r="D172" s="6">
        <v>310895</v>
      </c>
      <c r="E172" s="6">
        <v>299144</v>
      </c>
      <c r="F172" s="6">
        <v>298062</v>
      </c>
      <c r="G172" s="6">
        <v>291903</v>
      </c>
      <c r="H172" s="6">
        <v>289823</v>
      </c>
      <c r="I172" s="6">
        <v>290688</v>
      </c>
      <c r="J172" s="6">
        <v>269784</v>
      </c>
      <c r="K172" s="6">
        <v>256143</v>
      </c>
      <c r="L172" s="6">
        <v>282078</v>
      </c>
      <c r="M172" s="6">
        <v>301866</v>
      </c>
      <c r="N172" s="6">
        <v>310191</v>
      </c>
      <c r="O172" s="6">
        <v>312513</v>
      </c>
      <c r="P172" s="6">
        <v>411012</v>
      </c>
      <c r="Q172" s="6">
        <v>431436</v>
      </c>
      <c r="R172" s="6">
        <v>437167</v>
      </c>
      <c r="S172" s="6">
        <v>437835</v>
      </c>
      <c r="T172" s="6">
        <v>444221</v>
      </c>
      <c r="U172" s="6">
        <v>425196</v>
      </c>
      <c r="V172" s="6">
        <v>435538</v>
      </c>
      <c r="W172" s="16">
        <v>424988</v>
      </c>
      <c r="X172" s="16">
        <v>431998</v>
      </c>
      <c r="Y172" s="16">
        <v>431595</v>
      </c>
      <c r="Z172" s="17">
        <v>434489</v>
      </c>
      <c r="AA172" s="17">
        <v>436192</v>
      </c>
      <c r="AB172" s="17">
        <v>436844</v>
      </c>
      <c r="AC172" s="17">
        <v>442594</v>
      </c>
      <c r="AD172" s="17">
        <v>443189</v>
      </c>
      <c r="AE172" s="17">
        <v>441979</v>
      </c>
      <c r="AF172" s="17">
        <v>440637</v>
      </c>
      <c r="AG172" s="17"/>
      <c r="AH172" s="17"/>
      <c r="AI172" s="17"/>
      <c r="AJ172" s="17"/>
      <c r="AK172" s="17"/>
      <c r="AL172" s="17"/>
      <c r="AM172" s="6"/>
      <c r="AN172" s="18"/>
      <c r="AO172" s="18"/>
      <c r="AP172" s="18"/>
      <c r="AQ172" s="18"/>
      <c r="AR172" s="18"/>
      <c r="AS172" s="6"/>
      <c r="AT172" s="17"/>
      <c r="AU172" s="17"/>
      <c r="AV172" s="17"/>
      <c r="AW172" s="17"/>
      <c r="AX172" s="17"/>
    </row>
    <row r="173" spans="2:50">
      <c r="B173" s="11" t="s">
        <v>118</v>
      </c>
      <c r="C173" s="6">
        <v>321485</v>
      </c>
      <c r="D173" s="6">
        <v>306480</v>
      </c>
      <c r="E173" s="6">
        <v>309721</v>
      </c>
      <c r="F173" s="6">
        <v>297826</v>
      </c>
      <c r="G173" s="6">
        <v>296816</v>
      </c>
      <c r="H173" s="6">
        <v>290834</v>
      </c>
      <c r="I173" s="6">
        <v>288723</v>
      </c>
      <c r="J173" s="6">
        <v>289700</v>
      </c>
      <c r="K173" s="6">
        <v>268822</v>
      </c>
      <c r="L173" s="6">
        <v>256002</v>
      </c>
      <c r="M173" s="6">
        <v>282247</v>
      </c>
      <c r="N173" s="6">
        <v>301683</v>
      </c>
      <c r="O173" s="6">
        <v>309913</v>
      </c>
      <c r="P173" s="6">
        <v>312444</v>
      </c>
      <c r="Q173" s="6">
        <v>411081</v>
      </c>
      <c r="R173" s="6">
        <v>431336</v>
      </c>
      <c r="S173" s="6">
        <v>436625</v>
      </c>
      <c r="T173" s="6">
        <v>437262</v>
      </c>
      <c r="U173" s="6">
        <v>443018</v>
      </c>
      <c r="V173" s="6">
        <v>424204</v>
      </c>
      <c r="W173" s="16">
        <v>434124</v>
      </c>
      <c r="X173" s="16">
        <v>424256</v>
      </c>
      <c r="Y173" s="16">
        <v>431358</v>
      </c>
      <c r="Z173" s="17">
        <v>431516</v>
      </c>
      <c r="AA173" s="17">
        <v>433893</v>
      </c>
      <c r="AB173" s="17">
        <v>435113</v>
      </c>
      <c r="AC173" s="17">
        <v>435904</v>
      </c>
      <c r="AD173" s="17">
        <v>441567</v>
      </c>
      <c r="AE173" s="17">
        <v>442209</v>
      </c>
      <c r="AF173" s="17">
        <v>441038</v>
      </c>
      <c r="AG173" s="17"/>
      <c r="AH173" s="17"/>
      <c r="AI173" s="17"/>
      <c r="AJ173" s="17"/>
      <c r="AK173" s="17"/>
      <c r="AL173" s="17"/>
      <c r="AM173" s="6"/>
      <c r="AN173" s="18"/>
      <c r="AO173" s="18"/>
      <c r="AP173" s="18"/>
      <c r="AQ173" s="18"/>
      <c r="AR173" s="18"/>
      <c r="AS173" s="6"/>
      <c r="AT173" s="17"/>
      <c r="AU173" s="17"/>
      <c r="AV173" s="17"/>
      <c r="AW173" s="17"/>
      <c r="AX173" s="17"/>
    </row>
    <row r="174" spans="2:50">
      <c r="B174" s="11" t="s">
        <v>119</v>
      </c>
      <c r="C174" s="6">
        <v>320505</v>
      </c>
      <c r="D174" s="6">
        <v>320193</v>
      </c>
      <c r="E174" s="6">
        <v>305355</v>
      </c>
      <c r="F174" s="6">
        <v>308828</v>
      </c>
      <c r="G174" s="6">
        <v>296752</v>
      </c>
      <c r="H174" s="6">
        <v>295731</v>
      </c>
      <c r="I174" s="6">
        <v>289809</v>
      </c>
      <c r="J174" s="6">
        <v>287599</v>
      </c>
      <c r="K174" s="6">
        <v>288650</v>
      </c>
      <c r="L174" s="6">
        <v>268868</v>
      </c>
      <c r="M174" s="6">
        <v>255865</v>
      </c>
      <c r="N174" s="6">
        <v>282297</v>
      </c>
      <c r="O174" s="6">
        <v>301455</v>
      </c>
      <c r="P174" s="6">
        <v>309561</v>
      </c>
      <c r="Q174" s="6">
        <v>312216</v>
      </c>
      <c r="R174" s="6">
        <v>410928</v>
      </c>
      <c r="S174" s="6">
        <v>430188</v>
      </c>
      <c r="T174" s="6">
        <v>435020</v>
      </c>
      <c r="U174" s="6">
        <v>435946</v>
      </c>
      <c r="V174" s="6">
        <v>440743</v>
      </c>
      <c r="W174" s="16">
        <v>422462</v>
      </c>
      <c r="X174" s="16">
        <v>432710</v>
      </c>
      <c r="Y174" s="16">
        <v>423067</v>
      </c>
      <c r="Z174" s="17">
        <v>430899</v>
      </c>
      <c r="AA174" s="17">
        <v>431090</v>
      </c>
      <c r="AB174" s="17">
        <v>432961</v>
      </c>
      <c r="AC174" s="17">
        <v>432999</v>
      </c>
      <c r="AD174" s="17">
        <v>434661</v>
      </c>
      <c r="AE174" s="17">
        <v>440348</v>
      </c>
      <c r="AF174" s="17">
        <v>440968</v>
      </c>
      <c r="AG174" s="17"/>
      <c r="AH174" s="17"/>
      <c r="AI174" s="17"/>
      <c r="AJ174" s="17"/>
      <c r="AK174" s="17"/>
      <c r="AL174" s="17"/>
      <c r="AM174" s="6"/>
      <c r="AN174" s="18"/>
      <c r="AO174" s="18"/>
      <c r="AP174" s="18"/>
      <c r="AQ174" s="18"/>
      <c r="AR174" s="18"/>
      <c r="AS174" s="6"/>
      <c r="AT174" s="17"/>
      <c r="AU174" s="17"/>
      <c r="AV174" s="17"/>
      <c r="AW174" s="17"/>
      <c r="AX174" s="17"/>
    </row>
    <row r="175" spans="2:50">
      <c r="B175" s="11" t="s">
        <v>120</v>
      </c>
      <c r="C175" s="6">
        <v>326562</v>
      </c>
      <c r="D175" s="6">
        <v>318801</v>
      </c>
      <c r="E175" s="6">
        <v>318283</v>
      </c>
      <c r="F175" s="6">
        <v>303520</v>
      </c>
      <c r="G175" s="6">
        <v>307177</v>
      </c>
      <c r="H175" s="6">
        <v>295049</v>
      </c>
      <c r="I175" s="6">
        <v>294021</v>
      </c>
      <c r="J175" s="6">
        <v>288276</v>
      </c>
      <c r="K175" s="6">
        <v>286101</v>
      </c>
      <c r="L175" s="6">
        <v>288357</v>
      </c>
      <c r="M175" s="6">
        <v>268795</v>
      </c>
      <c r="N175" s="6">
        <v>255505</v>
      </c>
      <c r="O175" s="6">
        <v>282283</v>
      </c>
      <c r="P175" s="6">
        <v>301091</v>
      </c>
      <c r="Q175" s="6">
        <v>309012</v>
      </c>
      <c r="R175" s="6">
        <v>311804</v>
      </c>
      <c r="S175" s="6">
        <v>408875</v>
      </c>
      <c r="T175" s="6">
        <v>428903</v>
      </c>
      <c r="U175" s="6">
        <v>433614</v>
      </c>
      <c r="V175" s="6">
        <v>433082</v>
      </c>
      <c r="W175" s="16">
        <v>438927</v>
      </c>
      <c r="X175" s="16">
        <v>420647</v>
      </c>
      <c r="Y175" s="16">
        <v>430628</v>
      </c>
      <c r="Z175" s="17">
        <v>422365</v>
      </c>
      <c r="AA175" s="17">
        <v>429620</v>
      </c>
      <c r="AB175" s="17">
        <v>429895</v>
      </c>
      <c r="AC175" s="17">
        <v>431070</v>
      </c>
      <c r="AD175" s="17">
        <v>431435</v>
      </c>
      <c r="AE175" s="17">
        <v>433101</v>
      </c>
      <c r="AF175" s="17">
        <v>438821</v>
      </c>
      <c r="AG175" s="17"/>
      <c r="AH175" s="17"/>
      <c r="AI175" s="17"/>
      <c r="AJ175" s="17"/>
      <c r="AK175" s="17"/>
      <c r="AL175" s="17"/>
      <c r="AM175" s="6"/>
      <c r="AN175" s="18"/>
      <c r="AO175" s="18"/>
      <c r="AP175" s="18"/>
      <c r="AQ175" s="18"/>
      <c r="AR175" s="18"/>
      <c r="AS175" s="6"/>
      <c r="AT175" s="17"/>
      <c r="AU175" s="17"/>
      <c r="AV175" s="17"/>
      <c r="AW175" s="17"/>
      <c r="AX175" s="17"/>
    </row>
    <row r="176" spans="2:50">
      <c r="B176" s="11" t="s">
        <v>121</v>
      </c>
      <c r="C176" s="6">
        <v>311676</v>
      </c>
      <c r="D176" s="6">
        <v>324960</v>
      </c>
      <c r="E176" s="6">
        <v>317563</v>
      </c>
      <c r="F176" s="6">
        <v>316911</v>
      </c>
      <c r="G176" s="6">
        <v>302209</v>
      </c>
      <c r="H176" s="6">
        <v>305952</v>
      </c>
      <c r="I176" s="6">
        <v>293688</v>
      </c>
      <c r="J176" s="6">
        <v>292767</v>
      </c>
      <c r="K176" s="6">
        <v>287168</v>
      </c>
      <c r="L176" s="6">
        <v>285774</v>
      </c>
      <c r="M176" s="6">
        <v>287996</v>
      </c>
      <c r="N176" s="6">
        <v>268617</v>
      </c>
      <c r="O176" s="6">
        <v>255072</v>
      </c>
      <c r="P176" s="6">
        <v>282100</v>
      </c>
      <c r="Q176" s="6">
        <v>300581</v>
      </c>
      <c r="R176" s="6">
        <v>308369</v>
      </c>
      <c r="S176" s="6">
        <v>310751</v>
      </c>
      <c r="T176" s="6">
        <v>406877</v>
      </c>
      <c r="U176" s="6">
        <v>424899</v>
      </c>
      <c r="V176" s="6">
        <v>431626</v>
      </c>
      <c r="W176" s="16">
        <v>430857</v>
      </c>
      <c r="X176" s="16">
        <v>437064</v>
      </c>
      <c r="Y176" s="16">
        <v>419152</v>
      </c>
      <c r="Z176" s="17">
        <v>428783</v>
      </c>
      <c r="AA176" s="17">
        <v>421320</v>
      </c>
      <c r="AB176" s="17">
        <v>427678</v>
      </c>
      <c r="AC176" s="17">
        <v>428429</v>
      </c>
      <c r="AD176" s="17">
        <v>429495</v>
      </c>
      <c r="AE176" s="17">
        <v>429855</v>
      </c>
      <c r="AF176" s="17">
        <v>431486</v>
      </c>
      <c r="AG176" s="17"/>
      <c r="AH176" s="17"/>
      <c r="AI176" s="17"/>
      <c r="AJ176" s="17"/>
      <c r="AK176" s="17"/>
      <c r="AL176" s="17"/>
      <c r="AM176" s="6"/>
      <c r="AN176" s="18"/>
      <c r="AO176" s="18"/>
      <c r="AP176" s="18"/>
      <c r="AQ176" s="18"/>
      <c r="AR176" s="18"/>
      <c r="AS176" s="6"/>
      <c r="AT176" s="17"/>
      <c r="AU176" s="17"/>
      <c r="AV176" s="17"/>
      <c r="AW176" s="17"/>
      <c r="AX176" s="17"/>
    </row>
    <row r="177" spans="2:50">
      <c r="B177" s="11" t="s">
        <v>122</v>
      </c>
      <c r="C177" s="6">
        <v>312848</v>
      </c>
      <c r="D177" s="6">
        <v>309816</v>
      </c>
      <c r="E177" s="6">
        <v>322835</v>
      </c>
      <c r="F177" s="6">
        <v>315701</v>
      </c>
      <c r="G177" s="6">
        <v>315038</v>
      </c>
      <c r="H177" s="6">
        <v>300450</v>
      </c>
      <c r="I177" s="6">
        <v>304388</v>
      </c>
      <c r="J177" s="6">
        <v>292092</v>
      </c>
      <c r="K177" s="6">
        <v>291257</v>
      </c>
      <c r="L177" s="6">
        <v>286650</v>
      </c>
      <c r="M177" s="6">
        <v>285417</v>
      </c>
      <c r="N177" s="6">
        <v>287467</v>
      </c>
      <c r="O177" s="6">
        <v>268342</v>
      </c>
      <c r="P177" s="6">
        <v>254482</v>
      </c>
      <c r="Q177" s="6">
        <v>281824</v>
      </c>
      <c r="R177" s="6">
        <v>299928</v>
      </c>
      <c r="S177" s="6">
        <v>306544</v>
      </c>
      <c r="T177" s="6">
        <v>309862</v>
      </c>
      <c r="U177" s="6">
        <v>403930</v>
      </c>
      <c r="V177" s="6">
        <v>422169</v>
      </c>
      <c r="W177" s="16">
        <v>428507</v>
      </c>
      <c r="X177" s="16">
        <v>429324</v>
      </c>
      <c r="Y177" s="16">
        <v>434657</v>
      </c>
      <c r="Z177" s="17">
        <v>418512</v>
      </c>
      <c r="AA177" s="17">
        <v>426427</v>
      </c>
      <c r="AB177" s="17">
        <v>419425</v>
      </c>
      <c r="AC177" s="17">
        <v>425755</v>
      </c>
      <c r="AD177" s="17">
        <v>426203</v>
      </c>
      <c r="AE177" s="17">
        <v>427371</v>
      </c>
      <c r="AF177" s="17">
        <v>427710</v>
      </c>
      <c r="AG177" s="17"/>
      <c r="AH177" s="17"/>
      <c r="AI177" s="17"/>
      <c r="AJ177" s="17"/>
      <c r="AK177" s="17"/>
      <c r="AL177" s="17"/>
      <c r="AM177" s="6"/>
      <c r="AN177" s="18"/>
      <c r="AO177" s="18"/>
      <c r="AP177" s="18"/>
      <c r="AQ177" s="18"/>
      <c r="AR177" s="18"/>
      <c r="AS177" s="6"/>
      <c r="AT177" s="17"/>
      <c r="AU177" s="17"/>
      <c r="AV177" s="17"/>
      <c r="AW177" s="17"/>
      <c r="AX177" s="17"/>
    </row>
    <row r="178" spans="2:50">
      <c r="B178" s="11" t="s">
        <v>123</v>
      </c>
      <c r="C178" s="6">
        <v>306551</v>
      </c>
      <c r="D178" s="6">
        <v>310665</v>
      </c>
      <c r="E178" s="6">
        <v>307928</v>
      </c>
      <c r="F178" s="6">
        <v>320550</v>
      </c>
      <c r="G178" s="6">
        <v>313793</v>
      </c>
      <c r="H178" s="6">
        <v>312915</v>
      </c>
      <c r="I178" s="6">
        <v>298506</v>
      </c>
      <c r="J178" s="6">
        <v>302733</v>
      </c>
      <c r="K178" s="6">
        <v>290418</v>
      </c>
      <c r="L178" s="6">
        <v>290894</v>
      </c>
      <c r="M178" s="6">
        <v>285931</v>
      </c>
      <c r="N178" s="6">
        <v>284870</v>
      </c>
      <c r="O178" s="6">
        <v>286841</v>
      </c>
      <c r="P178" s="6">
        <v>267842</v>
      </c>
      <c r="Q178" s="6">
        <v>253849</v>
      </c>
      <c r="R178" s="6">
        <v>281357</v>
      </c>
      <c r="S178" s="6">
        <v>298023</v>
      </c>
      <c r="T178" s="6">
        <v>305416</v>
      </c>
      <c r="U178" s="6">
        <v>307915</v>
      </c>
      <c r="V178" s="6">
        <v>401964</v>
      </c>
      <c r="W178" s="16">
        <v>419827</v>
      </c>
      <c r="X178" s="16">
        <v>426051</v>
      </c>
      <c r="Y178" s="16">
        <v>428112</v>
      </c>
      <c r="Z178" s="17">
        <v>433734</v>
      </c>
      <c r="AA178" s="17">
        <v>416219</v>
      </c>
      <c r="AB178" s="17">
        <v>424510</v>
      </c>
      <c r="AC178" s="17">
        <v>416792</v>
      </c>
      <c r="AD178" s="17">
        <v>423423</v>
      </c>
      <c r="AE178" s="17">
        <v>423828</v>
      </c>
      <c r="AF178" s="17">
        <v>425002</v>
      </c>
      <c r="AG178" s="17"/>
      <c r="AH178" s="17"/>
      <c r="AI178" s="17"/>
      <c r="AJ178" s="17"/>
      <c r="AK178" s="17"/>
      <c r="AL178" s="17"/>
      <c r="AM178" s="6"/>
      <c r="AN178" s="18"/>
      <c r="AO178" s="18"/>
      <c r="AP178" s="18"/>
      <c r="AQ178" s="18"/>
      <c r="AR178" s="18"/>
      <c r="AS178" s="6"/>
      <c r="AT178" s="17"/>
      <c r="AU178" s="17"/>
      <c r="AV178" s="17"/>
      <c r="AW178" s="17"/>
      <c r="AX178" s="17"/>
    </row>
    <row r="179" spans="2:50">
      <c r="B179" s="11" t="s">
        <v>124</v>
      </c>
      <c r="C179" s="6">
        <v>308596</v>
      </c>
      <c r="D179" s="6">
        <v>304571</v>
      </c>
      <c r="E179" s="6">
        <v>308522</v>
      </c>
      <c r="F179" s="6">
        <v>305945</v>
      </c>
      <c r="G179" s="6">
        <v>318305</v>
      </c>
      <c r="H179" s="6">
        <v>311800</v>
      </c>
      <c r="I179" s="6">
        <v>310742</v>
      </c>
      <c r="J179" s="6">
        <v>296371</v>
      </c>
      <c r="K179" s="6">
        <v>300773</v>
      </c>
      <c r="L179" s="6">
        <v>289951</v>
      </c>
      <c r="M179" s="6">
        <v>290411</v>
      </c>
      <c r="N179" s="6">
        <v>285076</v>
      </c>
      <c r="O179" s="6">
        <v>284188</v>
      </c>
      <c r="P179" s="6">
        <v>286025</v>
      </c>
      <c r="Q179" s="6">
        <v>267304</v>
      </c>
      <c r="R179" s="6">
        <v>253034</v>
      </c>
      <c r="S179" s="6">
        <v>279403</v>
      </c>
      <c r="T179" s="6">
        <v>296698</v>
      </c>
      <c r="U179" s="6">
        <v>303907</v>
      </c>
      <c r="V179" s="6">
        <v>305998</v>
      </c>
      <c r="W179" s="16">
        <v>400021</v>
      </c>
      <c r="X179" s="16">
        <v>418044</v>
      </c>
      <c r="Y179" s="16">
        <v>424589</v>
      </c>
      <c r="Z179" s="17">
        <v>426382</v>
      </c>
      <c r="AA179" s="17">
        <v>431959</v>
      </c>
      <c r="AB179" s="17">
        <v>414601</v>
      </c>
      <c r="AC179" s="17">
        <v>422550</v>
      </c>
      <c r="AD179" s="17">
        <v>414953</v>
      </c>
      <c r="AE179" s="17">
        <v>421551</v>
      </c>
      <c r="AF179" s="17">
        <v>421955</v>
      </c>
      <c r="AG179" s="17"/>
      <c r="AH179" s="17"/>
      <c r="AI179" s="17"/>
      <c r="AJ179" s="17"/>
      <c r="AK179" s="17"/>
      <c r="AL179" s="17"/>
      <c r="AM179" s="6"/>
      <c r="AN179" s="18"/>
      <c r="AO179" s="18"/>
      <c r="AP179" s="18"/>
      <c r="AQ179" s="18"/>
      <c r="AR179" s="18"/>
      <c r="AS179" s="6"/>
      <c r="AT179" s="17"/>
      <c r="AU179" s="17"/>
      <c r="AV179" s="17"/>
      <c r="AW179" s="17"/>
      <c r="AX179" s="17"/>
    </row>
    <row r="180" spans="2:50">
      <c r="B180" s="11" t="s">
        <v>125</v>
      </c>
      <c r="C180" s="6">
        <v>307530</v>
      </c>
      <c r="D180" s="6">
        <v>306084</v>
      </c>
      <c r="E180" s="6">
        <v>302141</v>
      </c>
      <c r="F180" s="6">
        <v>306050</v>
      </c>
      <c r="G180" s="6">
        <v>303612</v>
      </c>
      <c r="H180" s="6">
        <v>315778</v>
      </c>
      <c r="I180" s="6">
        <v>309449</v>
      </c>
      <c r="J180" s="6">
        <v>308414</v>
      </c>
      <c r="K180" s="6">
        <v>294176</v>
      </c>
      <c r="L180" s="6">
        <v>299811</v>
      </c>
      <c r="M180" s="6">
        <v>289370</v>
      </c>
      <c r="N180" s="6">
        <v>289645</v>
      </c>
      <c r="O180" s="6">
        <v>284050</v>
      </c>
      <c r="P180" s="6">
        <v>283313</v>
      </c>
      <c r="Q180" s="6">
        <v>285019</v>
      </c>
      <c r="R180" s="6">
        <v>266630</v>
      </c>
      <c r="S180" s="6">
        <v>251428</v>
      </c>
      <c r="T180" s="6">
        <v>277540</v>
      </c>
      <c r="U180" s="6">
        <v>294549</v>
      </c>
      <c r="V180" s="6">
        <v>301188</v>
      </c>
      <c r="W180" s="16">
        <v>304041</v>
      </c>
      <c r="X180" s="16">
        <v>398565</v>
      </c>
      <c r="Y180" s="16">
        <v>416139</v>
      </c>
      <c r="Z180" s="17">
        <v>422603</v>
      </c>
      <c r="AA180" s="17">
        <v>424602</v>
      </c>
      <c r="AB180" s="17">
        <v>429565</v>
      </c>
      <c r="AC180" s="17">
        <v>411884</v>
      </c>
      <c r="AD180" s="17">
        <v>420223</v>
      </c>
      <c r="AE180" s="17">
        <v>412721</v>
      </c>
      <c r="AF180" s="17">
        <v>419167</v>
      </c>
      <c r="AG180" s="17"/>
      <c r="AH180" s="17"/>
      <c r="AI180" s="17"/>
      <c r="AJ180" s="17"/>
      <c r="AK180" s="17"/>
      <c r="AL180" s="17"/>
      <c r="AM180" s="6"/>
      <c r="AN180" s="18"/>
      <c r="AO180" s="18"/>
      <c r="AP180" s="18"/>
      <c r="AQ180" s="18"/>
      <c r="AR180" s="18"/>
      <c r="AS180" s="6"/>
      <c r="AT180" s="17"/>
      <c r="AU180" s="17"/>
      <c r="AV180" s="17"/>
      <c r="AW180" s="17"/>
      <c r="AX180" s="17"/>
    </row>
    <row r="181" spans="2:50">
      <c r="B181" s="11" t="s">
        <v>126</v>
      </c>
      <c r="C181" s="6">
        <v>299562</v>
      </c>
      <c r="D181" s="6">
        <v>304731</v>
      </c>
      <c r="E181" s="6">
        <v>303313</v>
      </c>
      <c r="F181" s="6">
        <v>299545</v>
      </c>
      <c r="G181" s="6">
        <v>303295</v>
      </c>
      <c r="H181" s="6">
        <v>300904</v>
      </c>
      <c r="I181" s="6">
        <v>312909</v>
      </c>
      <c r="J181" s="6">
        <v>306943</v>
      </c>
      <c r="K181" s="6">
        <v>305853</v>
      </c>
      <c r="L181" s="6">
        <v>293233</v>
      </c>
      <c r="M181" s="6">
        <v>298599</v>
      </c>
      <c r="N181" s="6">
        <v>288534</v>
      </c>
      <c r="O181" s="6">
        <v>288773</v>
      </c>
      <c r="P181" s="6">
        <v>282809</v>
      </c>
      <c r="Q181" s="6">
        <v>282402</v>
      </c>
      <c r="R181" s="6">
        <v>283805</v>
      </c>
      <c r="S181" s="6">
        <v>264796</v>
      </c>
      <c r="T181" s="6">
        <v>249628</v>
      </c>
      <c r="U181" s="6">
        <v>276010</v>
      </c>
      <c r="V181" s="6">
        <v>292192</v>
      </c>
      <c r="W181" s="16">
        <v>298620</v>
      </c>
      <c r="X181" s="16">
        <v>302567</v>
      </c>
      <c r="Y181" s="16">
        <v>396683</v>
      </c>
      <c r="Z181" s="17">
        <v>415641</v>
      </c>
      <c r="AA181" s="17">
        <v>419885</v>
      </c>
      <c r="AB181" s="17">
        <v>422096</v>
      </c>
      <c r="AC181" s="17">
        <v>425344</v>
      </c>
      <c r="AD181" s="17">
        <v>408656</v>
      </c>
      <c r="AE181" s="17">
        <v>416883</v>
      </c>
      <c r="AF181" s="17">
        <v>409584</v>
      </c>
      <c r="AG181" s="17"/>
      <c r="AH181" s="17"/>
      <c r="AI181" s="17"/>
      <c r="AJ181" s="17"/>
      <c r="AK181" s="17"/>
      <c r="AL181" s="17"/>
      <c r="AM181" s="6"/>
      <c r="AN181" s="18"/>
      <c r="AO181" s="18"/>
      <c r="AP181" s="18"/>
      <c r="AQ181" s="18"/>
      <c r="AR181" s="18"/>
      <c r="AS181" s="6"/>
      <c r="AT181" s="17"/>
      <c r="AU181" s="17"/>
      <c r="AV181" s="17"/>
      <c r="AW181" s="17"/>
      <c r="AX181" s="17"/>
    </row>
    <row r="182" spans="2:50">
      <c r="B182" s="11" t="s">
        <v>127</v>
      </c>
      <c r="C182" s="6">
        <v>298001</v>
      </c>
      <c r="D182" s="6">
        <v>297086</v>
      </c>
      <c r="E182" s="6">
        <v>301864</v>
      </c>
      <c r="F182" s="6">
        <v>300481</v>
      </c>
      <c r="G182" s="6">
        <v>296739</v>
      </c>
      <c r="H182" s="6">
        <v>300322</v>
      </c>
      <c r="I182" s="6">
        <v>298116</v>
      </c>
      <c r="J182" s="6">
        <v>309718</v>
      </c>
      <c r="K182" s="6">
        <v>304129</v>
      </c>
      <c r="L182" s="6">
        <v>304691</v>
      </c>
      <c r="M182" s="6">
        <v>291979</v>
      </c>
      <c r="N182" s="6">
        <v>297157</v>
      </c>
      <c r="O182" s="6">
        <v>287379</v>
      </c>
      <c r="P182" s="6">
        <v>287581</v>
      </c>
      <c r="Q182" s="6">
        <v>281521</v>
      </c>
      <c r="R182" s="6">
        <v>281151</v>
      </c>
      <c r="S182" s="6">
        <v>281521</v>
      </c>
      <c r="T182" s="6">
        <v>262527</v>
      </c>
      <c r="U182" s="6">
        <v>247666</v>
      </c>
      <c r="V182" s="6">
        <v>272939</v>
      </c>
      <c r="W182" s="16">
        <v>290491</v>
      </c>
      <c r="X182" s="16">
        <v>297611</v>
      </c>
      <c r="Y182" s="16">
        <v>300735</v>
      </c>
      <c r="Z182" s="17">
        <v>395516</v>
      </c>
      <c r="AA182" s="17">
        <v>413140</v>
      </c>
      <c r="AB182" s="17">
        <v>418357</v>
      </c>
      <c r="AC182" s="17">
        <v>419001</v>
      </c>
      <c r="AD182" s="17">
        <v>422851</v>
      </c>
      <c r="AE182" s="17">
        <v>406235</v>
      </c>
      <c r="AF182" s="17">
        <v>414522</v>
      </c>
      <c r="AG182" s="17"/>
      <c r="AH182" s="17"/>
      <c r="AI182" s="17"/>
      <c r="AJ182" s="17"/>
      <c r="AK182" s="17"/>
      <c r="AL182" s="17"/>
      <c r="AM182" s="6"/>
      <c r="AN182" s="18"/>
      <c r="AO182" s="18"/>
      <c r="AP182" s="18"/>
      <c r="AQ182" s="18"/>
      <c r="AR182" s="18"/>
      <c r="AS182" s="6"/>
      <c r="AT182" s="17"/>
      <c r="AU182" s="17"/>
      <c r="AV182" s="17"/>
      <c r="AW182" s="17"/>
      <c r="AX182" s="17"/>
    </row>
    <row r="183" spans="2:50">
      <c r="B183" s="11" t="s">
        <v>128</v>
      </c>
      <c r="C183" s="6">
        <v>297055</v>
      </c>
      <c r="D183" s="6">
        <v>295135</v>
      </c>
      <c r="E183" s="6">
        <v>294349</v>
      </c>
      <c r="F183" s="6">
        <v>298704</v>
      </c>
      <c r="G183" s="6">
        <v>297621</v>
      </c>
      <c r="H183" s="6">
        <v>293883</v>
      </c>
      <c r="I183" s="6">
        <v>297475</v>
      </c>
      <c r="J183" s="6">
        <v>295414</v>
      </c>
      <c r="K183" s="6">
        <v>306907</v>
      </c>
      <c r="L183" s="6">
        <v>302401</v>
      </c>
      <c r="M183" s="6">
        <v>303430</v>
      </c>
      <c r="N183" s="6">
        <v>290524</v>
      </c>
      <c r="O183" s="6">
        <v>295603</v>
      </c>
      <c r="P183" s="6">
        <v>286133</v>
      </c>
      <c r="Q183" s="6">
        <v>286418</v>
      </c>
      <c r="R183" s="6">
        <v>280002</v>
      </c>
      <c r="S183" s="6">
        <v>278729</v>
      </c>
      <c r="T183" s="6">
        <v>279863</v>
      </c>
      <c r="U183" s="6">
        <v>260966</v>
      </c>
      <c r="V183" s="6">
        <v>245877</v>
      </c>
      <c r="W183" s="16">
        <v>270682</v>
      </c>
      <c r="X183" s="16">
        <v>289041</v>
      </c>
      <c r="Y183" s="16">
        <v>295179</v>
      </c>
      <c r="Z183" s="17">
        <v>299167</v>
      </c>
      <c r="AA183" s="17">
        <v>391820</v>
      </c>
      <c r="AB183" s="17">
        <v>410662</v>
      </c>
      <c r="AC183" s="17">
        <v>415856</v>
      </c>
      <c r="AD183" s="17">
        <v>415902</v>
      </c>
      <c r="AE183" s="17">
        <v>419615</v>
      </c>
      <c r="AF183" s="17">
        <v>403062</v>
      </c>
      <c r="AG183" s="17"/>
      <c r="AH183" s="17"/>
      <c r="AI183" s="17"/>
      <c r="AJ183" s="17"/>
      <c r="AK183" s="17"/>
      <c r="AL183" s="17"/>
      <c r="AM183" s="6"/>
      <c r="AN183" s="18"/>
      <c r="AO183" s="18"/>
      <c r="AP183" s="18"/>
      <c r="AQ183" s="18"/>
      <c r="AR183" s="18"/>
      <c r="AS183" s="6"/>
      <c r="AT183" s="17"/>
      <c r="AU183" s="17"/>
      <c r="AV183" s="17"/>
      <c r="AW183" s="17"/>
      <c r="AX183" s="17"/>
    </row>
    <row r="184" spans="2:50">
      <c r="B184" s="11" t="s">
        <v>129</v>
      </c>
      <c r="C184" s="6">
        <v>303060</v>
      </c>
      <c r="D184" s="6">
        <v>293635</v>
      </c>
      <c r="E184" s="6">
        <v>291818</v>
      </c>
      <c r="F184" s="6">
        <v>291142</v>
      </c>
      <c r="G184" s="6">
        <v>295146</v>
      </c>
      <c r="H184" s="6">
        <v>294211</v>
      </c>
      <c r="I184" s="6">
        <v>290523</v>
      </c>
      <c r="J184" s="6">
        <v>293953</v>
      </c>
      <c r="K184" s="6">
        <v>292171</v>
      </c>
      <c r="L184" s="6">
        <v>305022</v>
      </c>
      <c r="M184" s="6">
        <v>300397</v>
      </c>
      <c r="N184" s="6">
        <v>301962</v>
      </c>
      <c r="O184" s="6">
        <v>288835</v>
      </c>
      <c r="P184" s="6">
        <v>293714</v>
      </c>
      <c r="Q184" s="6">
        <v>284813</v>
      </c>
      <c r="R184" s="6">
        <v>284915</v>
      </c>
      <c r="S184" s="6">
        <v>276758</v>
      </c>
      <c r="T184" s="6">
        <v>277010</v>
      </c>
      <c r="U184" s="6">
        <v>277036</v>
      </c>
      <c r="V184" s="6">
        <v>258589</v>
      </c>
      <c r="W184" s="16">
        <v>244006</v>
      </c>
      <c r="X184" s="16">
        <v>268207</v>
      </c>
      <c r="Y184" s="16">
        <v>286901</v>
      </c>
      <c r="Z184" s="17">
        <v>293015</v>
      </c>
      <c r="AA184" s="17">
        <v>297298</v>
      </c>
      <c r="AB184" s="17">
        <v>388888</v>
      </c>
      <c r="AC184" s="17">
        <v>406701</v>
      </c>
      <c r="AD184" s="17">
        <v>412509</v>
      </c>
      <c r="AE184" s="17">
        <v>412507</v>
      </c>
      <c r="AF184" s="17">
        <v>416115</v>
      </c>
      <c r="AG184" s="17"/>
      <c r="AH184" s="17"/>
      <c r="AI184" s="17"/>
      <c r="AJ184" s="17"/>
      <c r="AK184" s="17"/>
      <c r="AL184" s="17"/>
      <c r="AM184" s="6"/>
      <c r="AN184" s="18"/>
      <c r="AO184" s="18"/>
      <c r="AP184" s="18"/>
      <c r="AQ184" s="18"/>
      <c r="AR184" s="18"/>
      <c r="AS184" s="6"/>
      <c r="AT184" s="17"/>
      <c r="AU184" s="17"/>
      <c r="AV184" s="17"/>
      <c r="AW184" s="17"/>
      <c r="AX184" s="17"/>
    </row>
    <row r="185" spans="2:50">
      <c r="B185" s="11" t="s">
        <v>130</v>
      </c>
      <c r="C185" s="6">
        <v>303387</v>
      </c>
      <c r="D185" s="6">
        <v>299217</v>
      </c>
      <c r="E185" s="6">
        <v>289889</v>
      </c>
      <c r="F185" s="6">
        <v>288068</v>
      </c>
      <c r="G185" s="6">
        <v>287582</v>
      </c>
      <c r="H185" s="6">
        <v>291452</v>
      </c>
      <c r="I185" s="6">
        <v>290558</v>
      </c>
      <c r="J185" s="6">
        <v>287124</v>
      </c>
      <c r="K185" s="6">
        <v>290709</v>
      </c>
      <c r="L185" s="6">
        <v>289768</v>
      </c>
      <c r="M185" s="6">
        <v>302860</v>
      </c>
      <c r="N185" s="6">
        <v>298154</v>
      </c>
      <c r="O185" s="6">
        <v>300079</v>
      </c>
      <c r="P185" s="6">
        <v>286852</v>
      </c>
      <c r="Q185" s="6">
        <v>291716</v>
      </c>
      <c r="R185" s="6">
        <v>283270</v>
      </c>
      <c r="S185" s="6">
        <v>281246</v>
      </c>
      <c r="T185" s="6">
        <v>274089</v>
      </c>
      <c r="U185" s="6">
        <v>274969</v>
      </c>
      <c r="V185" s="6">
        <v>274847</v>
      </c>
      <c r="W185" s="16">
        <v>256596</v>
      </c>
      <c r="X185" s="16">
        <v>242046</v>
      </c>
      <c r="Y185" s="16">
        <v>266700</v>
      </c>
      <c r="Z185" s="17">
        <v>285169</v>
      </c>
      <c r="AA185" s="17">
        <v>290537</v>
      </c>
      <c r="AB185" s="17">
        <v>295115</v>
      </c>
      <c r="AC185" s="17">
        <v>385005</v>
      </c>
      <c r="AD185" s="17">
        <v>403063</v>
      </c>
      <c r="AE185" s="17">
        <v>409053</v>
      </c>
      <c r="AF185" s="17">
        <v>409011</v>
      </c>
      <c r="AG185" s="17"/>
      <c r="AH185" s="17"/>
      <c r="AI185" s="17"/>
      <c r="AJ185" s="17"/>
      <c r="AK185" s="17"/>
      <c r="AL185" s="17"/>
      <c r="AM185" s="6"/>
      <c r="AN185" s="18"/>
      <c r="AO185" s="18"/>
      <c r="AP185" s="18"/>
      <c r="AQ185" s="18"/>
      <c r="AR185" s="18"/>
      <c r="AS185" s="6"/>
      <c r="AT185" s="17"/>
      <c r="AU185" s="17"/>
      <c r="AV185" s="17"/>
      <c r="AW185" s="17"/>
      <c r="AX185" s="17"/>
    </row>
    <row r="186" spans="2:50">
      <c r="B186" s="11" t="s">
        <v>131</v>
      </c>
      <c r="C186" s="6">
        <v>182581</v>
      </c>
      <c r="D186" s="6">
        <v>299139</v>
      </c>
      <c r="E186" s="6">
        <v>295286</v>
      </c>
      <c r="F186" s="6">
        <v>286020</v>
      </c>
      <c r="G186" s="6">
        <v>284402</v>
      </c>
      <c r="H186" s="6">
        <v>283960</v>
      </c>
      <c r="I186" s="6">
        <v>287484</v>
      </c>
      <c r="J186" s="6">
        <v>286825</v>
      </c>
      <c r="K186" s="6">
        <v>283445</v>
      </c>
      <c r="L186" s="6">
        <v>288258</v>
      </c>
      <c r="M186" s="6">
        <v>287072</v>
      </c>
      <c r="N186" s="6">
        <v>300429</v>
      </c>
      <c r="O186" s="6">
        <v>295607</v>
      </c>
      <c r="P186" s="6">
        <v>297875</v>
      </c>
      <c r="Q186" s="6">
        <v>284772</v>
      </c>
      <c r="R186" s="6">
        <v>289299</v>
      </c>
      <c r="S186" s="6">
        <v>279785</v>
      </c>
      <c r="T186" s="6">
        <v>278846</v>
      </c>
      <c r="U186" s="6">
        <v>270740</v>
      </c>
      <c r="V186" s="6">
        <v>272047</v>
      </c>
      <c r="W186" s="16">
        <v>271206</v>
      </c>
      <c r="X186" s="16">
        <v>253841</v>
      </c>
      <c r="Y186" s="16">
        <v>239663</v>
      </c>
      <c r="Z186" s="17">
        <v>264029</v>
      </c>
      <c r="AA186" s="17">
        <v>282877</v>
      </c>
      <c r="AB186" s="17">
        <v>288538</v>
      </c>
      <c r="AC186" s="17">
        <v>292275</v>
      </c>
      <c r="AD186" s="17">
        <v>381723</v>
      </c>
      <c r="AE186" s="17">
        <v>399645</v>
      </c>
      <c r="AF186" s="17">
        <v>405651</v>
      </c>
      <c r="AG186" s="17"/>
      <c r="AH186" s="17"/>
      <c r="AI186" s="17"/>
      <c r="AJ186" s="17"/>
      <c r="AK186" s="17"/>
      <c r="AL186" s="17"/>
      <c r="AM186" s="6"/>
      <c r="AN186" s="18"/>
      <c r="AO186" s="18"/>
      <c r="AP186" s="18"/>
      <c r="AQ186" s="18"/>
      <c r="AR186" s="18"/>
      <c r="AS186" s="6"/>
      <c r="AT186" s="17"/>
      <c r="AU186" s="17"/>
      <c r="AV186" s="17"/>
      <c r="AW186" s="17"/>
      <c r="AX186" s="17"/>
    </row>
    <row r="187" spans="2:50">
      <c r="B187" s="11" t="s">
        <v>132</v>
      </c>
      <c r="C187" s="6">
        <v>158661</v>
      </c>
      <c r="D187" s="6">
        <v>180113</v>
      </c>
      <c r="E187" s="6">
        <v>294513</v>
      </c>
      <c r="F187" s="6">
        <v>291060</v>
      </c>
      <c r="G187" s="6">
        <v>281726</v>
      </c>
      <c r="H187" s="6">
        <v>280226</v>
      </c>
      <c r="I187" s="6">
        <v>279997</v>
      </c>
      <c r="J187" s="6">
        <v>283268</v>
      </c>
      <c r="K187" s="6">
        <v>282702</v>
      </c>
      <c r="L187" s="6">
        <v>280583</v>
      </c>
      <c r="M187" s="6">
        <v>285347</v>
      </c>
      <c r="N187" s="6">
        <v>284041</v>
      </c>
      <c r="O187" s="6">
        <v>297694</v>
      </c>
      <c r="P187" s="6">
        <v>292544</v>
      </c>
      <c r="Q187" s="6">
        <v>295570</v>
      </c>
      <c r="R187" s="6">
        <v>282378</v>
      </c>
      <c r="S187" s="6">
        <v>285527</v>
      </c>
      <c r="T187" s="6">
        <v>276481</v>
      </c>
      <c r="U187" s="6">
        <v>275423</v>
      </c>
      <c r="V187" s="6">
        <v>267602</v>
      </c>
      <c r="W187" s="16">
        <v>268953</v>
      </c>
      <c r="X187" s="16">
        <v>267447</v>
      </c>
      <c r="Y187" s="16">
        <v>251523</v>
      </c>
      <c r="Z187" s="17">
        <v>236999</v>
      </c>
      <c r="AA187" s="17">
        <v>261726</v>
      </c>
      <c r="AB187" s="17">
        <v>279933</v>
      </c>
      <c r="AC187" s="17">
        <v>284766</v>
      </c>
      <c r="AD187" s="17">
        <v>289107</v>
      </c>
      <c r="AE187" s="17">
        <v>377763</v>
      </c>
      <c r="AF187" s="17">
        <v>395417</v>
      </c>
      <c r="AG187" s="17"/>
      <c r="AH187" s="17"/>
      <c r="AI187" s="17"/>
      <c r="AJ187" s="17"/>
      <c r="AK187" s="17"/>
      <c r="AL187" s="17"/>
      <c r="AM187" s="6"/>
      <c r="AN187" s="18"/>
      <c r="AO187" s="18"/>
      <c r="AP187" s="18"/>
      <c r="AQ187" s="18"/>
      <c r="AR187" s="18"/>
      <c r="AS187" s="6"/>
      <c r="AT187" s="17"/>
      <c r="AU187" s="17"/>
      <c r="AV187" s="17"/>
      <c r="AW187" s="17"/>
      <c r="AX187" s="17"/>
    </row>
    <row r="188" spans="2:50">
      <c r="B188" s="11" t="s">
        <v>133</v>
      </c>
      <c r="C188" s="6">
        <v>138459</v>
      </c>
      <c r="D188" s="6">
        <v>155684</v>
      </c>
      <c r="E188" s="6">
        <v>177101</v>
      </c>
      <c r="F188" s="6">
        <v>289269</v>
      </c>
      <c r="G188" s="6">
        <v>286265</v>
      </c>
      <c r="H188" s="6">
        <v>276984</v>
      </c>
      <c r="I188" s="6">
        <v>275608</v>
      </c>
      <c r="J188" s="6">
        <v>275810</v>
      </c>
      <c r="K188" s="6">
        <v>278845</v>
      </c>
      <c r="L188" s="6">
        <v>279187</v>
      </c>
      <c r="M188" s="6">
        <v>277481</v>
      </c>
      <c r="N188" s="6">
        <v>282153</v>
      </c>
      <c r="O188" s="6">
        <v>280769</v>
      </c>
      <c r="P188" s="6">
        <v>294515</v>
      </c>
      <c r="Q188" s="6">
        <v>289483</v>
      </c>
      <c r="R188" s="6">
        <v>292944</v>
      </c>
      <c r="S188" s="6">
        <v>278935</v>
      </c>
      <c r="T188" s="6">
        <v>280841</v>
      </c>
      <c r="U188" s="6">
        <v>272701</v>
      </c>
      <c r="V188" s="6">
        <v>271202</v>
      </c>
      <c r="W188" s="16">
        <v>264747</v>
      </c>
      <c r="X188" s="16">
        <v>265595</v>
      </c>
      <c r="Y188" s="16">
        <v>264288</v>
      </c>
      <c r="Z188" s="17">
        <v>248621</v>
      </c>
      <c r="AA188" s="17">
        <v>234695</v>
      </c>
      <c r="AB188" s="17">
        <v>258945</v>
      </c>
      <c r="AC188" s="17">
        <v>276635</v>
      </c>
      <c r="AD188" s="17">
        <v>281701</v>
      </c>
      <c r="AE188" s="17">
        <v>286034</v>
      </c>
      <c r="AF188" s="17">
        <v>373675</v>
      </c>
      <c r="AG188" s="17"/>
      <c r="AH188" s="17"/>
      <c r="AI188" s="17"/>
      <c r="AJ188" s="17"/>
      <c r="AK188" s="17"/>
      <c r="AL188" s="17"/>
      <c r="AM188" s="6"/>
      <c r="AN188" s="18"/>
      <c r="AO188" s="18"/>
      <c r="AP188" s="18"/>
      <c r="AQ188" s="18"/>
      <c r="AR188" s="18"/>
      <c r="AS188" s="6"/>
      <c r="AT188" s="17"/>
      <c r="AU188" s="17"/>
      <c r="AV188" s="17"/>
      <c r="AW188" s="17"/>
      <c r="AX188" s="17"/>
    </row>
    <row r="189" spans="2:50">
      <c r="B189" s="11" t="s">
        <v>134</v>
      </c>
      <c r="C189" s="6">
        <v>128244</v>
      </c>
      <c r="D189" s="6">
        <v>136089</v>
      </c>
      <c r="E189" s="6">
        <v>152881</v>
      </c>
      <c r="F189" s="6">
        <v>174256</v>
      </c>
      <c r="G189" s="6">
        <v>283954</v>
      </c>
      <c r="H189" s="6">
        <v>281199</v>
      </c>
      <c r="I189" s="6">
        <v>271912</v>
      </c>
      <c r="J189" s="6">
        <v>270752</v>
      </c>
      <c r="K189" s="6">
        <v>271176</v>
      </c>
      <c r="L189" s="6">
        <v>274817</v>
      </c>
      <c r="M189" s="6">
        <v>275377</v>
      </c>
      <c r="N189" s="6">
        <v>273835</v>
      </c>
      <c r="O189" s="6">
        <v>278637</v>
      </c>
      <c r="P189" s="6">
        <v>277007</v>
      </c>
      <c r="Q189" s="6">
        <v>291310</v>
      </c>
      <c r="R189" s="6">
        <v>286173</v>
      </c>
      <c r="S189" s="6">
        <v>288125</v>
      </c>
      <c r="T189" s="6">
        <v>273944</v>
      </c>
      <c r="U189" s="6">
        <v>277233</v>
      </c>
      <c r="V189" s="6">
        <v>268791</v>
      </c>
      <c r="W189" s="16">
        <v>267601</v>
      </c>
      <c r="X189" s="16">
        <v>262089</v>
      </c>
      <c r="Y189" s="16">
        <v>261781</v>
      </c>
      <c r="Z189" s="17">
        <v>260994</v>
      </c>
      <c r="AA189" s="17">
        <v>245949</v>
      </c>
      <c r="AB189" s="17">
        <v>231870</v>
      </c>
      <c r="AC189" s="17">
        <v>256148</v>
      </c>
      <c r="AD189" s="17">
        <v>273410</v>
      </c>
      <c r="AE189" s="17">
        <v>278488</v>
      </c>
      <c r="AF189" s="17">
        <v>282822</v>
      </c>
      <c r="AG189" s="17"/>
      <c r="AH189" s="17"/>
      <c r="AI189" s="17"/>
      <c r="AJ189" s="17"/>
      <c r="AK189" s="17"/>
      <c r="AL189" s="17"/>
      <c r="AM189" s="6"/>
      <c r="AN189" s="18"/>
      <c r="AO189" s="18"/>
      <c r="AP189" s="18"/>
      <c r="AQ189" s="18"/>
      <c r="AR189" s="18"/>
      <c r="AS189" s="6"/>
      <c r="AT189" s="17"/>
      <c r="AU189" s="17"/>
      <c r="AV189" s="17"/>
      <c r="AW189" s="17"/>
      <c r="AX189" s="17"/>
    </row>
    <row r="190" spans="2:50">
      <c r="B190" s="11" t="s">
        <v>135</v>
      </c>
      <c r="C190" s="6">
        <v>156086</v>
      </c>
      <c r="D190" s="6">
        <v>125345</v>
      </c>
      <c r="E190" s="6">
        <v>133006</v>
      </c>
      <c r="F190" s="6">
        <v>149276</v>
      </c>
      <c r="G190" s="6">
        <v>170632</v>
      </c>
      <c r="H190" s="6">
        <v>277553</v>
      </c>
      <c r="I190" s="6">
        <v>275136</v>
      </c>
      <c r="J190" s="6">
        <v>266127</v>
      </c>
      <c r="K190" s="6">
        <v>264939</v>
      </c>
      <c r="L190" s="6">
        <v>266528</v>
      </c>
      <c r="M190" s="6">
        <v>270487</v>
      </c>
      <c r="N190" s="6">
        <v>271012</v>
      </c>
      <c r="O190" s="6">
        <v>269869</v>
      </c>
      <c r="P190" s="6">
        <v>274534</v>
      </c>
      <c r="Q190" s="6">
        <v>273248</v>
      </c>
      <c r="R190" s="6">
        <v>287578</v>
      </c>
      <c r="S190" s="6">
        <v>281317</v>
      </c>
      <c r="T190" s="6">
        <v>282928</v>
      </c>
      <c r="U190" s="6">
        <v>270152</v>
      </c>
      <c r="V190" s="6">
        <v>273265</v>
      </c>
      <c r="W190" s="16">
        <v>264695</v>
      </c>
      <c r="X190" s="16">
        <v>263483</v>
      </c>
      <c r="Y190" s="16">
        <v>258346</v>
      </c>
      <c r="Z190" s="17">
        <v>258281</v>
      </c>
      <c r="AA190" s="17">
        <v>256724</v>
      </c>
      <c r="AB190" s="17">
        <v>242657</v>
      </c>
      <c r="AC190" s="17">
        <v>228704</v>
      </c>
      <c r="AD190" s="17">
        <v>252489</v>
      </c>
      <c r="AE190" s="17">
        <v>269421</v>
      </c>
      <c r="AF190" s="17">
        <v>274365</v>
      </c>
      <c r="AG190" s="17"/>
      <c r="AH190" s="17"/>
      <c r="AI190" s="17"/>
      <c r="AJ190" s="17"/>
      <c r="AK190" s="17"/>
      <c r="AL190" s="17"/>
      <c r="AM190" s="6"/>
      <c r="AN190" s="18"/>
      <c r="AO190" s="18"/>
      <c r="AP190" s="18"/>
      <c r="AQ190" s="18"/>
      <c r="AR190" s="18"/>
      <c r="AS190" s="6"/>
      <c r="AT190" s="17"/>
      <c r="AU190" s="17"/>
      <c r="AV190" s="17"/>
      <c r="AW190" s="17"/>
      <c r="AX190" s="17"/>
    </row>
    <row r="191" spans="2:50">
      <c r="B191" s="11" t="s">
        <v>136</v>
      </c>
      <c r="C191" s="6">
        <v>227564</v>
      </c>
      <c r="D191" s="6">
        <v>151927</v>
      </c>
      <c r="E191" s="6">
        <v>121989</v>
      </c>
      <c r="F191" s="6">
        <v>129594</v>
      </c>
      <c r="G191" s="6">
        <v>145527</v>
      </c>
      <c r="H191" s="6">
        <v>166616</v>
      </c>
      <c r="I191" s="6">
        <v>270875</v>
      </c>
      <c r="J191" s="6">
        <v>268949</v>
      </c>
      <c r="K191" s="6">
        <v>260221</v>
      </c>
      <c r="L191" s="6">
        <v>259840</v>
      </c>
      <c r="M191" s="6">
        <v>261459</v>
      </c>
      <c r="N191" s="6">
        <v>265665</v>
      </c>
      <c r="O191" s="6">
        <v>266273</v>
      </c>
      <c r="P191" s="6">
        <v>265179</v>
      </c>
      <c r="Q191" s="6">
        <v>270348</v>
      </c>
      <c r="R191" s="6">
        <v>269014</v>
      </c>
      <c r="S191" s="6">
        <v>282355</v>
      </c>
      <c r="T191" s="6">
        <v>275550</v>
      </c>
      <c r="U191" s="6">
        <v>277458</v>
      </c>
      <c r="V191" s="6">
        <v>265237</v>
      </c>
      <c r="W191" s="16">
        <v>268723</v>
      </c>
      <c r="X191" s="16">
        <v>260446</v>
      </c>
      <c r="Y191" s="16">
        <v>258967</v>
      </c>
      <c r="Z191" s="17">
        <v>254903</v>
      </c>
      <c r="AA191" s="17">
        <v>254018</v>
      </c>
      <c r="AB191" s="17">
        <v>254277</v>
      </c>
      <c r="AC191" s="17">
        <v>238856</v>
      </c>
      <c r="AD191" s="17">
        <v>225555</v>
      </c>
      <c r="AE191" s="17">
        <v>249167</v>
      </c>
      <c r="AF191" s="17">
        <v>265820</v>
      </c>
      <c r="AG191" s="17"/>
      <c r="AH191" s="17"/>
      <c r="AI191" s="17"/>
      <c r="AJ191" s="17"/>
      <c r="AK191" s="17"/>
      <c r="AL191" s="17"/>
      <c r="AM191" s="6"/>
      <c r="AN191" s="18"/>
      <c r="AO191" s="18"/>
      <c r="AP191" s="18"/>
      <c r="AQ191" s="18"/>
      <c r="AR191" s="18"/>
      <c r="AS191" s="6"/>
      <c r="AT191" s="17"/>
      <c r="AU191" s="17"/>
      <c r="AV191" s="17"/>
      <c r="AW191" s="17"/>
      <c r="AX191" s="17"/>
    </row>
    <row r="192" spans="2:50">
      <c r="B192" s="11" t="s">
        <v>137</v>
      </c>
      <c r="C192" s="6">
        <v>221046</v>
      </c>
      <c r="D192" s="6">
        <v>221014</v>
      </c>
      <c r="E192" s="6">
        <v>147389</v>
      </c>
      <c r="F192" s="6">
        <v>118458</v>
      </c>
      <c r="G192" s="6">
        <v>125979</v>
      </c>
      <c r="H192" s="6">
        <v>141506</v>
      </c>
      <c r="I192" s="6">
        <v>162372</v>
      </c>
      <c r="J192" s="6">
        <v>263520</v>
      </c>
      <c r="K192" s="6">
        <v>262188</v>
      </c>
      <c r="L192" s="6">
        <v>254318</v>
      </c>
      <c r="M192" s="6">
        <v>254367</v>
      </c>
      <c r="N192" s="6">
        <v>255829</v>
      </c>
      <c r="O192" s="6">
        <v>260135</v>
      </c>
      <c r="P192" s="6">
        <v>260905</v>
      </c>
      <c r="Q192" s="6">
        <v>260556</v>
      </c>
      <c r="R192" s="6">
        <v>265590</v>
      </c>
      <c r="S192" s="6">
        <v>263223</v>
      </c>
      <c r="T192" s="6">
        <v>275872</v>
      </c>
      <c r="U192" s="6">
        <v>269540</v>
      </c>
      <c r="V192" s="6">
        <v>271767</v>
      </c>
      <c r="W192" s="16">
        <v>259817</v>
      </c>
      <c r="X192" s="16">
        <v>263239</v>
      </c>
      <c r="Y192" s="16">
        <v>255560</v>
      </c>
      <c r="Z192" s="17">
        <v>255361</v>
      </c>
      <c r="AA192" s="17">
        <v>250029</v>
      </c>
      <c r="AB192" s="17">
        <v>249810</v>
      </c>
      <c r="AC192" s="17">
        <v>250903</v>
      </c>
      <c r="AD192" s="17">
        <v>235046</v>
      </c>
      <c r="AE192" s="17">
        <v>221968</v>
      </c>
      <c r="AF192" s="17">
        <v>245327</v>
      </c>
      <c r="AG192" s="17"/>
      <c r="AH192" s="17"/>
      <c r="AI192" s="17"/>
      <c r="AJ192" s="17"/>
      <c r="AK192" s="17"/>
      <c r="AL192" s="17"/>
      <c r="AM192" s="6"/>
      <c r="AN192" s="18"/>
      <c r="AO192" s="18"/>
      <c r="AP192" s="18"/>
      <c r="AQ192" s="18"/>
      <c r="AR192" s="18"/>
      <c r="AS192" s="6"/>
      <c r="AT192" s="17"/>
      <c r="AU192" s="17"/>
      <c r="AV192" s="17"/>
      <c r="AW192" s="17"/>
      <c r="AX192" s="17"/>
    </row>
    <row r="193" spans="2:50">
      <c r="B193" s="11" t="s">
        <v>138</v>
      </c>
      <c r="C193" s="6">
        <v>215971</v>
      </c>
      <c r="D193" s="6">
        <v>214042</v>
      </c>
      <c r="E193" s="6">
        <v>214387</v>
      </c>
      <c r="F193" s="6">
        <v>142688</v>
      </c>
      <c r="G193" s="6">
        <v>114972</v>
      </c>
      <c r="H193" s="6">
        <v>122141</v>
      </c>
      <c r="I193" s="6">
        <v>137222</v>
      </c>
      <c r="J193" s="6">
        <v>157887</v>
      </c>
      <c r="K193" s="6">
        <v>255880</v>
      </c>
      <c r="L193" s="6">
        <v>255083</v>
      </c>
      <c r="M193" s="6">
        <v>248068</v>
      </c>
      <c r="N193" s="6">
        <v>248402</v>
      </c>
      <c r="O193" s="6">
        <v>249412</v>
      </c>
      <c r="P193" s="6">
        <v>253944</v>
      </c>
      <c r="Q193" s="6">
        <v>255643</v>
      </c>
      <c r="R193" s="6">
        <v>255162</v>
      </c>
      <c r="S193" s="6">
        <v>259267</v>
      </c>
      <c r="T193" s="6">
        <v>256850</v>
      </c>
      <c r="U193" s="6">
        <v>269663</v>
      </c>
      <c r="V193" s="6">
        <v>263703</v>
      </c>
      <c r="W193" s="16">
        <v>265644</v>
      </c>
      <c r="X193" s="16">
        <v>253647</v>
      </c>
      <c r="Y193" s="16">
        <v>258410</v>
      </c>
      <c r="Z193" s="17">
        <v>250723</v>
      </c>
      <c r="AA193" s="17">
        <v>250525</v>
      </c>
      <c r="AB193" s="17">
        <v>245435</v>
      </c>
      <c r="AC193" s="17">
        <v>244958</v>
      </c>
      <c r="AD193" s="17">
        <v>246111</v>
      </c>
      <c r="AE193" s="17">
        <v>230709</v>
      </c>
      <c r="AF193" s="17">
        <v>217897</v>
      </c>
      <c r="AG193" s="17"/>
      <c r="AH193" s="17"/>
      <c r="AI193" s="17"/>
      <c r="AJ193" s="17"/>
      <c r="AK193" s="17"/>
      <c r="AL193" s="17"/>
      <c r="AM193" s="6"/>
      <c r="AN193" s="18"/>
      <c r="AO193" s="18"/>
      <c r="AP193" s="18"/>
      <c r="AQ193" s="18"/>
      <c r="AR193" s="18"/>
      <c r="AS193" s="6"/>
      <c r="AT193" s="17"/>
      <c r="AU193" s="17"/>
      <c r="AV193" s="17"/>
      <c r="AW193" s="17"/>
      <c r="AX193" s="17"/>
    </row>
    <row r="194" spans="2:50">
      <c r="B194" s="11" t="s">
        <v>139</v>
      </c>
      <c r="C194" s="6">
        <v>193916</v>
      </c>
      <c r="D194" s="6">
        <v>207900</v>
      </c>
      <c r="E194" s="6">
        <v>206418</v>
      </c>
      <c r="F194" s="6">
        <v>206718</v>
      </c>
      <c r="G194" s="6">
        <v>137446</v>
      </c>
      <c r="H194" s="6">
        <v>110767</v>
      </c>
      <c r="I194" s="6">
        <v>117791</v>
      </c>
      <c r="J194" s="6">
        <v>132358</v>
      </c>
      <c r="K194" s="6">
        <v>152722</v>
      </c>
      <c r="L194" s="6">
        <v>247921</v>
      </c>
      <c r="M194" s="6">
        <v>247561</v>
      </c>
      <c r="N194" s="6">
        <v>241188</v>
      </c>
      <c r="O194" s="6">
        <v>241832</v>
      </c>
      <c r="P194" s="6">
        <v>242205</v>
      </c>
      <c r="Q194" s="6">
        <v>247705</v>
      </c>
      <c r="R194" s="6">
        <v>249462</v>
      </c>
      <c r="S194" s="6">
        <v>248629</v>
      </c>
      <c r="T194" s="6">
        <v>252012</v>
      </c>
      <c r="U194" s="6">
        <v>250045</v>
      </c>
      <c r="V194" s="6">
        <v>262231</v>
      </c>
      <c r="W194" s="16">
        <v>256667</v>
      </c>
      <c r="X194" s="16">
        <v>259940</v>
      </c>
      <c r="Y194" s="16">
        <v>247670</v>
      </c>
      <c r="Z194" s="17">
        <v>252563</v>
      </c>
      <c r="AA194" s="17">
        <v>244743</v>
      </c>
      <c r="AB194" s="17">
        <v>244900</v>
      </c>
      <c r="AC194" s="17">
        <v>239890</v>
      </c>
      <c r="AD194" s="17">
        <v>239433</v>
      </c>
      <c r="AE194" s="17">
        <v>240522</v>
      </c>
      <c r="AF194" s="17">
        <v>225603</v>
      </c>
      <c r="AG194" s="17"/>
      <c r="AH194" s="17"/>
      <c r="AI194" s="17"/>
      <c r="AJ194" s="17"/>
      <c r="AK194" s="17"/>
      <c r="AL194" s="17"/>
      <c r="AM194" s="6"/>
      <c r="AN194" s="18"/>
      <c r="AO194" s="18"/>
      <c r="AP194" s="18"/>
      <c r="AQ194" s="18"/>
      <c r="AR194" s="18"/>
      <c r="AS194" s="6"/>
      <c r="AT194" s="17"/>
      <c r="AU194" s="17"/>
      <c r="AV194" s="17"/>
      <c r="AW194" s="17"/>
      <c r="AX194" s="17"/>
    </row>
    <row r="195" spans="2:50">
      <c r="B195" s="11" t="s">
        <v>140</v>
      </c>
      <c r="C195" s="6">
        <v>192123</v>
      </c>
      <c r="D195" s="6">
        <v>185438</v>
      </c>
      <c r="E195" s="6">
        <v>199183</v>
      </c>
      <c r="F195" s="6">
        <v>197712</v>
      </c>
      <c r="G195" s="6">
        <v>198612</v>
      </c>
      <c r="H195" s="6">
        <v>131899</v>
      </c>
      <c r="I195" s="6">
        <v>106472</v>
      </c>
      <c r="J195" s="6">
        <v>113288</v>
      </c>
      <c r="K195" s="6">
        <v>127267</v>
      </c>
      <c r="L195" s="6">
        <v>146895</v>
      </c>
      <c r="M195" s="6">
        <v>239501</v>
      </c>
      <c r="N195" s="6">
        <v>239292</v>
      </c>
      <c r="O195" s="6">
        <v>233591</v>
      </c>
      <c r="P195" s="6">
        <v>234284</v>
      </c>
      <c r="Q195" s="6">
        <v>235276</v>
      </c>
      <c r="R195" s="6">
        <v>240644</v>
      </c>
      <c r="S195" s="6">
        <v>241733</v>
      </c>
      <c r="T195" s="6">
        <v>240216</v>
      </c>
      <c r="U195" s="6">
        <v>243341</v>
      </c>
      <c r="V195" s="6">
        <v>242531</v>
      </c>
      <c r="W195" s="16">
        <v>254833</v>
      </c>
      <c r="X195" s="16">
        <v>248861</v>
      </c>
      <c r="Y195" s="16">
        <v>252499</v>
      </c>
      <c r="Z195" s="17">
        <v>240511</v>
      </c>
      <c r="AA195" s="17">
        <v>245734</v>
      </c>
      <c r="AB195" s="17">
        <v>237826</v>
      </c>
      <c r="AC195" s="17">
        <v>239713</v>
      </c>
      <c r="AD195" s="17">
        <v>233803</v>
      </c>
      <c r="AE195" s="17">
        <v>233380</v>
      </c>
      <c r="AF195" s="17">
        <v>234771</v>
      </c>
      <c r="AG195" s="17"/>
      <c r="AH195" s="17"/>
      <c r="AI195" s="17"/>
      <c r="AJ195" s="17"/>
      <c r="AK195" s="17"/>
      <c r="AL195" s="17"/>
      <c r="AM195" s="6"/>
      <c r="AN195" s="18"/>
      <c r="AO195" s="18"/>
      <c r="AP195" s="18"/>
      <c r="AQ195" s="18"/>
      <c r="AR195" s="18"/>
      <c r="AS195" s="6"/>
      <c r="AT195" s="17"/>
      <c r="AU195" s="17"/>
      <c r="AV195" s="17"/>
      <c r="AW195" s="17"/>
      <c r="AX195" s="17"/>
    </row>
    <row r="196" spans="2:50">
      <c r="B196" s="11" t="s">
        <v>141</v>
      </c>
      <c r="C196" s="6">
        <v>178768</v>
      </c>
      <c r="D196" s="6">
        <v>182918</v>
      </c>
      <c r="E196" s="6">
        <v>176832</v>
      </c>
      <c r="F196" s="6">
        <v>189786</v>
      </c>
      <c r="G196" s="6">
        <v>188653</v>
      </c>
      <c r="H196" s="6">
        <v>189839</v>
      </c>
      <c r="I196" s="6">
        <v>125761</v>
      </c>
      <c r="J196" s="6">
        <v>101707</v>
      </c>
      <c r="K196" s="6">
        <v>108406</v>
      </c>
      <c r="L196" s="6">
        <v>121960</v>
      </c>
      <c r="M196" s="6">
        <v>140762</v>
      </c>
      <c r="N196" s="6">
        <v>230304</v>
      </c>
      <c r="O196" s="6">
        <v>230260</v>
      </c>
      <c r="P196" s="6">
        <v>224904</v>
      </c>
      <c r="Q196" s="6">
        <v>226917</v>
      </c>
      <c r="R196" s="6">
        <v>227185</v>
      </c>
      <c r="S196" s="6">
        <v>232371</v>
      </c>
      <c r="T196" s="6">
        <v>233238</v>
      </c>
      <c r="U196" s="6">
        <v>231664</v>
      </c>
      <c r="V196" s="6">
        <v>233933</v>
      </c>
      <c r="W196" s="16">
        <v>233966</v>
      </c>
      <c r="X196" s="16">
        <v>245542</v>
      </c>
      <c r="Y196" s="16">
        <v>240901</v>
      </c>
      <c r="Z196" s="17">
        <v>244435</v>
      </c>
      <c r="AA196" s="17">
        <v>233356</v>
      </c>
      <c r="AB196" s="17">
        <v>238080</v>
      </c>
      <c r="AC196" s="17">
        <v>231347</v>
      </c>
      <c r="AD196" s="17">
        <v>232848</v>
      </c>
      <c r="AE196" s="17">
        <v>227186</v>
      </c>
      <c r="AF196" s="17">
        <v>226815</v>
      </c>
      <c r="AG196" s="17"/>
      <c r="AH196" s="17"/>
      <c r="AI196" s="17"/>
      <c r="AJ196" s="17"/>
      <c r="AK196" s="17"/>
      <c r="AL196" s="17"/>
      <c r="AM196" s="6"/>
      <c r="AN196" s="18"/>
      <c r="AO196" s="18"/>
      <c r="AP196" s="18"/>
      <c r="AQ196" s="18"/>
      <c r="AR196" s="18"/>
      <c r="AS196" s="6"/>
      <c r="AT196" s="17"/>
      <c r="AU196" s="17"/>
      <c r="AV196" s="17"/>
      <c r="AW196" s="17"/>
      <c r="AX196" s="17"/>
    </row>
    <row r="197" spans="2:50">
      <c r="B197" s="11" t="s">
        <v>142</v>
      </c>
      <c r="C197" s="6">
        <v>167417</v>
      </c>
      <c r="D197" s="6">
        <v>168705</v>
      </c>
      <c r="E197" s="6">
        <v>172976</v>
      </c>
      <c r="F197" s="6">
        <v>167447</v>
      </c>
      <c r="G197" s="6">
        <v>180059</v>
      </c>
      <c r="H197" s="6">
        <v>178971</v>
      </c>
      <c r="I197" s="6">
        <v>180387</v>
      </c>
      <c r="J197" s="6">
        <v>119391</v>
      </c>
      <c r="K197" s="6">
        <v>96655</v>
      </c>
      <c r="L197" s="6">
        <v>103367</v>
      </c>
      <c r="M197" s="6">
        <v>116415</v>
      </c>
      <c r="N197" s="6">
        <v>134202</v>
      </c>
      <c r="O197" s="6">
        <v>220221</v>
      </c>
      <c r="P197" s="6">
        <v>219960</v>
      </c>
      <c r="Q197" s="6">
        <v>216487</v>
      </c>
      <c r="R197" s="6">
        <v>218461</v>
      </c>
      <c r="S197" s="6">
        <v>217777</v>
      </c>
      <c r="T197" s="6">
        <v>222842</v>
      </c>
      <c r="U197" s="6">
        <v>223238</v>
      </c>
      <c r="V197" s="6">
        <v>221877</v>
      </c>
      <c r="W197" s="16">
        <v>224544</v>
      </c>
      <c r="X197" s="16">
        <v>224177</v>
      </c>
      <c r="Y197" s="16">
        <v>235995</v>
      </c>
      <c r="Z197" s="17">
        <v>232728</v>
      </c>
      <c r="AA197" s="17">
        <v>235403</v>
      </c>
      <c r="AB197" s="17">
        <v>224966</v>
      </c>
      <c r="AC197" s="17">
        <v>231248</v>
      </c>
      <c r="AD197" s="17">
        <v>223630</v>
      </c>
      <c r="AE197" s="17">
        <v>225205</v>
      </c>
      <c r="AF197" s="17">
        <v>219891</v>
      </c>
      <c r="AG197" s="17"/>
      <c r="AH197" s="17"/>
      <c r="AI197" s="17"/>
      <c r="AJ197" s="17"/>
      <c r="AK197" s="17"/>
      <c r="AL197" s="17"/>
      <c r="AM197" s="6"/>
      <c r="AN197" s="18"/>
      <c r="AO197" s="18"/>
      <c r="AP197" s="18"/>
      <c r="AQ197" s="18"/>
      <c r="AR197" s="18"/>
      <c r="AS197" s="6"/>
      <c r="AT197" s="17"/>
      <c r="AU197" s="17"/>
      <c r="AV197" s="17"/>
      <c r="AW197" s="17"/>
      <c r="AX197" s="17"/>
    </row>
    <row r="198" spans="2:50">
      <c r="B198" s="11" t="s">
        <v>143</v>
      </c>
      <c r="C198" s="6">
        <v>149405</v>
      </c>
      <c r="D198" s="6">
        <v>156837</v>
      </c>
      <c r="E198" s="6">
        <v>158524</v>
      </c>
      <c r="F198" s="6">
        <v>162356</v>
      </c>
      <c r="G198" s="6">
        <v>157964</v>
      </c>
      <c r="H198" s="6">
        <v>169658</v>
      </c>
      <c r="I198" s="6">
        <v>168673</v>
      </c>
      <c r="J198" s="6">
        <v>170527</v>
      </c>
      <c r="K198" s="6">
        <v>112694</v>
      </c>
      <c r="L198" s="6">
        <v>91272</v>
      </c>
      <c r="M198" s="6">
        <v>98010</v>
      </c>
      <c r="N198" s="6">
        <v>110498</v>
      </c>
      <c r="O198" s="6">
        <v>126881</v>
      </c>
      <c r="P198" s="6">
        <v>208860</v>
      </c>
      <c r="Q198" s="6">
        <v>210002</v>
      </c>
      <c r="R198" s="6">
        <v>207097</v>
      </c>
      <c r="S198" s="6">
        <v>207045</v>
      </c>
      <c r="T198" s="6">
        <v>207870</v>
      </c>
      <c r="U198" s="6">
        <v>212593</v>
      </c>
      <c r="V198" s="6">
        <v>212595</v>
      </c>
      <c r="W198" s="16">
        <v>211765</v>
      </c>
      <c r="X198" s="16">
        <v>213941</v>
      </c>
      <c r="Y198" s="16">
        <v>214552</v>
      </c>
      <c r="Z198" s="17">
        <v>226425</v>
      </c>
      <c r="AA198" s="17">
        <v>223132</v>
      </c>
      <c r="AB198" s="17">
        <v>226132</v>
      </c>
      <c r="AC198" s="17">
        <v>217063</v>
      </c>
      <c r="AD198" s="17">
        <v>222576</v>
      </c>
      <c r="AE198" s="17">
        <v>215398</v>
      </c>
      <c r="AF198" s="17">
        <v>217005</v>
      </c>
      <c r="AG198" s="17"/>
      <c r="AH198" s="17"/>
      <c r="AI198" s="17"/>
      <c r="AJ198" s="17"/>
      <c r="AK198" s="17"/>
      <c r="AL198" s="17"/>
      <c r="AM198" s="6"/>
      <c r="AN198" s="18"/>
      <c r="AO198" s="18"/>
      <c r="AP198" s="18"/>
      <c r="AQ198" s="18"/>
      <c r="AR198" s="18"/>
      <c r="AS198" s="6"/>
      <c r="AT198" s="17"/>
      <c r="AU198" s="17"/>
      <c r="AV198" s="17"/>
      <c r="AW198" s="17"/>
      <c r="AX198" s="17"/>
    </row>
    <row r="199" spans="2:50">
      <c r="B199" s="11" t="s">
        <v>144</v>
      </c>
      <c r="C199" s="6">
        <v>137027</v>
      </c>
      <c r="D199" s="6">
        <v>138547</v>
      </c>
      <c r="E199" s="6">
        <v>145738</v>
      </c>
      <c r="F199" s="6">
        <v>147354</v>
      </c>
      <c r="G199" s="6">
        <v>151664</v>
      </c>
      <c r="H199" s="6">
        <v>147479</v>
      </c>
      <c r="I199" s="6">
        <v>158410</v>
      </c>
      <c r="J199" s="6">
        <v>157859</v>
      </c>
      <c r="K199" s="6">
        <v>159728</v>
      </c>
      <c r="L199" s="6">
        <v>105376</v>
      </c>
      <c r="M199" s="6">
        <v>85687</v>
      </c>
      <c r="N199" s="6">
        <v>92341</v>
      </c>
      <c r="O199" s="6">
        <v>103932</v>
      </c>
      <c r="P199" s="6">
        <v>118963</v>
      </c>
      <c r="Q199" s="6">
        <v>198107</v>
      </c>
      <c r="R199" s="6">
        <v>198918</v>
      </c>
      <c r="S199" s="6">
        <v>195572</v>
      </c>
      <c r="T199" s="6">
        <v>195672</v>
      </c>
      <c r="U199" s="6">
        <v>196841</v>
      </c>
      <c r="V199" s="6">
        <v>200995</v>
      </c>
      <c r="W199" s="16">
        <v>201537</v>
      </c>
      <c r="X199" s="16">
        <v>200632</v>
      </c>
      <c r="Y199" s="16">
        <v>202908</v>
      </c>
      <c r="Z199" s="17">
        <v>204298</v>
      </c>
      <c r="AA199" s="17">
        <v>216145</v>
      </c>
      <c r="AB199" s="17">
        <v>212561</v>
      </c>
      <c r="AC199" s="17">
        <v>216363</v>
      </c>
      <c r="AD199" s="17">
        <v>207496</v>
      </c>
      <c r="AE199" s="17">
        <v>212997</v>
      </c>
      <c r="AF199" s="17">
        <v>206227</v>
      </c>
      <c r="AG199" s="17"/>
      <c r="AH199" s="17"/>
      <c r="AI199" s="17"/>
      <c r="AJ199" s="17"/>
      <c r="AK199" s="17"/>
      <c r="AL199" s="17"/>
      <c r="AM199" s="6"/>
      <c r="AN199" s="18"/>
      <c r="AO199" s="18"/>
      <c r="AP199" s="18"/>
      <c r="AQ199" s="18"/>
      <c r="AR199" s="18"/>
      <c r="AS199" s="6"/>
      <c r="AT199" s="17"/>
      <c r="AU199" s="17"/>
      <c r="AV199" s="17"/>
      <c r="AW199" s="17"/>
      <c r="AX199" s="17"/>
    </row>
    <row r="200" spans="2:50">
      <c r="B200" s="11" t="s">
        <v>145</v>
      </c>
      <c r="C200" s="6">
        <v>121622</v>
      </c>
      <c r="D200" s="6">
        <v>125728</v>
      </c>
      <c r="E200" s="6">
        <v>127466</v>
      </c>
      <c r="F200" s="6">
        <v>134018</v>
      </c>
      <c r="G200" s="6">
        <v>136166</v>
      </c>
      <c r="H200" s="6">
        <v>139978</v>
      </c>
      <c r="I200" s="6">
        <v>136328</v>
      </c>
      <c r="J200" s="6">
        <v>146608</v>
      </c>
      <c r="K200" s="6">
        <v>146125</v>
      </c>
      <c r="L200" s="6">
        <v>148374</v>
      </c>
      <c r="M200" s="6">
        <v>97763</v>
      </c>
      <c r="N200" s="6">
        <v>79782</v>
      </c>
      <c r="O200" s="6">
        <v>86194</v>
      </c>
      <c r="P200" s="6">
        <v>96666</v>
      </c>
      <c r="Q200" s="6">
        <v>111369</v>
      </c>
      <c r="R200" s="6">
        <v>186015</v>
      </c>
      <c r="S200" s="6">
        <v>186739</v>
      </c>
      <c r="T200" s="6">
        <v>183013</v>
      </c>
      <c r="U200" s="6">
        <v>183980</v>
      </c>
      <c r="V200" s="6">
        <v>184510</v>
      </c>
      <c r="W200" s="16">
        <v>189717</v>
      </c>
      <c r="X200" s="16">
        <v>189711</v>
      </c>
      <c r="Y200" s="16">
        <v>188898</v>
      </c>
      <c r="Z200" s="17">
        <v>192369</v>
      </c>
      <c r="AA200" s="17">
        <v>192774</v>
      </c>
      <c r="AB200" s="17">
        <v>204796</v>
      </c>
      <c r="AC200" s="17">
        <v>202685</v>
      </c>
      <c r="AD200" s="17">
        <v>205537</v>
      </c>
      <c r="AE200" s="17">
        <v>197252</v>
      </c>
      <c r="AF200" s="17">
        <v>202703</v>
      </c>
      <c r="AG200" s="17"/>
      <c r="AH200" s="17"/>
      <c r="AI200" s="17"/>
      <c r="AJ200" s="17"/>
      <c r="AK200" s="17"/>
      <c r="AL200" s="17"/>
      <c r="AM200" s="6"/>
      <c r="AN200" s="18"/>
      <c r="AO200" s="18"/>
      <c r="AP200" s="18"/>
      <c r="AQ200" s="18"/>
      <c r="AR200" s="18"/>
      <c r="AS200" s="6"/>
      <c r="AT200" s="17"/>
      <c r="AU200" s="17"/>
      <c r="AV200" s="17"/>
      <c r="AW200" s="17"/>
      <c r="AX200" s="17"/>
    </row>
    <row r="201" spans="2:50">
      <c r="B201" s="11" t="s">
        <v>146</v>
      </c>
      <c r="C201" s="6">
        <v>107693</v>
      </c>
      <c r="D201" s="6">
        <v>110254</v>
      </c>
      <c r="E201" s="6">
        <v>114417</v>
      </c>
      <c r="F201" s="6">
        <v>115677</v>
      </c>
      <c r="G201" s="6">
        <v>122345</v>
      </c>
      <c r="H201" s="6">
        <v>124367</v>
      </c>
      <c r="I201" s="6">
        <v>127977</v>
      </c>
      <c r="J201" s="6">
        <v>124952</v>
      </c>
      <c r="K201" s="6">
        <v>134355</v>
      </c>
      <c r="L201" s="6">
        <v>133930</v>
      </c>
      <c r="M201" s="6">
        <v>136531</v>
      </c>
      <c r="N201" s="6">
        <v>90082</v>
      </c>
      <c r="O201" s="6">
        <v>73640</v>
      </c>
      <c r="P201" s="6">
        <v>79631</v>
      </c>
      <c r="Q201" s="6">
        <v>90004</v>
      </c>
      <c r="R201" s="6">
        <v>103028</v>
      </c>
      <c r="S201" s="6">
        <v>172770</v>
      </c>
      <c r="T201" s="6">
        <v>172877</v>
      </c>
      <c r="U201" s="6">
        <v>170595</v>
      </c>
      <c r="V201" s="6">
        <v>170900</v>
      </c>
      <c r="W201" s="16">
        <v>172093</v>
      </c>
      <c r="X201" s="16">
        <v>176959</v>
      </c>
      <c r="Y201" s="16">
        <v>176578</v>
      </c>
      <c r="Z201" s="17">
        <v>176556</v>
      </c>
      <c r="AA201" s="17">
        <v>180833</v>
      </c>
      <c r="AB201" s="17">
        <v>180450</v>
      </c>
      <c r="AC201" s="17">
        <v>193412</v>
      </c>
      <c r="AD201" s="17">
        <v>190832</v>
      </c>
      <c r="AE201" s="17">
        <v>193912</v>
      </c>
      <c r="AF201" s="17">
        <v>186398</v>
      </c>
      <c r="AG201" s="17"/>
      <c r="AH201" s="17"/>
      <c r="AI201" s="17"/>
      <c r="AJ201" s="17"/>
      <c r="AK201" s="17"/>
      <c r="AL201" s="17"/>
      <c r="AM201" s="6"/>
      <c r="AN201" s="18"/>
      <c r="AO201" s="18"/>
      <c r="AP201" s="18"/>
      <c r="AQ201" s="18"/>
      <c r="AR201" s="18"/>
      <c r="AS201" s="6"/>
      <c r="AT201" s="17"/>
      <c r="AU201" s="17"/>
      <c r="AV201" s="17"/>
      <c r="AW201" s="17"/>
      <c r="AX201" s="17"/>
    </row>
    <row r="202" spans="2:50">
      <c r="B202" s="11" t="s">
        <v>147</v>
      </c>
      <c r="C202" s="6">
        <v>93362</v>
      </c>
      <c r="D202" s="6">
        <v>96337</v>
      </c>
      <c r="E202" s="6">
        <v>99164</v>
      </c>
      <c r="F202" s="6">
        <v>102557</v>
      </c>
      <c r="G202" s="6">
        <v>104598</v>
      </c>
      <c r="H202" s="6">
        <v>110235</v>
      </c>
      <c r="I202" s="6">
        <v>112394</v>
      </c>
      <c r="J202" s="6">
        <v>115913</v>
      </c>
      <c r="K202" s="6">
        <v>113169</v>
      </c>
      <c r="L202" s="6">
        <v>121650</v>
      </c>
      <c r="M202" s="6">
        <v>121695</v>
      </c>
      <c r="N202" s="6">
        <v>124378</v>
      </c>
      <c r="O202" s="6">
        <v>82031</v>
      </c>
      <c r="P202" s="6">
        <v>66806</v>
      </c>
      <c r="Q202" s="6">
        <v>73402</v>
      </c>
      <c r="R202" s="6">
        <v>82625</v>
      </c>
      <c r="S202" s="6">
        <v>94663</v>
      </c>
      <c r="T202" s="6">
        <v>158533</v>
      </c>
      <c r="U202" s="6">
        <v>159125</v>
      </c>
      <c r="V202" s="6">
        <v>157118</v>
      </c>
      <c r="W202" s="16">
        <v>158082</v>
      </c>
      <c r="X202" s="16">
        <v>158558</v>
      </c>
      <c r="Y202" s="16">
        <v>163094</v>
      </c>
      <c r="Z202" s="17">
        <v>163919</v>
      </c>
      <c r="AA202" s="17">
        <v>163640</v>
      </c>
      <c r="AB202" s="17">
        <v>167796</v>
      </c>
      <c r="AC202" s="17">
        <v>169201</v>
      </c>
      <c r="AD202" s="17">
        <v>180390</v>
      </c>
      <c r="AE202" s="17">
        <v>178145</v>
      </c>
      <c r="AF202" s="17">
        <v>181628</v>
      </c>
      <c r="AG202" s="17"/>
      <c r="AH202" s="17"/>
      <c r="AI202" s="17"/>
      <c r="AJ202" s="17"/>
      <c r="AK202" s="17"/>
      <c r="AL202" s="17"/>
      <c r="AM202" s="6"/>
      <c r="AN202" s="18"/>
      <c r="AO202" s="18"/>
      <c r="AP202" s="18"/>
      <c r="AQ202" s="18"/>
      <c r="AR202" s="18"/>
      <c r="AS202" s="6"/>
      <c r="AT202" s="17"/>
      <c r="AU202" s="17"/>
      <c r="AV202" s="17"/>
      <c r="AW202" s="17"/>
      <c r="AX202" s="17"/>
    </row>
    <row r="203" spans="2:50">
      <c r="B203" s="11" t="s">
        <v>148</v>
      </c>
      <c r="C203" s="6">
        <v>81448</v>
      </c>
      <c r="D203" s="6">
        <v>82460</v>
      </c>
      <c r="E203" s="6">
        <v>85307</v>
      </c>
      <c r="F203" s="6">
        <v>87690</v>
      </c>
      <c r="G203" s="6">
        <v>91462</v>
      </c>
      <c r="H203" s="6">
        <v>92966</v>
      </c>
      <c r="I203" s="6">
        <v>98068</v>
      </c>
      <c r="J203" s="6">
        <v>100130</v>
      </c>
      <c r="K203" s="6">
        <v>103531</v>
      </c>
      <c r="L203" s="6">
        <v>100939</v>
      </c>
      <c r="M203" s="6">
        <v>108887</v>
      </c>
      <c r="N203" s="6">
        <v>109578</v>
      </c>
      <c r="O203" s="6">
        <v>112074</v>
      </c>
      <c r="P203" s="6">
        <v>73405</v>
      </c>
      <c r="Q203" s="6">
        <v>60906</v>
      </c>
      <c r="R203" s="6">
        <v>66771</v>
      </c>
      <c r="S203" s="6">
        <v>75052</v>
      </c>
      <c r="T203" s="6">
        <v>85758</v>
      </c>
      <c r="U203" s="6">
        <v>143667</v>
      </c>
      <c r="V203" s="6">
        <v>144167</v>
      </c>
      <c r="W203" s="16">
        <v>143512</v>
      </c>
      <c r="X203" s="16">
        <v>144360</v>
      </c>
      <c r="Y203" s="16">
        <v>144606</v>
      </c>
      <c r="Z203" s="17">
        <v>149730</v>
      </c>
      <c r="AA203" s="17">
        <v>150214</v>
      </c>
      <c r="AB203" s="17">
        <v>150035</v>
      </c>
      <c r="AC203" s="17">
        <v>155876</v>
      </c>
      <c r="AD203" s="17">
        <v>155778</v>
      </c>
      <c r="AE203" s="17">
        <v>166823</v>
      </c>
      <c r="AF203" s="17">
        <v>164968</v>
      </c>
      <c r="AG203" s="17"/>
      <c r="AH203" s="17"/>
      <c r="AI203" s="17"/>
      <c r="AJ203" s="17"/>
      <c r="AK203" s="17"/>
      <c r="AL203" s="17"/>
      <c r="AM203" s="6"/>
      <c r="AN203" s="18"/>
      <c r="AO203" s="18"/>
      <c r="AP203" s="18"/>
      <c r="AQ203" s="18"/>
      <c r="AR203" s="18"/>
      <c r="AS203" s="6"/>
      <c r="AT203" s="17"/>
      <c r="AU203" s="17"/>
      <c r="AV203" s="17"/>
      <c r="AW203" s="17"/>
      <c r="AX203" s="17"/>
    </row>
    <row r="204" spans="2:50">
      <c r="B204" s="11" t="s">
        <v>149</v>
      </c>
      <c r="C204" s="6">
        <v>68572</v>
      </c>
      <c r="D204" s="6">
        <v>70789</v>
      </c>
      <c r="E204" s="6">
        <v>71792</v>
      </c>
      <c r="F204" s="6">
        <v>74149</v>
      </c>
      <c r="G204" s="6">
        <v>76960</v>
      </c>
      <c r="H204" s="6">
        <v>79982</v>
      </c>
      <c r="I204" s="6">
        <v>81435</v>
      </c>
      <c r="J204" s="6">
        <v>86111</v>
      </c>
      <c r="K204" s="6">
        <v>87912</v>
      </c>
      <c r="L204" s="6">
        <v>91045</v>
      </c>
      <c r="M204" s="6">
        <v>89025</v>
      </c>
      <c r="N204" s="6">
        <v>96362</v>
      </c>
      <c r="O204" s="6">
        <v>96971</v>
      </c>
      <c r="P204" s="6">
        <v>98826</v>
      </c>
      <c r="Q204" s="6">
        <v>65697</v>
      </c>
      <c r="R204" s="6">
        <v>54562</v>
      </c>
      <c r="S204" s="6">
        <v>59717</v>
      </c>
      <c r="T204" s="6">
        <v>67330</v>
      </c>
      <c r="U204" s="6">
        <v>76845</v>
      </c>
      <c r="V204" s="6">
        <v>128515</v>
      </c>
      <c r="W204" s="16">
        <v>129588</v>
      </c>
      <c r="X204" s="16">
        <v>129129</v>
      </c>
      <c r="Y204" s="16">
        <v>129980</v>
      </c>
      <c r="Z204" s="17">
        <v>130345</v>
      </c>
      <c r="AA204" s="17">
        <v>135378</v>
      </c>
      <c r="AB204" s="17">
        <v>135763</v>
      </c>
      <c r="AC204" s="17">
        <v>137632</v>
      </c>
      <c r="AD204" s="17">
        <v>141793</v>
      </c>
      <c r="AE204" s="17">
        <v>142007</v>
      </c>
      <c r="AF204" s="17">
        <v>152444</v>
      </c>
      <c r="AG204" s="17"/>
      <c r="AH204" s="17"/>
      <c r="AI204" s="17"/>
      <c r="AJ204" s="17"/>
      <c r="AK204" s="17"/>
      <c r="AL204" s="17"/>
      <c r="AM204" s="6"/>
      <c r="AN204" s="18"/>
      <c r="AO204" s="18"/>
      <c r="AP204" s="18"/>
      <c r="AQ204" s="18"/>
      <c r="AR204" s="18"/>
      <c r="AS204" s="6"/>
      <c r="AT204" s="17"/>
      <c r="AU204" s="17"/>
      <c r="AV204" s="17"/>
      <c r="AW204" s="17"/>
      <c r="AX204" s="17"/>
    </row>
    <row r="205" spans="2:50">
      <c r="B205" s="11" t="s">
        <v>150</v>
      </c>
      <c r="C205" s="6">
        <v>52506</v>
      </c>
      <c r="D205" s="6">
        <v>58499</v>
      </c>
      <c r="E205" s="6">
        <v>60925</v>
      </c>
      <c r="F205" s="6">
        <v>61670</v>
      </c>
      <c r="G205" s="6">
        <v>64088</v>
      </c>
      <c r="H205" s="6">
        <v>66464</v>
      </c>
      <c r="I205" s="6">
        <v>68897</v>
      </c>
      <c r="J205" s="6">
        <v>70279</v>
      </c>
      <c r="K205" s="6">
        <v>74664</v>
      </c>
      <c r="L205" s="6">
        <v>75784</v>
      </c>
      <c r="M205" s="6">
        <v>79133</v>
      </c>
      <c r="N205" s="6">
        <v>77589</v>
      </c>
      <c r="O205" s="6">
        <v>83755</v>
      </c>
      <c r="P205" s="6">
        <v>83734</v>
      </c>
      <c r="Q205" s="6">
        <v>87455</v>
      </c>
      <c r="R205" s="6">
        <v>57588</v>
      </c>
      <c r="S205" s="6">
        <v>48051</v>
      </c>
      <c r="T205" s="6">
        <v>52814</v>
      </c>
      <c r="U205" s="6">
        <v>59181</v>
      </c>
      <c r="V205" s="6">
        <v>67615</v>
      </c>
      <c r="W205" s="16">
        <v>114213</v>
      </c>
      <c r="X205" s="16">
        <v>114565</v>
      </c>
      <c r="Y205" s="16">
        <v>114508</v>
      </c>
      <c r="Z205" s="17">
        <v>115186</v>
      </c>
      <c r="AA205" s="17">
        <v>116742</v>
      </c>
      <c r="AB205" s="17">
        <v>120018</v>
      </c>
      <c r="AC205" s="17">
        <v>123506</v>
      </c>
      <c r="AD205" s="17">
        <v>123304</v>
      </c>
      <c r="AE205" s="17">
        <v>127709</v>
      </c>
      <c r="AF205" s="17">
        <v>128482</v>
      </c>
      <c r="AG205" s="17"/>
      <c r="AH205" s="17"/>
      <c r="AI205" s="17"/>
      <c r="AJ205" s="17"/>
      <c r="AK205" s="17"/>
      <c r="AL205" s="17"/>
      <c r="AM205" s="6"/>
      <c r="AN205" s="18"/>
      <c r="AO205" s="18"/>
      <c r="AP205" s="18"/>
      <c r="AQ205" s="18"/>
      <c r="AR205" s="18"/>
      <c r="AS205" s="6"/>
      <c r="AT205" s="17"/>
      <c r="AU205" s="17"/>
      <c r="AV205" s="17"/>
      <c r="AW205" s="17"/>
      <c r="AX205" s="17"/>
    </row>
    <row r="206" spans="2:50">
      <c r="B206" s="11" t="s">
        <v>151</v>
      </c>
      <c r="C206" s="6">
        <v>41044</v>
      </c>
      <c r="D206" s="6">
        <v>44080</v>
      </c>
      <c r="E206" s="6">
        <v>49222</v>
      </c>
      <c r="F206" s="6">
        <v>51118</v>
      </c>
      <c r="G206" s="6">
        <v>52392</v>
      </c>
      <c r="H206" s="6">
        <v>54271</v>
      </c>
      <c r="I206" s="6">
        <v>56089</v>
      </c>
      <c r="J206" s="6">
        <v>58511</v>
      </c>
      <c r="K206" s="6">
        <v>59636</v>
      </c>
      <c r="L206" s="6">
        <v>63284</v>
      </c>
      <c r="M206" s="6">
        <v>64597</v>
      </c>
      <c r="N206" s="6">
        <v>67532</v>
      </c>
      <c r="O206" s="6">
        <v>66159</v>
      </c>
      <c r="P206" s="6">
        <v>70832</v>
      </c>
      <c r="Q206" s="6">
        <v>72626</v>
      </c>
      <c r="R206" s="6">
        <v>75634</v>
      </c>
      <c r="S206" s="6">
        <v>49962</v>
      </c>
      <c r="T206" s="6">
        <v>41607</v>
      </c>
      <c r="U206" s="6">
        <v>45917</v>
      </c>
      <c r="V206" s="6">
        <v>51238</v>
      </c>
      <c r="W206" s="16">
        <v>58602</v>
      </c>
      <c r="X206" s="16">
        <v>99094</v>
      </c>
      <c r="Y206" s="16">
        <v>99670</v>
      </c>
      <c r="Z206" s="17">
        <v>100099</v>
      </c>
      <c r="AA206" s="17">
        <v>101385</v>
      </c>
      <c r="AB206" s="17">
        <v>102004</v>
      </c>
      <c r="AC206" s="17">
        <v>107111</v>
      </c>
      <c r="AD206" s="17">
        <v>109173</v>
      </c>
      <c r="AE206" s="17">
        <v>109293</v>
      </c>
      <c r="AF206" s="17">
        <v>113470</v>
      </c>
      <c r="AG206" s="17"/>
      <c r="AH206" s="17"/>
      <c r="AI206" s="17"/>
      <c r="AJ206" s="17"/>
      <c r="AK206" s="17"/>
      <c r="AL206" s="17"/>
      <c r="AM206" s="6"/>
      <c r="AN206" s="18"/>
      <c r="AO206" s="18"/>
      <c r="AP206" s="18"/>
      <c r="AQ206" s="18"/>
      <c r="AR206" s="18"/>
      <c r="AS206" s="6"/>
      <c r="AT206" s="17"/>
      <c r="AU206" s="17"/>
      <c r="AV206" s="17"/>
      <c r="AW206" s="17"/>
      <c r="AX206" s="17"/>
    </row>
    <row r="207" spans="2:50">
      <c r="B207" s="11" t="s">
        <v>152</v>
      </c>
      <c r="C207" s="6">
        <v>31210</v>
      </c>
      <c r="D207" s="6">
        <v>33545</v>
      </c>
      <c r="E207" s="6">
        <v>36428</v>
      </c>
      <c r="F207" s="6">
        <v>40603</v>
      </c>
      <c r="G207" s="6">
        <v>42606</v>
      </c>
      <c r="H207" s="6">
        <v>43634</v>
      </c>
      <c r="I207" s="6">
        <v>44926</v>
      </c>
      <c r="J207" s="6">
        <v>46667</v>
      </c>
      <c r="K207" s="6">
        <v>48664</v>
      </c>
      <c r="L207" s="6">
        <v>49356</v>
      </c>
      <c r="M207" s="6">
        <v>52600</v>
      </c>
      <c r="N207" s="6">
        <v>53955</v>
      </c>
      <c r="O207" s="6">
        <v>56409</v>
      </c>
      <c r="P207" s="6">
        <v>54774</v>
      </c>
      <c r="Q207" s="6">
        <v>60397</v>
      </c>
      <c r="R207" s="6">
        <v>61618</v>
      </c>
      <c r="S207" s="6">
        <v>63963</v>
      </c>
      <c r="T207" s="6">
        <v>42778</v>
      </c>
      <c r="U207" s="6">
        <v>35595</v>
      </c>
      <c r="V207" s="6">
        <v>39275</v>
      </c>
      <c r="W207" s="16">
        <v>43973</v>
      </c>
      <c r="X207" s="16">
        <v>50171</v>
      </c>
      <c r="Y207" s="16">
        <v>84286</v>
      </c>
      <c r="Z207" s="17">
        <v>85240</v>
      </c>
      <c r="AA207" s="17">
        <v>86599</v>
      </c>
      <c r="AB207" s="17">
        <v>86955</v>
      </c>
      <c r="AC207" s="17">
        <v>89996</v>
      </c>
      <c r="AD207" s="17">
        <v>92986</v>
      </c>
      <c r="AE207" s="17">
        <v>95341</v>
      </c>
      <c r="AF207" s="17">
        <v>95551</v>
      </c>
      <c r="AG207" s="17"/>
      <c r="AH207" s="17"/>
      <c r="AI207" s="17"/>
      <c r="AJ207" s="17"/>
      <c r="AK207" s="17"/>
      <c r="AL207" s="17"/>
      <c r="AM207" s="6"/>
      <c r="AN207" s="18"/>
      <c r="AO207" s="18"/>
      <c r="AP207" s="18"/>
      <c r="AQ207" s="18"/>
      <c r="AR207" s="18"/>
      <c r="AS207" s="6"/>
      <c r="AT207" s="17"/>
      <c r="AU207" s="17"/>
      <c r="AV207" s="17"/>
      <c r="AW207" s="17"/>
      <c r="AX207" s="17"/>
    </row>
    <row r="208" spans="2:50">
      <c r="B208" s="11" t="s">
        <v>153</v>
      </c>
      <c r="C208" s="6">
        <v>24017</v>
      </c>
      <c r="D208" s="6">
        <v>25000</v>
      </c>
      <c r="E208" s="6">
        <v>27021</v>
      </c>
      <c r="F208" s="6">
        <v>29363</v>
      </c>
      <c r="G208" s="6">
        <v>33144</v>
      </c>
      <c r="H208" s="6">
        <v>34620</v>
      </c>
      <c r="I208" s="6">
        <v>35641</v>
      </c>
      <c r="J208" s="6">
        <v>36566</v>
      </c>
      <c r="K208" s="6">
        <v>38020</v>
      </c>
      <c r="L208" s="6">
        <v>39540</v>
      </c>
      <c r="M208" s="6">
        <v>40281</v>
      </c>
      <c r="N208" s="6">
        <v>42747</v>
      </c>
      <c r="O208" s="6">
        <v>44177</v>
      </c>
      <c r="P208" s="6">
        <v>45683</v>
      </c>
      <c r="Q208" s="6">
        <v>45578</v>
      </c>
      <c r="R208" s="6">
        <v>50052</v>
      </c>
      <c r="S208" s="6">
        <v>51471</v>
      </c>
      <c r="T208" s="6">
        <v>53605</v>
      </c>
      <c r="U208" s="6">
        <v>35545</v>
      </c>
      <c r="V208" s="6">
        <v>29910</v>
      </c>
      <c r="W208" s="16">
        <v>32990</v>
      </c>
      <c r="X208" s="16">
        <v>36765</v>
      </c>
      <c r="Y208" s="16">
        <v>41955</v>
      </c>
      <c r="Z208" s="17">
        <v>70971</v>
      </c>
      <c r="AA208" s="17">
        <v>72559</v>
      </c>
      <c r="AB208" s="17">
        <v>73117</v>
      </c>
      <c r="AC208" s="17">
        <v>75313</v>
      </c>
      <c r="AD208" s="17">
        <v>76883</v>
      </c>
      <c r="AE208" s="17">
        <v>79818</v>
      </c>
      <c r="AF208" s="17">
        <v>82108</v>
      </c>
      <c r="AG208" s="17"/>
      <c r="AH208" s="17"/>
      <c r="AI208" s="17"/>
      <c r="AJ208" s="17"/>
      <c r="AK208" s="17"/>
      <c r="AL208" s="17"/>
      <c r="AM208" s="6"/>
      <c r="AN208" s="18"/>
      <c r="AO208" s="18"/>
      <c r="AP208" s="18"/>
      <c r="AQ208" s="18"/>
      <c r="AR208" s="18"/>
      <c r="AS208" s="6"/>
      <c r="AT208" s="17"/>
      <c r="AU208" s="17"/>
      <c r="AV208" s="17"/>
      <c r="AW208" s="17"/>
      <c r="AX208" s="17"/>
    </row>
    <row r="209" spans="2:51">
      <c r="B209" s="11" t="s">
        <v>154</v>
      </c>
      <c r="C209" s="6">
        <v>18095</v>
      </c>
      <c r="D209" s="6">
        <v>18803</v>
      </c>
      <c r="E209" s="6">
        <v>19637</v>
      </c>
      <c r="F209" s="6">
        <v>21242</v>
      </c>
      <c r="G209" s="6">
        <v>23394</v>
      </c>
      <c r="H209" s="6">
        <v>26496</v>
      </c>
      <c r="I209" s="6">
        <v>27529</v>
      </c>
      <c r="J209" s="6">
        <v>28463</v>
      </c>
      <c r="K209" s="6">
        <v>29046</v>
      </c>
      <c r="L209" s="6">
        <v>30142</v>
      </c>
      <c r="M209" s="6">
        <v>31362</v>
      </c>
      <c r="N209" s="6">
        <v>32118</v>
      </c>
      <c r="O209" s="6">
        <v>34002</v>
      </c>
      <c r="P209" s="6">
        <v>34753</v>
      </c>
      <c r="Q209" s="6">
        <v>37244</v>
      </c>
      <c r="R209" s="6">
        <v>36752</v>
      </c>
      <c r="S209" s="6">
        <v>40713</v>
      </c>
      <c r="T209" s="6">
        <v>41935</v>
      </c>
      <c r="U209" s="6">
        <v>43871</v>
      </c>
      <c r="V209" s="6">
        <v>29103</v>
      </c>
      <c r="W209" s="16">
        <v>24665</v>
      </c>
      <c r="X209" s="16">
        <v>27232</v>
      </c>
      <c r="Y209" s="16">
        <v>29530</v>
      </c>
      <c r="Z209" s="17">
        <v>34421</v>
      </c>
      <c r="AA209" s="17">
        <v>58747</v>
      </c>
      <c r="AB209" s="17">
        <v>59776</v>
      </c>
      <c r="AC209" s="17">
        <v>62104</v>
      </c>
      <c r="AD209" s="17">
        <v>62787</v>
      </c>
      <c r="AE209" s="17">
        <v>64741</v>
      </c>
      <c r="AF209" s="17">
        <v>67040</v>
      </c>
      <c r="AG209" s="17"/>
      <c r="AH209" s="17"/>
      <c r="AI209" s="17"/>
      <c r="AJ209" s="17"/>
      <c r="AK209" s="17"/>
      <c r="AL209" s="17"/>
      <c r="AM209" s="6"/>
      <c r="AN209" s="18"/>
      <c r="AO209" s="18"/>
      <c r="AP209" s="18"/>
      <c r="AQ209" s="18"/>
      <c r="AR209" s="18"/>
      <c r="AS209" s="6"/>
      <c r="AT209" s="17"/>
      <c r="AU209" s="17"/>
      <c r="AV209" s="17"/>
      <c r="AW209" s="17"/>
      <c r="AX209" s="17"/>
    </row>
    <row r="210" spans="2:51">
      <c r="B210" s="11" t="s">
        <v>155</v>
      </c>
      <c r="C210" s="6">
        <v>12609</v>
      </c>
      <c r="D210" s="6">
        <v>13883</v>
      </c>
      <c r="E210" s="6">
        <v>14320</v>
      </c>
      <c r="F210" s="6">
        <v>15102</v>
      </c>
      <c r="G210" s="6">
        <v>16546</v>
      </c>
      <c r="H210" s="6">
        <v>18153</v>
      </c>
      <c r="I210" s="6">
        <v>20624</v>
      </c>
      <c r="J210" s="6">
        <v>21416</v>
      </c>
      <c r="K210" s="6">
        <v>22212</v>
      </c>
      <c r="L210" s="6">
        <v>22455</v>
      </c>
      <c r="M210" s="6">
        <v>23298</v>
      </c>
      <c r="N210" s="6">
        <v>24554</v>
      </c>
      <c r="O210" s="6">
        <v>24980</v>
      </c>
      <c r="P210" s="6">
        <v>26104</v>
      </c>
      <c r="Q210" s="6">
        <v>27514</v>
      </c>
      <c r="R210" s="6">
        <v>29593</v>
      </c>
      <c r="S210" s="6">
        <v>29336</v>
      </c>
      <c r="T210" s="6">
        <v>32528</v>
      </c>
      <c r="U210" s="6">
        <v>33500</v>
      </c>
      <c r="V210" s="6">
        <v>35118</v>
      </c>
      <c r="W210" s="16">
        <v>23246</v>
      </c>
      <c r="X210" s="16">
        <v>19826</v>
      </c>
      <c r="Y210" s="16">
        <v>21632</v>
      </c>
      <c r="Z210" s="17">
        <v>23590</v>
      </c>
      <c r="AA210" s="17">
        <v>28047</v>
      </c>
      <c r="AB210" s="17">
        <v>46726</v>
      </c>
      <c r="AC210" s="17">
        <v>50027</v>
      </c>
      <c r="AD210" s="17">
        <v>50735</v>
      </c>
      <c r="AE210" s="17">
        <v>51579</v>
      </c>
      <c r="AF210" s="17">
        <v>53442</v>
      </c>
      <c r="AG210" s="17"/>
      <c r="AH210" s="17"/>
      <c r="AI210" s="17"/>
      <c r="AJ210" s="17"/>
      <c r="AK210" s="17"/>
      <c r="AL210" s="17"/>
      <c r="AM210" s="6"/>
      <c r="AN210" s="18"/>
      <c r="AO210" s="18"/>
      <c r="AP210" s="18"/>
      <c r="AQ210" s="18"/>
      <c r="AR210" s="18"/>
      <c r="AS210" s="6"/>
      <c r="AT210" s="17"/>
      <c r="AU210" s="17"/>
      <c r="AV210" s="17"/>
      <c r="AW210" s="17"/>
      <c r="AX210" s="17"/>
    </row>
    <row r="211" spans="2:51">
      <c r="B211" s="11" t="s">
        <v>156</v>
      </c>
      <c r="C211" s="6">
        <v>8904</v>
      </c>
      <c r="D211" s="6">
        <v>9461</v>
      </c>
      <c r="E211" s="6">
        <v>10471</v>
      </c>
      <c r="F211" s="6">
        <v>10649</v>
      </c>
      <c r="G211" s="6">
        <v>11373</v>
      </c>
      <c r="H211" s="6">
        <v>12390</v>
      </c>
      <c r="I211" s="6">
        <v>13811</v>
      </c>
      <c r="J211" s="6">
        <v>15708</v>
      </c>
      <c r="K211" s="6">
        <v>16259</v>
      </c>
      <c r="L211" s="6">
        <v>16894</v>
      </c>
      <c r="M211" s="6">
        <v>16977</v>
      </c>
      <c r="N211" s="6">
        <v>17654</v>
      </c>
      <c r="O211" s="6">
        <v>18608</v>
      </c>
      <c r="P211" s="6">
        <v>18554</v>
      </c>
      <c r="Q211" s="6">
        <v>20193</v>
      </c>
      <c r="R211" s="6">
        <v>20938</v>
      </c>
      <c r="S211" s="6">
        <v>22802</v>
      </c>
      <c r="T211" s="6">
        <v>23019</v>
      </c>
      <c r="U211" s="6">
        <v>25192</v>
      </c>
      <c r="V211" s="6">
        <v>25939</v>
      </c>
      <c r="W211" s="16">
        <v>27653</v>
      </c>
      <c r="X211" s="16">
        <v>18208</v>
      </c>
      <c r="Y211" s="16">
        <v>15281</v>
      </c>
      <c r="Z211" s="17">
        <v>16794</v>
      </c>
      <c r="AA211" s="17">
        <v>18750</v>
      </c>
      <c r="AB211" s="17">
        <v>21754</v>
      </c>
      <c r="AC211" s="17">
        <v>38067</v>
      </c>
      <c r="AD211" s="17">
        <v>39896</v>
      </c>
      <c r="AE211" s="17">
        <v>40806</v>
      </c>
      <c r="AF211" s="17">
        <v>41649</v>
      </c>
      <c r="AG211" s="17"/>
      <c r="AH211" s="17"/>
      <c r="AI211" s="17"/>
      <c r="AJ211" s="17"/>
      <c r="AK211" s="17"/>
      <c r="AL211" s="17"/>
      <c r="AM211" s="6"/>
      <c r="AN211" s="18"/>
      <c r="AO211" s="18"/>
      <c r="AP211" s="18"/>
      <c r="AQ211" s="18"/>
      <c r="AR211" s="18"/>
      <c r="AS211" s="6"/>
      <c r="AT211" s="17"/>
      <c r="AU211" s="17"/>
      <c r="AV211" s="17"/>
      <c r="AW211" s="17"/>
      <c r="AX211" s="17"/>
    </row>
    <row r="212" spans="2:51">
      <c r="B212" s="11" t="s">
        <v>157</v>
      </c>
      <c r="C212" s="6">
        <v>6250</v>
      </c>
      <c r="D212" s="6">
        <v>6468</v>
      </c>
      <c r="E212" s="6">
        <v>6963</v>
      </c>
      <c r="F212" s="6">
        <v>7665</v>
      </c>
      <c r="G212" s="6">
        <v>7791</v>
      </c>
      <c r="H212" s="6">
        <v>8321</v>
      </c>
      <c r="I212" s="6">
        <v>9041</v>
      </c>
      <c r="J212" s="6">
        <v>10270</v>
      </c>
      <c r="K212" s="6">
        <v>11735</v>
      </c>
      <c r="L212" s="6">
        <v>11974</v>
      </c>
      <c r="M212" s="6">
        <v>12616</v>
      </c>
      <c r="N212" s="6">
        <v>12514</v>
      </c>
      <c r="O212" s="6">
        <v>12950</v>
      </c>
      <c r="P212" s="6">
        <v>13340</v>
      </c>
      <c r="Q212" s="6">
        <v>13859</v>
      </c>
      <c r="R212" s="6">
        <v>14853</v>
      </c>
      <c r="S212" s="6">
        <v>15699</v>
      </c>
      <c r="T212" s="6">
        <v>17532</v>
      </c>
      <c r="U212" s="6">
        <v>17433</v>
      </c>
      <c r="V212" s="6">
        <v>18990</v>
      </c>
      <c r="W212" s="16">
        <v>19621</v>
      </c>
      <c r="X212" s="16">
        <v>21100</v>
      </c>
      <c r="Y212" s="16">
        <v>13577</v>
      </c>
      <c r="Z212" s="17">
        <v>11437</v>
      </c>
      <c r="AA212" s="17">
        <v>12845</v>
      </c>
      <c r="AB212" s="17">
        <v>14156</v>
      </c>
      <c r="AC212" s="17">
        <v>17416</v>
      </c>
      <c r="AD212" s="17">
        <v>29374</v>
      </c>
      <c r="AE212" s="17">
        <v>30949</v>
      </c>
      <c r="AF212" s="17">
        <v>32000</v>
      </c>
      <c r="AG212" s="17"/>
      <c r="AH212" s="17"/>
      <c r="AI212" s="17"/>
      <c r="AJ212" s="17"/>
      <c r="AK212" s="17"/>
      <c r="AL212" s="17"/>
      <c r="AM212" s="6"/>
      <c r="AN212" s="18"/>
      <c r="AO212" s="18"/>
      <c r="AP212" s="18"/>
      <c r="AQ212" s="18"/>
      <c r="AR212" s="18"/>
      <c r="AS212" s="6"/>
      <c r="AT212" s="17"/>
      <c r="AU212" s="17"/>
      <c r="AV212" s="17"/>
      <c r="AW212" s="17"/>
      <c r="AX212" s="17"/>
    </row>
    <row r="213" spans="2:51">
      <c r="B213" s="11" t="s">
        <v>158</v>
      </c>
      <c r="C213" s="6">
        <v>3725</v>
      </c>
      <c r="D213" s="6">
        <v>4470</v>
      </c>
      <c r="E213" s="6">
        <v>4699</v>
      </c>
      <c r="F213" s="6">
        <v>5007</v>
      </c>
      <c r="G213" s="6">
        <v>5606</v>
      </c>
      <c r="H213" s="6">
        <v>5423</v>
      </c>
      <c r="I213" s="6">
        <v>5900</v>
      </c>
      <c r="J213" s="6">
        <v>6488</v>
      </c>
      <c r="K213" s="6">
        <v>7450</v>
      </c>
      <c r="L213" s="6">
        <v>8466</v>
      </c>
      <c r="M213" s="6">
        <v>8672</v>
      </c>
      <c r="N213" s="6">
        <v>9134</v>
      </c>
      <c r="O213" s="6">
        <v>9007</v>
      </c>
      <c r="P213" s="6">
        <v>8998</v>
      </c>
      <c r="Q213" s="6">
        <v>9755</v>
      </c>
      <c r="R213" s="6">
        <v>9791</v>
      </c>
      <c r="S213" s="6">
        <v>10985</v>
      </c>
      <c r="T213" s="6">
        <v>11464</v>
      </c>
      <c r="U213" s="6">
        <v>12873</v>
      </c>
      <c r="V213" s="6">
        <v>12915</v>
      </c>
      <c r="W213" s="16">
        <v>14096</v>
      </c>
      <c r="X213" s="16">
        <v>14633</v>
      </c>
      <c r="Y213" s="16">
        <v>15522</v>
      </c>
      <c r="Z213" s="17">
        <v>9958</v>
      </c>
      <c r="AA213" s="17">
        <v>8416</v>
      </c>
      <c r="AB213" s="17">
        <v>9354</v>
      </c>
      <c r="AC213" s="17">
        <v>11083</v>
      </c>
      <c r="AD213" s="17">
        <v>13139</v>
      </c>
      <c r="AE213" s="17">
        <v>22117</v>
      </c>
      <c r="AF213" s="17">
        <v>23516</v>
      </c>
      <c r="AG213" s="17"/>
      <c r="AH213" s="17"/>
      <c r="AI213" s="17"/>
      <c r="AJ213" s="17"/>
      <c r="AK213" s="17"/>
      <c r="AL213" s="17"/>
      <c r="AM213" s="6"/>
      <c r="AN213" s="18"/>
      <c r="AO213" s="18"/>
      <c r="AP213" s="18"/>
      <c r="AQ213" s="18"/>
      <c r="AR213" s="18"/>
      <c r="AS213" s="6"/>
      <c r="AT213" s="17"/>
      <c r="AU213" s="17"/>
      <c r="AV213" s="17"/>
      <c r="AW213" s="17"/>
      <c r="AX213" s="17"/>
    </row>
    <row r="214" spans="2:51">
      <c r="B214" s="11" t="s">
        <v>159</v>
      </c>
      <c r="C214" s="6">
        <v>2566</v>
      </c>
      <c r="D214" s="6">
        <v>2488</v>
      </c>
      <c r="E214" s="6">
        <v>3132</v>
      </c>
      <c r="F214" s="6">
        <v>3300</v>
      </c>
      <c r="G214" s="6">
        <v>3640</v>
      </c>
      <c r="H214" s="6">
        <v>3951</v>
      </c>
      <c r="I214" s="6">
        <v>3594</v>
      </c>
      <c r="J214" s="6">
        <v>4086</v>
      </c>
      <c r="K214" s="6">
        <v>4517</v>
      </c>
      <c r="L214" s="6">
        <v>5267</v>
      </c>
      <c r="M214" s="6">
        <v>6013</v>
      </c>
      <c r="N214" s="6">
        <v>6080</v>
      </c>
      <c r="O214" s="6">
        <v>6381</v>
      </c>
      <c r="P214" s="6">
        <v>6109</v>
      </c>
      <c r="Q214" s="6">
        <v>6369</v>
      </c>
      <c r="R214" s="6">
        <v>6699</v>
      </c>
      <c r="S214" s="6">
        <v>6945</v>
      </c>
      <c r="T214" s="6">
        <v>7881</v>
      </c>
      <c r="U214" s="6">
        <v>8084</v>
      </c>
      <c r="V214" s="6">
        <v>9163</v>
      </c>
      <c r="W214" s="16">
        <v>9411</v>
      </c>
      <c r="X214" s="16">
        <v>10233</v>
      </c>
      <c r="Y214" s="16">
        <v>10392</v>
      </c>
      <c r="Z214" s="17">
        <v>11092</v>
      </c>
      <c r="AA214" s="17">
        <v>7217</v>
      </c>
      <c r="AB214" s="17">
        <v>5912</v>
      </c>
      <c r="AC214" s="17">
        <v>7154</v>
      </c>
      <c r="AD214" s="17">
        <v>8052</v>
      </c>
      <c r="AE214" s="17">
        <v>9726</v>
      </c>
      <c r="AF214" s="17">
        <v>16396</v>
      </c>
      <c r="AG214" s="17"/>
      <c r="AH214" s="17"/>
      <c r="AI214" s="17"/>
      <c r="AJ214" s="17"/>
      <c r="AK214" s="17"/>
      <c r="AL214" s="17"/>
      <c r="AM214" s="6"/>
      <c r="AN214" s="18"/>
      <c r="AO214" s="18"/>
      <c r="AP214" s="18"/>
      <c r="AQ214" s="18"/>
      <c r="AR214" s="18"/>
      <c r="AS214" s="6"/>
      <c r="AT214" s="17"/>
      <c r="AU214" s="17"/>
      <c r="AV214" s="17"/>
      <c r="AW214" s="17"/>
      <c r="AX214" s="17"/>
    </row>
    <row r="215" spans="2:51">
      <c r="B215" s="11" t="s">
        <v>160</v>
      </c>
      <c r="C215" s="6">
        <v>3418</v>
      </c>
      <c r="D215" s="6">
        <v>3788</v>
      </c>
      <c r="E215" s="6">
        <v>3874</v>
      </c>
      <c r="F215" s="6">
        <v>4365</v>
      </c>
      <c r="G215" s="6">
        <v>4905</v>
      </c>
      <c r="H215" s="6">
        <v>5523</v>
      </c>
      <c r="I215" s="6">
        <v>6232</v>
      </c>
      <c r="J215" s="6">
        <v>6371</v>
      </c>
      <c r="K215" s="6">
        <v>6796</v>
      </c>
      <c r="L215" s="6">
        <v>7181</v>
      </c>
      <c r="M215" s="6">
        <v>8128</v>
      </c>
      <c r="N215" s="6">
        <v>9323</v>
      </c>
      <c r="O215" s="6">
        <v>10077</v>
      </c>
      <c r="P215" s="6">
        <v>10433</v>
      </c>
      <c r="Q215" s="6">
        <v>11079</v>
      </c>
      <c r="R215" s="6">
        <v>11241</v>
      </c>
      <c r="S215" s="6">
        <v>11983</v>
      </c>
      <c r="T215" s="6">
        <v>12800</v>
      </c>
      <c r="U215" s="6">
        <v>13572</v>
      </c>
      <c r="V215" s="6">
        <v>14421</v>
      </c>
      <c r="W215" s="16">
        <v>15660</v>
      </c>
      <c r="X215" s="16">
        <v>17051</v>
      </c>
      <c r="Y215" s="16">
        <v>17848</v>
      </c>
      <c r="Z215" s="17">
        <v>18751</v>
      </c>
      <c r="AA215" s="17">
        <v>20345</v>
      </c>
      <c r="AB215" s="17">
        <v>17596</v>
      </c>
      <c r="AC215" s="17">
        <v>16345</v>
      </c>
      <c r="AD215" s="17">
        <v>16000</v>
      </c>
      <c r="AE215" s="17">
        <v>16504</v>
      </c>
      <c r="AF215" s="17">
        <v>18309</v>
      </c>
      <c r="AG215" s="17"/>
      <c r="AH215" s="17"/>
      <c r="AI215" s="17"/>
      <c r="AJ215" s="17"/>
      <c r="AK215" s="17"/>
      <c r="AL215" s="17"/>
      <c r="AM215" s="6"/>
      <c r="AN215" s="18"/>
      <c r="AO215" s="18"/>
      <c r="AP215" s="18"/>
      <c r="AQ215" s="18"/>
      <c r="AR215" s="18"/>
      <c r="AS215" s="6"/>
      <c r="AT215" s="17"/>
      <c r="AU215" s="17"/>
      <c r="AV215" s="17"/>
      <c r="AW215" s="17"/>
      <c r="AX215" s="17"/>
    </row>
    <row r="216" spans="2:51" ht="13"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20"/>
      <c r="Z216" s="21"/>
      <c r="AA216" s="21"/>
      <c r="AB216" s="21"/>
      <c r="AC216" s="21"/>
      <c r="AD216" s="22"/>
      <c r="AE216" s="22"/>
      <c r="AF216" s="22"/>
      <c r="AG216" s="21"/>
      <c r="AH216" s="21"/>
      <c r="AI216" s="21"/>
      <c r="AJ216" s="21"/>
      <c r="AK216" s="21"/>
      <c r="AL216" s="22"/>
      <c r="AM216" s="6"/>
      <c r="AN216" s="18"/>
      <c r="AO216" s="18"/>
      <c r="AP216" s="18"/>
      <c r="AQ216" s="18"/>
      <c r="AR216" s="18"/>
      <c r="AS216" s="6"/>
      <c r="AT216" s="21"/>
      <c r="AU216" s="21"/>
      <c r="AV216" s="21"/>
      <c r="AW216" s="21"/>
      <c r="AX216" s="22"/>
      <c r="AY216" s="22"/>
    </row>
    <row r="217" spans="2:51" ht="13">
      <c r="B217" s="4" t="s">
        <v>163</v>
      </c>
      <c r="C217" s="20">
        <v>29905363</v>
      </c>
      <c r="D217" s="20">
        <v>30060174</v>
      </c>
      <c r="E217" s="20">
        <v>30210659</v>
      </c>
      <c r="F217" s="20">
        <v>30334799</v>
      </c>
      <c r="G217" s="20">
        <v>30456254</v>
      </c>
      <c r="H217" s="20">
        <v>30575122</v>
      </c>
      <c r="I217" s="20">
        <v>30687915</v>
      </c>
      <c r="J217" s="20">
        <v>30804160</v>
      </c>
      <c r="K217" s="20">
        <v>30926260</v>
      </c>
      <c r="L217" s="20">
        <v>31142350</v>
      </c>
      <c r="M217" s="20">
        <v>31381393</v>
      </c>
      <c r="N217" s="20">
        <v>31625737</v>
      </c>
      <c r="O217" s="20">
        <v>31866686</v>
      </c>
      <c r="P217" s="20">
        <v>32099129</v>
      </c>
      <c r="Q217" s="20">
        <v>32364945</v>
      </c>
      <c r="R217" s="20">
        <v>32616073</v>
      </c>
      <c r="S217" s="20">
        <v>32818936</v>
      </c>
      <c r="T217" s="20">
        <v>33003572</v>
      </c>
      <c r="U217" s="20">
        <v>33178655</v>
      </c>
      <c r="V217" s="20">
        <v>33333407</v>
      </c>
      <c r="W217" s="20">
        <v>33492443</v>
      </c>
      <c r="X217" s="20">
        <v>33653167</v>
      </c>
      <c r="Y217" s="20">
        <v>33809331</v>
      </c>
      <c r="Z217" s="21">
        <v>34102746</v>
      </c>
      <c r="AA217" s="21">
        <v>34265486</v>
      </c>
      <c r="AB217" s="21">
        <v>34372558</v>
      </c>
      <c r="AC217" s="21">
        <v>34477222</v>
      </c>
      <c r="AD217" s="22">
        <v>34546238</v>
      </c>
      <c r="AE217" s="22">
        <v>34608199</v>
      </c>
      <c r="AF217" s="22">
        <v>34666524</v>
      </c>
      <c r="AG217" s="20"/>
      <c r="AH217" s="20"/>
      <c r="AI217" s="20"/>
      <c r="AJ217" s="20"/>
      <c r="AK217" s="20"/>
      <c r="AL217" s="22"/>
      <c r="AM217" s="6"/>
      <c r="AN217" s="18"/>
      <c r="AO217" s="18"/>
      <c r="AP217" s="18"/>
      <c r="AQ217" s="18"/>
      <c r="AR217" s="18"/>
      <c r="AS217" s="6"/>
      <c r="AT217" s="20"/>
      <c r="AU217" s="20"/>
      <c r="AV217" s="20"/>
      <c r="AW217" s="20"/>
      <c r="AX217" s="22"/>
      <c r="AY217" s="22"/>
    </row>
    <row r="218" spans="2:51" ht="13"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  <c r="AA218" s="20"/>
      <c r="AB218" s="6"/>
      <c r="AC218" s="6"/>
      <c r="AG218" s="6"/>
      <c r="AH218" s="20"/>
      <c r="AI218" s="20"/>
      <c r="AJ218" s="6"/>
      <c r="AK218" s="6"/>
      <c r="AM218" s="6"/>
      <c r="AN218" s="18"/>
      <c r="AO218" s="18"/>
      <c r="AP218" s="18"/>
      <c r="AQ218" s="18"/>
      <c r="AR218" s="18"/>
      <c r="AS218" s="6"/>
      <c r="AT218" s="20"/>
      <c r="AU218" s="20"/>
      <c r="AV218" s="6"/>
      <c r="AW218" s="6"/>
      <c r="AY218" s="22"/>
    </row>
    <row r="219" spans="2:51" ht="13">
      <c r="B219" s="4" t="s">
        <v>164</v>
      </c>
      <c r="C219" s="20">
        <v>58280135</v>
      </c>
      <c r="D219" s="20">
        <v>58571237</v>
      </c>
      <c r="E219" s="20">
        <v>58852002</v>
      </c>
      <c r="F219" s="20">
        <v>59070077</v>
      </c>
      <c r="G219" s="20">
        <v>59280577</v>
      </c>
      <c r="H219" s="20">
        <v>59487413</v>
      </c>
      <c r="I219" s="20">
        <v>59691177</v>
      </c>
      <c r="J219" s="20">
        <v>59899347</v>
      </c>
      <c r="K219" s="20">
        <v>60122665</v>
      </c>
      <c r="L219" s="20">
        <v>60508150</v>
      </c>
      <c r="M219" s="20">
        <v>60941410</v>
      </c>
      <c r="N219" s="20">
        <v>61385070</v>
      </c>
      <c r="O219" s="20">
        <v>61824030</v>
      </c>
      <c r="P219" s="20">
        <v>62251062</v>
      </c>
      <c r="Q219" s="20">
        <v>62730537</v>
      </c>
      <c r="R219" s="20">
        <v>63186117</v>
      </c>
      <c r="S219" s="20">
        <v>63600690</v>
      </c>
      <c r="T219" s="20">
        <v>63961859</v>
      </c>
      <c r="U219" s="20">
        <v>64304500</v>
      </c>
      <c r="V219" s="20">
        <v>64612939</v>
      </c>
      <c r="W219" s="20">
        <v>64933400</v>
      </c>
      <c r="X219" s="20">
        <v>65241241</v>
      </c>
      <c r="Y219" s="20">
        <v>65564756</v>
      </c>
      <c r="Z219" s="20">
        <v>66130873</v>
      </c>
      <c r="AA219" s="20">
        <v>66422469</v>
      </c>
      <c r="AB219" s="20">
        <v>66602645</v>
      </c>
      <c r="AC219" s="20">
        <v>66774482</v>
      </c>
      <c r="AD219" s="20">
        <v>66883761</v>
      </c>
      <c r="AE219" s="20">
        <v>66977703</v>
      </c>
      <c r="AF219" s="20">
        <v>67063703</v>
      </c>
      <c r="AG219" s="20"/>
      <c r="AH219" s="20"/>
      <c r="AI219" s="20"/>
      <c r="AJ219" s="20"/>
      <c r="AK219" s="20"/>
      <c r="AL219" s="20"/>
      <c r="AM219" s="6"/>
      <c r="AN219" s="18"/>
      <c r="AO219" s="18"/>
      <c r="AP219" s="18"/>
      <c r="AQ219" s="18"/>
      <c r="AR219" s="18"/>
      <c r="AS219" s="6"/>
      <c r="AT219" s="20"/>
      <c r="AU219" s="20"/>
      <c r="AV219" s="20"/>
      <c r="AW219" s="20"/>
      <c r="AX219" s="20"/>
      <c r="AY219" s="22"/>
    </row>
  </sheetData>
  <sheetProtection selectLockedCells="1" selectUnlockedCells="1"/>
  <pageMargins left="0.75" right="0.75" top="1" bottom="1" header="0.51180555555555551" footer="0.51180555555555551"/>
  <pageSetup paperSize="9" firstPageNumber="0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4"/>
  <sheetViews>
    <sheetView workbookViewId="0">
      <pane ySplit="1" topLeftCell="A20" activePane="bottomLeft" state="frozen"/>
      <selection pane="bottomLeft" activeCell="A35" sqref="A35"/>
    </sheetView>
  </sheetViews>
  <sheetFormatPr baseColWidth="10" defaultColWidth="9.1796875" defaultRowHeight="14.5"/>
  <cols>
    <col min="1" max="1" width="10.54296875" customWidth="1"/>
    <col min="2" max="2" width="19.1796875" customWidth="1"/>
    <col min="3" max="3" width="11.54296875" customWidth="1"/>
    <col min="4" max="4" width="11.453125" customWidth="1"/>
    <col min="5" max="5" width="12" customWidth="1"/>
    <col min="6" max="6" width="11.453125" customWidth="1"/>
    <col min="7" max="7" width="12" customWidth="1"/>
    <col min="8" max="8" width="11.54296875" customWidth="1"/>
    <col min="9" max="10" width="11.7265625" customWidth="1"/>
    <col min="11" max="11" width="13.81640625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t="s">
        <v>11</v>
      </c>
      <c r="B2" t="s">
        <v>12</v>
      </c>
      <c r="C2" s="1">
        <v>2415</v>
      </c>
      <c r="D2" s="1">
        <v>5941</v>
      </c>
      <c r="E2" s="1">
        <v>27584</v>
      </c>
      <c r="F2" s="1">
        <v>38040</v>
      </c>
      <c r="G2" s="1">
        <v>48461</v>
      </c>
      <c r="H2" s="1">
        <v>64732</v>
      </c>
      <c r="I2" s="1">
        <v>141282</v>
      </c>
      <c r="J2" s="1">
        <v>241455</v>
      </c>
      <c r="K2" s="1">
        <v>272441</v>
      </c>
    </row>
    <row r="3" spans="1:11">
      <c r="A3" t="s">
        <v>11</v>
      </c>
      <c r="B3" t="s">
        <v>13</v>
      </c>
      <c r="C3" s="1">
        <v>3657</v>
      </c>
      <c r="D3" s="1">
        <v>12478</v>
      </c>
      <c r="E3" s="1">
        <v>57453</v>
      </c>
      <c r="F3" s="1">
        <v>80271</v>
      </c>
      <c r="G3" s="1">
        <v>101189</v>
      </c>
      <c r="H3" s="1">
        <v>128957</v>
      </c>
      <c r="I3" s="1">
        <v>215823</v>
      </c>
      <c r="J3" s="1">
        <v>276851</v>
      </c>
      <c r="K3" s="1">
        <v>285218</v>
      </c>
    </row>
    <row r="4" spans="1:11">
      <c r="A4" t="s">
        <v>11</v>
      </c>
      <c r="B4" t="s">
        <v>14</v>
      </c>
      <c r="C4" s="1">
        <v>6072</v>
      </c>
      <c r="D4" s="1">
        <v>18419</v>
      </c>
      <c r="E4" s="1">
        <v>85037</v>
      </c>
      <c r="F4" s="1">
        <v>118311</v>
      </c>
      <c r="G4" s="1">
        <v>149650</v>
      </c>
      <c r="H4" s="1">
        <v>193689</v>
      </c>
      <c r="I4" s="1">
        <v>357105</v>
      </c>
      <c r="J4" s="1">
        <v>518306</v>
      </c>
      <c r="K4" s="1">
        <v>557659</v>
      </c>
    </row>
    <row r="5" spans="1:11">
      <c r="A5" t="s">
        <v>15</v>
      </c>
      <c r="B5" t="s">
        <v>12</v>
      </c>
      <c r="C5" s="1">
        <v>2276</v>
      </c>
      <c r="D5" s="1">
        <v>5687</v>
      </c>
      <c r="E5" s="1">
        <v>26698</v>
      </c>
      <c r="F5" s="1">
        <v>37651</v>
      </c>
      <c r="G5" s="1">
        <v>48034</v>
      </c>
      <c r="H5" s="1">
        <v>63356</v>
      </c>
      <c r="I5" s="1">
        <v>136224</v>
      </c>
      <c r="J5" s="1">
        <v>239525</v>
      </c>
      <c r="K5" s="1">
        <v>268444</v>
      </c>
    </row>
    <row r="6" spans="1:11">
      <c r="A6" t="s">
        <v>15</v>
      </c>
      <c r="B6" t="s">
        <v>13</v>
      </c>
      <c r="C6" s="1">
        <v>3358</v>
      </c>
      <c r="D6" s="1">
        <v>11862</v>
      </c>
      <c r="E6" s="1">
        <v>55315</v>
      </c>
      <c r="F6" s="1">
        <v>78685</v>
      </c>
      <c r="G6" s="1">
        <v>99539</v>
      </c>
      <c r="H6" s="1">
        <v>126103</v>
      </c>
      <c r="I6" s="1">
        <v>209705</v>
      </c>
      <c r="J6" s="1">
        <v>273077</v>
      </c>
      <c r="K6" s="1">
        <v>280592</v>
      </c>
    </row>
    <row r="7" spans="1:11">
      <c r="A7" t="s">
        <v>15</v>
      </c>
      <c r="B7" t="s">
        <v>14</v>
      </c>
      <c r="C7" s="1">
        <v>5634</v>
      </c>
      <c r="D7" s="1">
        <v>17549</v>
      </c>
      <c r="E7" s="1">
        <v>82013</v>
      </c>
      <c r="F7" s="1">
        <v>116336</v>
      </c>
      <c r="G7" s="1">
        <v>147573</v>
      </c>
      <c r="H7" s="1">
        <v>189459</v>
      </c>
      <c r="I7" s="1">
        <v>345929</v>
      </c>
      <c r="J7" s="1">
        <v>512602</v>
      </c>
      <c r="K7" s="1">
        <v>549036</v>
      </c>
    </row>
    <row r="8" spans="1:11">
      <c r="A8" t="s">
        <v>16</v>
      </c>
      <c r="B8" t="s">
        <v>12</v>
      </c>
      <c r="C8" s="1">
        <v>2337</v>
      </c>
      <c r="D8" s="1">
        <v>5711</v>
      </c>
      <c r="E8" s="1">
        <v>26803</v>
      </c>
      <c r="F8" s="1">
        <v>37993</v>
      </c>
      <c r="G8" s="1">
        <v>49638</v>
      </c>
      <c r="H8" s="1">
        <v>64721</v>
      </c>
      <c r="I8" s="1">
        <v>139968</v>
      </c>
      <c r="J8" s="1">
        <v>256925</v>
      </c>
      <c r="K8" s="1">
        <v>286033</v>
      </c>
    </row>
    <row r="9" spans="1:11">
      <c r="A9" t="s">
        <v>16</v>
      </c>
      <c r="B9" t="s">
        <v>13</v>
      </c>
      <c r="C9" s="1">
        <v>3448</v>
      </c>
      <c r="D9" s="1">
        <v>11346</v>
      </c>
      <c r="E9" s="1">
        <v>54641</v>
      </c>
      <c r="F9" s="1">
        <v>78855</v>
      </c>
      <c r="G9" s="1">
        <v>102086</v>
      </c>
      <c r="H9" s="1">
        <v>128384</v>
      </c>
      <c r="I9" s="1">
        <v>213966</v>
      </c>
      <c r="J9" s="1">
        <v>285072</v>
      </c>
      <c r="K9" s="1">
        <v>292405</v>
      </c>
    </row>
    <row r="10" spans="1:11">
      <c r="A10" t="s">
        <v>16</v>
      </c>
      <c r="B10" t="s">
        <v>14</v>
      </c>
      <c r="C10" s="1">
        <v>5785</v>
      </c>
      <c r="D10" s="1">
        <v>17057</v>
      </c>
      <c r="E10" s="1">
        <v>81444</v>
      </c>
      <c r="F10" s="1">
        <v>116848</v>
      </c>
      <c r="G10" s="1">
        <v>151724</v>
      </c>
      <c r="H10" s="1">
        <v>193105</v>
      </c>
      <c r="I10" s="1">
        <v>353934</v>
      </c>
      <c r="J10" s="1">
        <v>541997</v>
      </c>
      <c r="K10" s="1">
        <v>578438</v>
      </c>
    </row>
    <row r="11" spans="1:11">
      <c r="A11" t="s">
        <v>17</v>
      </c>
      <c r="B11" t="s">
        <v>12</v>
      </c>
      <c r="C11" s="1">
        <v>2359</v>
      </c>
      <c r="D11" s="1">
        <v>5556</v>
      </c>
      <c r="E11" s="1">
        <v>26332</v>
      </c>
      <c r="F11" s="1">
        <v>37557</v>
      </c>
      <c r="G11" s="1">
        <v>49950</v>
      </c>
      <c r="H11" s="1">
        <v>65177</v>
      </c>
      <c r="I11" s="1">
        <v>137396</v>
      </c>
      <c r="J11" s="1">
        <v>258932</v>
      </c>
      <c r="K11" s="1">
        <v>285191</v>
      </c>
    </row>
    <row r="12" spans="1:11">
      <c r="A12" t="s">
        <v>17</v>
      </c>
      <c r="B12" t="s">
        <v>13</v>
      </c>
      <c r="C12" s="1">
        <v>3345</v>
      </c>
      <c r="D12" s="1">
        <v>11101</v>
      </c>
      <c r="E12" s="1">
        <v>52912</v>
      </c>
      <c r="F12" s="1">
        <v>76865</v>
      </c>
      <c r="G12" s="1">
        <v>102161</v>
      </c>
      <c r="H12" s="1">
        <v>128017</v>
      </c>
      <c r="I12" s="1">
        <v>211751</v>
      </c>
      <c r="J12" s="1">
        <v>285870</v>
      </c>
      <c r="K12" s="1">
        <v>292451</v>
      </c>
    </row>
    <row r="13" spans="1:11">
      <c r="A13" t="s">
        <v>17</v>
      </c>
      <c r="B13" t="s">
        <v>14</v>
      </c>
      <c r="C13" s="1">
        <v>5704</v>
      </c>
      <c r="D13" s="1">
        <v>16657</v>
      </c>
      <c r="E13" s="1">
        <v>79244</v>
      </c>
      <c r="F13" s="1">
        <v>114422</v>
      </c>
      <c r="G13" s="1">
        <v>152111</v>
      </c>
      <c r="H13" s="1">
        <v>193194</v>
      </c>
      <c r="I13" s="1">
        <v>349147</v>
      </c>
      <c r="J13" s="1">
        <v>544802</v>
      </c>
      <c r="K13" s="1">
        <v>577642</v>
      </c>
    </row>
    <row r="14" spans="1:11">
      <c r="A14" t="s">
        <v>18</v>
      </c>
      <c r="B14" t="s">
        <v>12</v>
      </c>
      <c r="C14" s="1">
        <v>2275</v>
      </c>
      <c r="D14" s="1">
        <v>5454</v>
      </c>
      <c r="E14" s="1">
        <v>25857</v>
      </c>
      <c r="F14" s="1">
        <v>37009</v>
      </c>
      <c r="G14" s="1">
        <v>50024</v>
      </c>
      <c r="H14" s="1">
        <v>64568</v>
      </c>
      <c r="I14" s="1">
        <v>133700</v>
      </c>
      <c r="J14" s="1">
        <v>255792</v>
      </c>
      <c r="K14" s="1">
        <v>280233</v>
      </c>
    </row>
    <row r="15" spans="1:11">
      <c r="A15" t="s">
        <v>18</v>
      </c>
      <c r="B15" t="s">
        <v>13</v>
      </c>
      <c r="C15" s="1">
        <v>3241</v>
      </c>
      <c r="D15" s="1">
        <v>10711</v>
      </c>
      <c r="E15" s="1">
        <v>50604</v>
      </c>
      <c r="F15" s="1">
        <v>74010</v>
      </c>
      <c r="G15" s="1">
        <v>100268</v>
      </c>
      <c r="H15" s="1">
        <v>125743</v>
      </c>
      <c r="I15" s="1">
        <v>206578</v>
      </c>
      <c r="J15" s="1">
        <v>281175</v>
      </c>
      <c r="K15" s="1">
        <v>287405</v>
      </c>
    </row>
    <row r="16" spans="1:11">
      <c r="A16" t="s">
        <v>18</v>
      </c>
      <c r="B16" t="s">
        <v>14</v>
      </c>
      <c r="C16" s="1">
        <v>5516</v>
      </c>
      <c r="D16" s="1">
        <v>16165</v>
      </c>
      <c r="E16" s="1">
        <v>76461</v>
      </c>
      <c r="F16" s="1">
        <v>111019</v>
      </c>
      <c r="G16" s="1">
        <v>150292</v>
      </c>
      <c r="H16" s="1">
        <v>190311</v>
      </c>
      <c r="I16" s="1">
        <v>340278</v>
      </c>
      <c r="J16" s="1">
        <v>536967</v>
      </c>
      <c r="K16" s="1">
        <v>567638</v>
      </c>
    </row>
    <row r="17" spans="1:11">
      <c r="A17" t="s">
        <v>19</v>
      </c>
      <c r="B17" t="s">
        <v>12</v>
      </c>
      <c r="C17" s="1">
        <v>2319</v>
      </c>
      <c r="D17" s="1">
        <v>5369</v>
      </c>
      <c r="E17" s="1">
        <v>25775</v>
      </c>
      <c r="F17" s="1">
        <v>36899</v>
      </c>
      <c r="G17" s="1">
        <v>51113</v>
      </c>
      <c r="H17" s="1">
        <v>66321</v>
      </c>
      <c r="I17" s="1">
        <v>137531</v>
      </c>
      <c r="J17" s="1">
        <v>272861</v>
      </c>
      <c r="K17" s="1">
        <v>300076</v>
      </c>
    </row>
    <row r="18" spans="1:11">
      <c r="A18" t="s">
        <v>19</v>
      </c>
      <c r="B18" t="s">
        <v>13</v>
      </c>
      <c r="C18" s="1">
        <v>3408</v>
      </c>
      <c r="D18" s="1">
        <v>10846</v>
      </c>
      <c r="E18" s="1">
        <v>51182</v>
      </c>
      <c r="F18" s="1">
        <v>74539</v>
      </c>
      <c r="G18" s="1">
        <v>102885</v>
      </c>
      <c r="H18" s="1">
        <v>129003</v>
      </c>
      <c r="I18" s="1">
        <v>212950</v>
      </c>
      <c r="J18" s="1">
        <v>294687</v>
      </c>
      <c r="K18" s="1">
        <v>301878</v>
      </c>
    </row>
    <row r="19" spans="1:11">
      <c r="A19" t="s">
        <v>19</v>
      </c>
      <c r="B19" t="s">
        <v>14</v>
      </c>
      <c r="C19" s="1">
        <v>5727</v>
      </c>
      <c r="D19" s="1">
        <v>16215</v>
      </c>
      <c r="E19" s="1">
        <v>76957</v>
      </c>
      <c r="F19" s="1">
        <v>111438</v>
      </c>
      <c r="G19" s="1">
        <v>153998</v>
      </c>
      <c r="H19" s="1">
        <v>195324</v>
      </c>
      <c r="I19" s="1">
        <v>350481</v>
      </c>
      <c r="J19" s="1">
        <v>567548</v>
      </c>
      <c r="K19" s="1">
        <v>601954</v>
      </c>
    </row>
    <row r="20" spans="1:11">
      <c r="A20" t="s">
        <v>20</v>
      </c>
      <c r="B20" t="s">
        <v>12</v>
      </c>
      <c r="C20" s="1">
        <v>2295</v>
      </c>
      <c r="D20" s="1">
        <v>5416</v>
      </c>
      <c r="E20" s="1">
        <v>25406</v>
      </c>
      <c r="F20" s="1">
        <v>36836</v>
      </c>
      <c r="G20" s="1">
        <v>51936</v>
      </c>
      <c r="H20" s="1">
        <v>67548</v>
      </c>
      <c r="I20" s="1">
        <v>136314</v>
      </c>
      <c r="J20" s="1">
        <v>269346</v>
      </c>
      <c r="K20" s="1">
        <v>300249</v>
      </c>
    </row>
    <row r="21" spans="1:11">
      <c r="A21" t="s">
        <v>20</v>
      </c>
      <c r="B21" t="s">
        <v>13</v>
      </c>
      <c r="C21" s="1">
        <v>3247</v>
      </c>
      <c r="D21" s="1">
        <v>10377</v>
      </c>
      <c r="E21" s="1">
        <v>49503</v>
      </c>
      <c r="F21" s="1">
        <v>72778</v>
      </c>
      <c r="G21" s="1">
        <v>102686</v>
      </c>
      <c r="H21" s="1">
        <v>129712</v>
      </c>
      <c r="I21" s="1">
        <v>210806</v>
      </c>
      <c r="J21" s="1">
        <v>292918</v>
      </c>
      <c r="K21" s="1">
        <v>302072</v>
      </c>
    </row>
    <row r="22" spans="1:11">
      <c r="A22" t="s">
        <v>20</v>
      </c>
      <c r="B22" t="s">
        <v>14</v>
      </c>
      <c r="C22" s="1">
        <v>5542</v>
      </c>
      <c r="D22" s="1">
        <v>15793</v>
      </c>
      <c r="E22" s="1">
        <v>74909</v>
      </c>
      <c r="F22" s="1">
        <v>109614</v>
      </c>
      <c r="G22" s="1">
        <v>154622</v>
      </c>
      <c r="H22" s="1">
        <v>197260</v>
      </c>
      <c r="I22" s="1">
        <v>347120</v>
      </c>
      <c r="J22" s="1">
        <v>562264</v>
      </c>
      <c r="K22" s="1">
        <v>602321</v>
      </c>
    </row>
    <row r="23" spans="1:11">
      <c r="A23" t="s">
        <v>21</v>
      </c>
      <c r="B23" t="s">
        <v>12</v>
      </c>
      <c r="C23" s="1">
        <v>2302</v>
      </c>
      <c r="D23" s="1">
        <v>5337</v>
      </c>
      <c r="E23" s="1">
        <v>25484</v>
      </c>
      <c r="F23" s="1">
        <v>36961</v>
      </c>
      <c r="G23" s="1">
        <v>52571</v>
      </c>
      <c r="H23" s="1">
        <v>69635</v>
      </c>
      <c r="I23" s="1">
        <v>136866</v>
      </c>
      <c r="J23" s="1">
        <v>273442</v>
      </c>
      <c r="K23" s="1">
        <v>309009</v>
      </c>
    </row>
    <row r="24" spans="1:11">
      <c r="A24" t="s">
        <v>21</v>
      </c>
      <c r="B24" t="s">
        <v>13</v>
      </c>
      <c r="C24" s="1">
        <v>3195</v>
      </c>
      <c r="D24" s="1">
        <v>10315</v>
      </c>
      <c r="E24" s="1">
        <v>48262</v>
      </c>
      <c r="F24" s="1">
        <v>71309</v>
      </c>
      <c r="G24" s="1">
        <v>101490</v>
      </c>
      <c r="H24" s="1">
        <v>130545</v>
      </c>
      <c r="I24" s="1">
        <v>211150</v>
      </c>
      <c r="J24" s="1">
        <v>296029</v>
      </c>
      <c r="K24" s="1">
        <v>306581</v>
      </c>
    </row>
    <row r="25" spans="1:11">
      <c r="A25" t="s">
        <v>21</v>
      </c>
      <c r="B25" t="s">
        <v>14</v>
      </c>
      <c r="C25" s="1">
        <v>5497</v>
      </c>
      <c r="D25" s="1">
        <v>15652</v>
      </c>
      <c r="E25" s="1">
        <v>73746</v>
      </c>
      <c r="F25" s="1">
        <v>108270</v>
      </c>
      <c r="G25" s="1">
        <v>154061</v>
      </c>
      <c r="H25" s="1">
        <v>200180</v>
      </c>
      <c r="I25" s="1">
        <v>348016</v>
      </c>
      <c r="J25" s="1">
        <v>569471</v>
      </c>
      <c r="K25" s="1">
        <v>615590</v>
      </c>
    </row>
    <row r="26" spans="1:11">
      <c r="A26" t="s">
        <v>22</v>
      </c>
      <c r="B26" t="s">
        <v>12</v>
      </c>
      <c r="C26" s="1">
        <v>2224</v>
      </c>
      <c r="D26" s="1">
        <v>5299</v>
      </c>
      <c r="E26" s="1">
        <v>25461</v>
      </c>
      <c r="F26" s="1">
        <v>36733</v>
      </c>
      <c r="G26" s="1">
        <v>52385</v>
      </c>
      <c r="H26" s="1">
        <v>70711</v>
      </c>
      <c r="I26" s="1">
        <v>136109</v>
      </c>
      <c r="J26" s="1">
        <v>270315</v>
      </c>
      <c r="K26" s="1">
        <v>309383</v>
      </c>
    </row>
    <row r="27" spans="1:11">
      <c r="A27" t="s">
        <v>22</v>
      </c>
      <c r="B27" t="s">
        <v>13</v>
      </c>
      <c r="C27" s="1">
        <v>3240</v>
      </c>
      <c r="D27" s="1">
        <v>10453</v>
      </c>
      <c r="E27" s="1">
        <v>47840</v>
      </c>
      <c r="F27" s="1">
        <v>70566</v>
      </c>
      <c r="G27" s="1">
        <v>100634</v>
      </c>
      <c r="H27" s="1">
        <v>132136</v>
      </c>
      <c r="I27" s="1">
        <v>211253</v>
      </c>
      <c r="J27" s="1">
        <v>297454</v>
      </c>
      <c r="K27" s="1">
        <v>309213</v>
      </c>
    </row>
    <row r="28" spans="1:11">
      <c r="A28" t="s">
        <v>22</v>
      </c>
      <c r="B28" t="s">
        <v>14</v>
      </c>
      <c r="C28" s="1">
        <v>5464</v>
      </c>
      <c r="D28" s="1">
        <v>15752</v>
      </c>
      <c r="E28" s="1">
        <v>73301</v>
      </c>
      <c r="F28" s="1">
        <v>107299</v>
      </c>
      <c r="G28" s="1">
        <v>153019</v>
      </c>
      <c r="H28" s="1">
        <v>202847</v>
      </c>
      <c r="I28" s="1">
        <v>347362</v>
      </c>
      <c r="J28" s="1">
        <v>567769</v>
      </c>
      <c r="K28" s="1">
        <v>618596</v>
      </c>
    </row>
    <row r="29" spans="1:11">
      <c r="A29" t="s">
        <v>23</v>
      </c>
      <c r="B29" t="s">
        <v>12</v>
      </c>
      <c r="C29" s="1">
        <v>2130</v>
      </c>
      <c r="D29" s="1">
        <v>5204</v>
      </c>
      <c r="E29" s="1">
        <v>24740</v>
      </c>
      <c r="F29" s="1">
        <v>36221</v>
      </c>
      <c r="G29" s="1">
        <v>51820</v>
      </c>
      <c r="H29" s="1">
        <v>71451</v>
      </c>
      <c r="I29" s="1">
        <v>135964</v>
      </c>
      <c r="J29" s="1">
        <v>269954</v>
      </c>
      <c r="K29" s="1">
        <v>311512</v>
      </c>
    </row>
    <row r="30" spans="1:11">
      <c r="A30" t="s">
        <v>23</v>
      </c>
      <c r="B30" t="s">
        <v>13</v>
      </c>
      <c r="C30" s="1">
        <v>3311</v>
      </c>
      <c r="D30" s="1">
        <v>10443</v>
      </c>
      <c r="E30" s="1">
        <v>46734</v>
      </c>
      <c r="F30" s="1">
        <v>68960</v>
      </c>
      <c r="G30" s="1">
        <v>98521</v>
      </c>
      <c r="H30" s="1">
        <v>132013</v>
      </c>
      <c r="I30" s="1">
        <v>210632</v>
      </c>
      <c r="J30" s="1">
        <v>297349</v>
      </c>
      <c r="K30" s="1">
        <v>309980</v>
      </c>
    </row>
    <row r="31" spans="1:11">
      <c r="A31" t="s">
        <v>23</v>
      </c>
      <c r="B31" t="s">
        <v>14</v>
      </c>
      <c r="C31" s="1">
        <v>5441</v>
      </c>
      <c r="D31" s="1">
        <v>15647</v>
      </c>
      <c r="E31" s="1">
        <v>71474</v>
      </c>
      <c r="F31" s="1">
        <v>105181</v>
      </c>
      <c r="G31" s="1">
        <v>150341</v>
      </c>
      <c r="H31" s="1">
        <v>203464</v>
      </c>
      <c r="I31" s="1">
        <v>346596</v>
      </c>
      <c r="J31" s="1">
        <v>567303</v>
      </c>
      <c r="K31" s="1">
        <v>621492</v>
      </c>
    </row>
    <row r="32" spans="1:11">
      <c r="A32" t="s">
        <v>24</v>
      </c>
      <c r="B32" t="s">
        <v>12</v>
      </c>
      <c r="C32" s="1">
        <v>1973</v>
      </c>
      <c r="D32" s="1">
        <v>4874</v>
      </c>
      <c r="E32" s="1">
        <v>24172</v>
      </c>
      <c r="F32" s="1">
        <v>35753</v>
      </c>
      <c r="G32" s="1">
        <v>51754</v>
      </c>
      <c r="H32" s="1">
        <v>73368</v>
      </c>
      <c r="I32" s="1">
        <v>141166</v>
      </c>
      <c r="J32" s="1">
        <v>284652</v>
      </c>
      <c r="K32" s="1">
        <v>330629</v>
      </c>
    </row>
    <row r="33" spans="1:11">
      <c r="A33" t="s">
        <v>24</v>
      </c>
      <c r="B33" t="s">
        <v>13</v>
      </c>
      <c r="C33" s="1">
        <v>2898</v>
      </c>
      <c r="D33" s="1">
        <v>9602</v>
      </c>
      <c r="E33" s="1">
        <v>45725</v>
      </c>
      <c r="F33" s="1">
        <v>68318</v>
      </c>
      <c r="G33" s="1">
        <v>98653</v>
      </c>
      <c r="H33" s="1">
        <v>136727</v>
      </c>
      <c r="I33" s="1">
        <v>222614</v>
      </c>
      <c r="J33" s="1">
        <v>318683</v>
      </c>
      <c r="K33" s="1">
        <v>332946</v>
      </c>
    </row>
    <row r="34" spans="1:11">
      <c r="A34" t="s">
        <v>24</v>
      </c>
      <c r="B34" t="s">
        <v>14</v>
      </c>
      <c r="C34" s="1">
        <v>4871</v>
      </c>
      <c r="D34" s="1">
        <v>14476</v>
      </c>
      <c r="E34" s="1">
        <v>69897</v>
      </c>
      <c r="F34" s="1">
        <v>104071</v>
      </c>
      <c r="G34" s="1">
        <v>150407</v>
      </c>
      <c r="H34" s="1">
        <v>210095</v>
      </c>
      <c r="I34" s="1">
        <v>363780</v>
      </c>
      <c r="J34" s="1">
        <v>603335</v>
      </c>
      <c r="K34" s="1">
        <v>663575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2"/>
  <sheetViews>
    <sheetView topLeftCell="A40" workbookViewId="0">
      <selection activeCell="I58" sqref="I58"/>
    </sheetView>
  </sheetViews>
  <sheetFormatPr baseColWidth="10" defaultRowHeight="14.5"/>
  <cols>
    <col min="1" max="16384" width="10.90625" style="161"/>
  </cols>
  <sheetData>
    <row r="1" spans="1:13">
      <c r="A1" s="161" t="s">
        <v>0</v>
      </c>
      <c r="B1" s="161" t="s">
        <v>1</v>
      </c>
      <c r="C1" s="161" t="s">
        <v>2</v>
      </c>
      <c r="D1" s="161" t="s">
        <v>3</v>
      </c>
      <c r="E1" s="161" t="s">
        <v>4</v>
      </c>
      <c r="F1" s="161" t="s">
        <v>5</v>
      </c>
      <c r="G1" s="161" t="s">
        <v>6</v>
      </c>
      <c r="H1" s="161" t="s">
        <v>7</v>
      </c>
      <c r="I1" s="161" t="s">
        <v>208</v>
      </c>
      <c r="J1" s="161" t="s">
        <v>8</v>
      </c>
      <c r="K1" s="161" t="s">
        <v>209</v>
      </c>
      <c r="L1" s="161" t="s">
        <v>9</v>
      </c>
      <c r="M1" s="161" t="s">
        <v>10</v>
      </c>
    </row>
    <row r="2" spans="1:13">
      <c r="A2" s="161">
        <v>2005</v>
      </c>
      <c r="B2" s="161" t="s">
        <v>12</v>
      </c>
      <c r="C2" s="183">
        <v>2568</v>
      </c>
      <c r="D2" s="183">
        <v>6794</v>
      </c>
      <c r="E2" s="183">
        <v>28894</v>
      </c>
      <c r="F2" s="183">
        <v>36605</v>
      </c>
      <c r="G2" s="183">
        <v>48285</v>
      </c>
      <c r="H2" s="183">
        <v>67825</v>
      </c>
      <c r="I2" s="183">
        <v>100107</v>
      </c>
      <c r="J2" s="183">
        <v>152424</v>
      </c>
      <c r="K2" s="183">
        <v>190162</v>
      </c>
      <c r="L2" s="183">
        <v>240066</v>
      </c>
      <c r="M2" s="183">
        <v>264801</v>
      </c>
    </row>
    <row r="3" spans="1:13">
      <c r="A3" s="161">
        <v>2005</v>
      </c>
      <c r="B3" s="161" t="s">
        <v>13</v>
      </c>
      <c r="C3" s="183">
        <v>4087</v>
      </c>
      <c r="D3" s="183">
        <v>14197</v>
      </c>
      <c r="E3" s="183">
        <v>62674</v>
      </c>
      <c r="F3" s="183">
        <v>79924</v>
      </c>
      <c r="G3" s="183">
        <v>103394</v>
      </c>
      <c r="H3" s="183">
        <v>137249</v>
      </c>
      <c r="I3" s="183">
        <v>179694</v>
      </c>
      <c r="J3" s="183">
        <v>229538</v>
      </c>
      <c r="K3" s="183">
        <v>253960</v>
      </c>
      <c r="L3" s="183">
        <v>275197</v>
      </c>
      <c r="M3" s="183">
        <v>281234</v>
      </c>
    </row>
    <row r="4" spans="1:13">
      <c r="A4" s="161">
        <v>2005</v>
      </c>
      <c r="B4" s="161" t="s">
        <v>14</v>
      </c>
      <c r="C4" s="183">
        <v>6655</v>
      </c>
      <c r="D4" s="183">
        <v>20991</v>
      </c>
      <c r="E4" s="183">
        <v>91568</v>
      </c>
      <c r="F4" s="183">
        <v>116529</v>
      </c>
      <c r="G4" s="183">
        <v>151679</v>
      </c>
      <c r="H4" s="183">
        <v>205074</v>
      </c>
      <c r="I4" s="183">
        <v>279801</v>
      </c>
      <c r="J4" s="183">
        <v>381962</v>
      </c>
      <c r="K4" s="183">
        <v>444122</v>
      </c>
      <c r="L4" s="183">
        <v>515263</v>
      </c>
      <c r="M4" s="183">
        <v>546035</v>
      </c>
    </row>
    <row r="5" spans="1:13">
      <c r="A5" s="161">
        <v>2006</v>
      </c>
      <c r="B5" s="161" t="s">
        <v>12</v>
      </c>
      <c r="C5" s="183">
        <v>2552</v>
      </c>
      <c r="D5" s="183">
        <v>6579</v>
      </c>
      <c r="E5" s="183">
        <v>28851</v>
      </c>
      <c r="F5" s="183">
        <v>36868</v>
      </c>
      <c r="G5" s="183">
        <v>47874</v>
      </c>
      <c r="H5" s="183">
        <v>66540</v>
      </c>
      <c r="I5" s="183">
        <v>97599</v>
      </c>
      <c r="J5" s="183">
        <v>146947</v>
      </c>
      <c r="K5" s="183">
        <v>187872</v>
      </c>
      <c r="L5" s="183">
        <v>233404</v>
      </c>
      <c r="M5" s="183">
        <v>257940</v>
      </c>
    </row>
    <row r="6" spans="1:13">
      <c r="A6" s="161">
        <v>2006</v>
      </c>
      <c r="B6" s="161" t="s">
        <v>13</v>
      </c>
      <c r="C6" s="183">
        <v>4050</v>
      </c>
      <c r="D6" s="183">
        <v>13634</v>
      </c>
      <c r="E6" s="183">
        <v>62004</v>
      </c>
      <c r="F6" s="183">
        <v>79569</v>
      </c>
      <c r="G6" s="183">
        <v>101767</v>
      </c>
      <c r="H6" s="183">
        <v>133413</v>
      </c>
      <c r="I6" s="183">
        <v>174596</v>
      </c>
      <c r="J6" s="183">
        <v>222040</v>
      </c>
      <c r="K6" s="183">
        <v>250209</v>
      </c>
      <c r="L6" s="183">
        <v>269508</v>
      </c>
      <c r="M6" s="183">
        <v>275679</v>
      </c>
    </row>
    <row r="7" spans="1:13">
      <c r="A7" s="161">
        <v>2006</v>
      </c>
      <c r="B7" s="161" t="s">
        <v>14</v>
      </c>
      <c r="C7" s="183">
        <v>6602</v>
      </c>
      <c r="D7" s="183">
        <v>20213</v>
      </c>
      <c r="E7" s="183">
        <v>90855</v>
      </c>
      <c r="F7" s="183">
        <v>116437</v>
      </c>
      <c r="G7" s="183">
        <v>149641</v>
      </c>
      <c r="H7" s="183">
        <v>199953</v>
      </c>
      <c r="I7" s="183">
        <v>272195</v>
      </c>
      <c r="J7" s="183">
        <v>368987</v>
      </c>
      <c r="K7" s="183">
        <v>438081</v>
      </c>
      <c r="L7" s="183">
        <v>502912</v>
      </c>
      <c r="M7" s="183">
        <v>533619</v>
      </c>
    </row>
    <row r="8" spans="1:13">
      <c r="A8" s="161">
        <v>2007</v>
      </c>
      <c r="B8" s="161" t="s">
        <v>12</v>
      </c>
      <c r="C8" s="183">
        <v>2418</v>
      </c>
      <c r="D8" s="183">
        <v>6236</v>
      </c>
      <c r="E8" s="183">
        <v>28368</v>
      </c>
      <c r="F8" s="183">
        <v>36996</v>
      </c>
      <c r="G8" s="183">
        <v>47551</v>
      </c>
      <c r="H8" s="183">
        <v>65364</v>
      </c>
      <c r="I8" s="183">
        <v>95846</v>
      </c>
      <c r="J8" s="183">
        <v>144231</v>
      </c>
      <c r="K8" s="183">
        <v>192902</v>
      </c>
      <c r="L8" s="183">
        <v>234513</v>
      </c>
      <c r="M8" s="183">
        <v>260548</v>
      </c>
    </row>
    <row r="9" spans="1:13">
      <c r="A9" s="161">
        <v>2007</v>
      </c>
      <c r="B9" s="161" t="s">
        <v>13</v>
      </c>
      <c r="C9" s="183">
        <v>3885</v>
      </c>
      <c r="D9" s="183">
        <v>13244</v>
      </c>
      <c r="E9" s="183">
        <v>60689</v>
      </c>
      <c r="F9" s="183">
        <v>79674</v>
      </c>
      <c r="G9" s="183">
        <v>101370</v>
      </c>
      <c r="H9" s="183">
        <v>131552</v>
      </c>
      <c r="I9" s="183">
        <v>172526</v>
      </c>
      <c r="J9" s="183">
        <v>219785</v>
      </c>
      <c r="K9" s="183">
        <v>253669</v>
      </c>
      <c r="L9" s="183">
        <v>271270</v>
      </c>
      <c r="M9" s="183">
        <v>277894</v>
      </c>
    </row>
    <row r="10" spans="1:13">
      <c r="A10" s="161">
        <v>2007</v>
      </c>
      <c r="B10" s="161" t="s">
        <v>14</v>
      </c>
      <c r="C10" s="183">
        <v>6303</v>
      </c>
      <c r="D10" s="183">
        <v>19480</v>
      </c>
      <c r="E10" s="183">
        <v>89057</v>
      </c>
      <c r="F10" s="183">
        <v>116670</v>
      </c>
      <c r="G10" s="183">
        <v>148921</v>
      </c>
      <c r="H10" s="183">
        <v>196916</v>
      </c>
      <c r="I10" s="183">
        <v>268372</v>
      </c>
      <c r="J10" s="183">
        <v>364016</v>
      </c>
      <c r="K10" s="183">
        <v>446571</v>
      </c>
      <c r="L10" s="183">
        <v>505783</v>
      </c>
      <c r="M10" s="183">
        <v>538442</v>
      </c>
    </row>
    <row r="11" spans="1:13">
      <c r="A11" s="161">
        <v>2008</v>
      </c>
      <c r="B11" s="161" t="s">
        <v>12</v>
      </c>
      <c r="C11" s="183">
        <v>2537</v>
      </c>
      <c r="D11" s="183">
        <v>6406</v>
      </c>
      <c r="E11" s="183">
        <v>28504</v>
      </c>
      <c r="F11" s="183">
        <v>37867</v>
      </c>
      <c r="G11" s="183">
        <v>48426</v>
      </c>
      <c r="H11" s="183">
        <v>65949</v>
      </c>
      <c r="I11" s="183">
        <v>96617</v>
      </c>
      <c r="J11" s="183">
        <v>145332</v>
      </c>
      <c r="K11" s="183">
        <v>201386</v>
      </c>
      <c r="L11" s="183">
        <v>239824</v>
      </c>
      <c r="M11" s="183">
        <v>268222</v>
      </c>
    </row>
    <row r="12" spans="1:13">
      <c r="A12" s="161">
        <v>2008</v>
      </c>
      <c r="B12" s="161" t="s">
        <v>13</v>
      </c>
      <c r="C12" s="183">
        <v>3724</v>
      </c>
      <c r="D12" s="183">
        <v>12863</v>
      </c>
      <c r="E12" s="183">
        <v>59415</v>
      </c>
      <c r="F12" s="183">
        <v>79965</v>
      </c>
      <c r="G12" s="183">
        <v>100742</v>
      </c>
      <c r="H12" s="183">
        <v>130647</v>
      </c>
      <c r="I12" s="183">
        <v>171515</v>
      </c>
      <c r="J12" s="183">
        <v>219382</v>
      </c>
      <c r="K12" s="183">
        <v>258296</v>
      </c>
      <c r="L12" s="183">
        <v>274747</v>
      </c>
      <c r="M12" s="183">
        <v>281902</v>
      </c>
    </row>
    <row r="13" spans="1:13">
      <c r="A13" s="161">
        <v>2008</v>
      </c>
      <c r="B13" s="161" t="s">
        <v>14</v>
      </c>
      <c r="C13" s="183">
        <v>6261</v>
      </c>
      <c r="D13" s="183">
        <v>19269</v>
      </c>
      <c r="E13" s="183">
        <v>87919</v>
      </c>
      <c r="F13" s="183">
        <v>117832</v>
      </c>
      <c r="G13" s="183">
        <v>149168</v>
      </c>
      <c r="H13" s="183">
        <v>196596</v>
      </c>
      <c r="I13" s="183">
        <v>268132</v>
      </c>
      <c r="J13" s="183">
        <v>364714</v>
      </c>
      <c r="K13" s="183">
        <v>459682</v>
      </c>
      <c r="L13" s="183">
        <v>514571</v>
      </c>
      <c r="M13" s="183">
        <v>550124</v>
      </c>
    </row>
    <row r="14" spans="1:13">
      <c r="A14" s="161">
        <v>2009</v>
      </c>
      <c r="B14" s="161" t="s">
        <v>12</v>
      </c>
      <c r="C14" s="183">
        <v>2536</v>
      </c>
      <c r="D14" s="183">
        <v>6314</v>
      </c>
      <c r="E14" s="183">
        <v>28579</v>
      </c>
      <c r="F14" s="183">
        <v>38387</v>
      </c>
      <c r="G14" s="183">
        <v>48909</v>
      </c>
      <c r="H14" s="183">
        <v>65859</v>
      </c>
      <c r="I14" s="183">
        <v>95368</v>
      </c>
      <c r="J14" s="183">
        <v>143904</v>
      </c>
      <c r="K14" s="183">
        <v>206921</v>
      </c>
      <c r="L14" s="183">
        <v>242230</v>
      </c>
      <c r="M14" s="183">
        <v>271999</v>
      </c>
    </row>
    <row r="15" spans="1:13">
      <c r="A15" s="161">
        <v>2009</v>
      </c>
      <c r="B15" s="161" t="s">
        <v>13</v>
      </c>
      <c r="C15" s="183">
        <v>3815</v>
      </c>
      <c r="D15" s="183">
        <v>13056</v>
      </c>
      <c r="E15" s="183">
        <v>59484</v>
      </c>
      <c r="F15" s="183">
        <v>80962</v>
      </c>
      <c r="G15" s="183">
        <v>101781</v>
      </c>
      <c r="H15" s="183">
        <v>130388</v>
      </c>
      <c r="I15" s="183">
        <v>170579</v>
      </c>
      <c r="J15" s="183">
        <v>217910</v>
      </c>
      <c r="K15" s="183">
        <v>261240</v>
      </c>
      <c r="L15" s="183">
        <v>276447</v>
      </c>
      <c r="M15" s="183">
        <v>284142</v>
      </c>
    </row>
    <row r="16" spans="1:13">
      <c r="A16" s="161">
        <v>2009</v>
      </c>
      <c r="B16" s="161" t="s">
        <v>14</v>
      </c>
      <c r="C16" s="183">
        <v>6351</v>
      </c>
      <c r="D16" s="183">
        <v>19370</v>
      </c>
      <c r="E16" s="183">
        <v>88063</v>
      </c>
      <c r="F16" s="183">
        <v>119349</v>
      </c>
      <c r="G16" s="183">
        <v>150690</v>
      </c>
      <c r="H16" s="183">
        <v>196247</v>
      </c>
      <c r="I16" s="183">
        <v>265947</v>
      </c>
      <c r="J16" s="183">
        <v>361814</v>
      </c>
      <c r="K16" s="183">
        <v>468161</v>
      </c>
      <c r="L16" s="183">
        <v>518677</v>
      </c>
      <c r="M16" s="183">
        <v>556141</v>
      </c>
    </row>
    <row r="17" spans="1:13">
      <c r="A17" s="161">
        <v>2010</v>
      </c>
      <c r="B17" s="161" t="s">
        <v>12</v>
      </c>
      <c r="C17" s="183">
        <v>2415</v>
      </c>
      <c r="D17" s="183">
        <v>5941</v>
      </c>
      <c r="E17" s="183">
        <v>27584</v>
      </c>
      <c r="F17" s="183">
        <v>38041</v>
      </c>
      <c r="G17" s="183">
        <v>48462</v>
      </c>
      <c r="H17" s="183">
        <v>64734</v>
      </c>
      <c r="I17" s="183">
        <v>93741</v>
      </c>
      <c r="J17" s="183">
        <v>141284</v>
      </c>
      <c r="K17" s="183">
        <v>207574</v>
      </c>
      <c r="L17" s="183">
        <v>241457</v>
      </c>
      <c r="M17" s="183">
        <v>272443</v>
      </c>
    </row>
    <row r="18" spans="1:13">
      <c r="A18" s="161">
        <v>2010</v>
      </c>
      <c r="B18" s="161" t="s">
        <v>13</v>
      </c>
      <c r="C18" s="183">
        <v>3658</v>
      </c>
      <c r="D18" s="183">
        <v>12479</v>
      </c>
      <c r="E18" s="183">
        <v>57454</v>
      </c>
      <c r="F18" s="183">
        <v>80272</v>
      </c>
      <c r="G18" s="183">
        <v>101190</v>
      </c>
      <c r="H18" s="183">
        <v>128958</v>
      </c>
      <c r="I18" s="183">
        <v>168269</v>
      </c>
      <c r="J18" s="183">
        <v>215824</v>
      </c>
      <c r="K18" s="183">
        <v>261453</v>
      </c>
      <c r="L18" s="183">
        <v>276852</v>
      </c>
      <c r="M18" s="183">
        <v>285219</v>
      </c>
    </row>
    <row r="19" spans="1:13">
      <c r="A19" s="161">
        <v>2010</v>
      </c>
      <c r="B19" s="161" t="s">
        <v>14</v>
      </c>
      <c r="C19" s="183">
        <v>6073</v>
      </c>
      <c r="D19" s="183">
        <v>18420</v>
      </c>
      <c r="E19" s="183">
        <v>85038</v>
      </c>
      <c r="F19" s="183">
        <v>118313</v>
      </c>
      <c r="G19" s="183">
        <v>149652</v>
      </c>
      <c r="H19" s="183">
        <v>193692</v>
      </c>
      <c r="I19" s="183">
        <v>262010</v>
      </c>
      <c r="J19" s="183">
        <v>357108</v>
      </c>
      <c r="K19" s="183">
        <v>469027</v>
      </c>
      <c r="L19" s="183">
        <v>518309</v>
      </c>
      <c r="M19" s="183">
        <v>557662</v>
      </c>
    </row>
    <row r="20" spans="1:13">
      <c r="A20" s="161">
        <v>2011</v>
      </c>
      <c r="B20" s="161" t="s">
        <v>12</v>
      </c>
      <c r="C20" s="183">
        <v>2276</v>
      </c>
      <c r="D20" s="183">
        <v>5687</v>
      </c>
      <c r="E20" s="183">
        <v>26699</v>
      </c>
      <c r="F20" s="183">
        <v>37652</v>
      </c>
      <c r="G20" s="183">
        <v>48035</v>
      </c>
      <c r="H20" s="183">
        <v>63357</v>
      </c>
      <c r="I20" s="183">
        <v>90476</v>
      </c>
      <c r="J20" s="183">
        <v>136227</v>
      </c>
      <c r="K20" s="183">
        <v>200153</v>
      </c>
      <c r="L20" s="183">
        <v>239528</v>
      </c>
      <c r="M20" s="183">
        <v>268447</v>
      </c>
    </row>
    <row r="21" spans="1:13">
      <c r="A21" s="161">
        <v>2011</v>
      </c>
      <c r="B21" s="161" t="s">
        <v>13</v>
      </c>
      <c r="C21" s="183">
        <v>3358</v>
      </c>
      <c r="D21" s="183">
        <v>11862</v>
      </c>
      <c r="E21" s="183">
        <v>55315</v>
      </c>
      <c r="F21" s="183">
        <v>78685</v>
      </c>
      <c r="G21" s="183">
        <v>99539</v>
      </c>
      <c r="H21" s="183">
        <v>126103</v>
      </c>
      <c r="I21" s="183">
        <v>163540</v>
      </c>
      <c r="J21" s="183">
        <v>209706</v>
      </c>
      <c r="K21" s="183">
        <v>254287</v>
      </c>
      <c r="L21" s="183">
        <v>273078</v>
      </c>
      <c r="M21" s="183">
        <v>280593</v>
      </c>
    </row>
    <row r="22" spans="1:13">
      <c r="A22" s="161">
        <v>2011</v>
      </c>
      <c r="B22" s="161" t="s">
        <v>14</v>
      </c>
      <c r="C22" s="183">
        <v>5634</v>
      </c>
      <c r="D22" s="183">
        <v>17549</v>
      </c>
      <c r="E22" s="183">
        <v>82014</v>
      </c>
      <c r="F22" s="183">
        <v>116337</v>
      </c>
      <c r="G22" s="183">
        <v>147574</v>
      </c>
      <c r="H22" s="183">
        <v>189460</v>
      </c>
      <c r="I22" s="183">
        <v>254016</v>
      </c>
      <c r="J22" s="183">
        <v>345933</v>
      </c>
      <c r="K22" s="183">
        <v>454440</v>
      </c>
      <c r="L22" s="183">
        <v>512606</v>
      </c>
      <c r="M22" s="183">
        <v>549040</v>
      </c>
    </row>
    <row r="23" spans="1:13">
      <c r="A23" s="161">
        <v>2012</v>
      </c>
      <c r="B23" s="161" t="s">
        <v>12</v>
      </c>
      <c r="C23" s="183">
        <v>2338</v>
      </c>
      <c r="D23" s="183">
        <v>5712</v>
      </c>
      <c r="E23" s="183">
        <v>26804</v>
      </c>
      <c r="F23" s="183">
        <v>37994</v>
      </c>
      <c r="G23" s="183">
        <v>49639</v>
      </c>
      <c r="H23" s="183">
        <v>64722</v>
      </c>
      <c r="I23" s="183">
        <v>92226</v>
      </c>
      <c r="J23" s="183">
        <v>139969</v>
      </c>
      <c r="K23" s="183">
        <v>207282</v>
      </c>
      <c r="L23" s="183">
        <v>256927</v>
      </c>
      <c r="M23" s="183">
        <v>286035</v>
      </c>
    </row>
    <row r="24" spans="1:13">
      <c r="A24" s="161">
        <v>2012</v>
      </c>
      <c r="B24" s="161" t="s">
        <v>13</v>
      </c>
      <c r="C24" s="183">
        <v>3448</v>
      </c>
      <c r="D24" s="183">
        <v>11346</v>
      </c>
      <c r="E24" s="183">
        <v>54641</v>
      </c>
      <c r="F24" s="183">
        <v>78855</v>
      </c>
      <c r="G24" s="183">
        <v>102087</v>
      </c>
      <c r="H24" s="183">
        <v>128386</v>
      </c>
      <c r="I24" s="183">
        <v>165840</v>
      </c>
      <c r="J24" s="183">
        <v>213969</v>
      </c>
      <c r="K24" s="183">
        <v>260980</v>
      </c>
      <c r="L24" s="183">
        <v>285076</v>
      </c>
      <c r="M24" s="183">
        <v>292409</v>
      </c>
    </row>
    <row r="25" spans="1:13">
      <c r="A25" s="161">
        <v>2012</v>
      </c>
      <c r="B25" s="161" t="s">
        <v>14</v>
      </c>
      <c r="C25" s="183">
        <v>5786</v>
      </c>
      <c r="D25" s="183">
        <v>17058</v>
      </c>
      <c r="E25" s="183">
        <v>81445</v>
      </c>
      <c r="F25" s="183">
        <v>116849</v>
      </c>
      <c r="G25" s="183">
        <v>151726</v>
      </c>
      <c r="H25" s="183">
        <v>193108</v>
      </c>
      <c r="I25" s="183">
        <v>258066</v>
      </c>
      <c r="J25" s="183">
        <v>353938</v>
      </c>
      <c r="K25" s="183">
        <v>468262</v>
      </c>
      <c r="L25" s="183">
        <v>542003</v>
      </c>
      <c r="M25" s="183">
        <v>578444</v>
      </c>
    </row>
    <row r="26" spans="1:13">
      <c r="A26" s="161">
        <v>2013</v>
      </c>
      <c r="B26" s="161" t="s">
        <v>12</v>
      </c>
      <c r="C26" s="183">
        <v>2360</v>
      </c>
      <c r="D26" s="183">
        <v>5557</v>
      </c>
      <c r="E26" s="183">
        <v>26333</v>
      </c>
      <c r="F26" s="183">
        <v>37558</v>
      </c>
      <c r="G26" s="183">
        <v>49951</v>
      </c>
      <c r="H26" s="183">
        <v>65178</v>
      </c>
      <c r="I26" s="183">
        <v>91111</v>
      </c>
      <c r="J26" s="183">
        <v>137397</v>
      </c>
      <c r="K26" s="183">
        <v>203600</v>
      </c>
      <c r="L26" s="183">
        <v>258933</v>
      </c>
      <c r="M26" s="183">
        <v>285192</v>
      </c>
    </row>
    <row r="27" spans="1:13">
      <c r="A27" s="161">
        <v>2013</v>
      </c>
      <c r="B27" s="161" t="s">
        <v>13</v>
      </c>
      <c r="C27" s="183">
        <v>3345</v>
      </c>
      <c r="D27" s="183">
        <v>11102</v>
      </c>
      <c r="E27" s="183">
        <v>52914</v>
      </c>
      <c r="F27" s="183">
        <v>76868</v>
      </c>
      <c r="G27" s="183">
        <v>102164</v>
      </c>
      <c r="H27" s="183">
        <v>128020</v>
      </c>
      <c r="I27" s="183">
        <v>164190</v>
      </c>
      <c r="J27" s="183">
        <v>211754</v>
      </c>
      <c r="K27" s="183">
        <v>258607</v>
      </c>
      <c r="L27" s="183">
        <v>285873</v>
      </c>
      <c r="M27" s="183">
        <v>292454</v>
      </c>
    </row>
    <row r="28" spans="1:13">
      <c r="A28" s="161">
        <v>2013</v>
      </c>
      <c r="B28" s="161" t="s">
        <v>14</v>
      </c>
      <c r="C28" s="183">
        <v>5705</v>
      </c>
      <c r="D28" s="183">
        <v>16659</v>
      </c>
      <c r="E28" s="183">
        <v>79247</v>
      </c>
      <c r="F28" s="183">
        <v>114426</v>
      </c>
      <c r="G28" s="183">
        <v>152115</v>
      </c>
      <c r="H28" s="183">
        <v>193198</v>
      </c>
      <c r="I28" s="183">
        <v>255301</v>
      </c>
      <c r="J28" s="183">
        <v>349151</v>
      </c>
      <c r="K28" s="183">
        <v>462207</v>
      </c>
      <c r="L28" s="183">
        <v>544806</v>
      </c>
      <c r="M28" s="183">
        <v>577646</v>
      </c>
    </row>
    <row r="29" spans="1:13">
      <c r="A29" s="161">
        <v>2014</v>
      </c>
      <c r="B29" s="161" t="s">
        <v>12</v>
      </c>
      <c r="C29" s="183">
        <v>2275</v>
      </c>
      <c r="D29" s="183">
        <v>5454</v>
      </c>
      <c r="E29" s="183">
        <v>25857</v>
      </c>
      <c r="F29" s="183">
        <v>37009</v>
      </c>
      <c r="G29" s="183">
        <v>50024</v>
      </c>
      <c r="H29" s="183">
        <v>64570</v>
      </c>
      <c r="I29" s="183">
        <v>89453</v>
      </c>
      <c r="J29" s="183">
        <v>133702</v>
      </c>
      <c r="K29" s="183">
        <v>197087</v>
      </c>
      <c r="L29" s="183">
        <v>255795</v>
      </c>
      <c r="M29" s="183">
        <v>280236</v>
      </c>
    </row>
    <row r="30" spans="1:13">
      <c r="A30" s="161">
        <v>2014</v>
      </c>
      <c r="B30" s="161" t="s">
        <v>13</v>
      </c>
      <c r="C30" s="183">
        <v>3241</v>
      </c>
      <c r="D30" s="183">
        <v>10711</v>
      </c>
      <c r="E30" s="183">
        <v>50605</v>
      </c>
      <c r="F30" s="183">
        <v>74014</v>
      </c>
      <c r="G30" s="183">
        <v>100272</v>
      </c>
      <c r="H30" s="183">
        <v>125747</v>
      </c>
      <c r="I30" s="183">
        <v>160125</v>
      </c>
      <c r="J30" s="183">
        <v>206582</v>
      </c>
      <c r="K30" s="183">
        <v>252704</v>
      </c>
      <c r="L30" s="183">
        <v>281179</v>
      </c>
      <c r="M30" s="183">
        <v>287409</v>
      </c>
    </row>
    <row r="31" spans="1:13">
      <c r="A31" s="161">
        <v>2014</v>
      </c>
      <c r="B31" s="161" t="s">
        <v>14</v>
      </c>
      <c r="C31" s="183">
        <v>5516</v>
      </c>
      <c r="D31" s="183">
        <v>16165</v>
      </c>
      <c r="E31" s="183">
        <v>76462</v>
      </c>
      <c r="F31" s="183">
        <v>111023</v>
      </c>
      <c r="G31" s="183">
        <v>150296</v>
      </c>
      <c r="H31" s="183">
        <v>190317</v>
      </c>
      <c r="I31" s="183">
        <v>249578</v>
      </c>
      <c r="J31" s="183">
        <v>340284</v>
      </c>
      <c r="K31" s="183">
        <v>449791</v>
      </c>
      <c r="L31" s="183">
        <v>536974</v>
      </c>
      <c r="M31" s="183">
        <v>567645</v>
      </c>
    </row>
    <row r="32" spans="1:13">
      <c r="A32" s="161">
        <v>2015</v>
      </c>
      <c r="B32" s="161" t="s">
        <v>12</v>
      </c>
      <c r="C32" s="183">
        <v>2319</v>
      </c>
      <c r="D32" s="183">
        <v>5369</v>
      </c>
      <c r="E32" s="183">
        <v>25776</v>
      </c>
      <c r="F32" s="183">
        <v>36900</v>
      </c>
      <c r="G32" s="183">
        <v>51114</v>
      </c>
      <c r="H32" s="183">
        <v>66322</v>
      </c>
      <c r="I32" s="183">
        <v>91727</v>
      </c>
      <c r="J32" s="183">
        <v>137533</v>
      </c>
      <c r="K32" s="183">
        <v>205329</v>
      </c>
      <c r="L32" s="183">
        <v>272863</v>
      </c>
      <c r="M32" s="183">
        <v>300079</v>
      </c>
    </row>
    <row r="33" spans="1:13">
      <c r="A33" s="161">
        <v>2015</v>
      </c>
      <c r="B33" s="161" t="s">
        <v>13</v>
      </c>
      <c r="C33" s="183">
        <v>3408</v>
      </c>
      <c r="D33" s="183">
        <v>10846</v>
      </c>
      <c r="E33" s="183">
        <v>51183</v>
      </c>
      <c r="F33" s="183">
        <v>74540</v>
      </c>
      <c r="G33" s="183">
        <v>102886</v>
      </c>
      <c r="H33" s="183">
        <v>129004</v>
      </c>
      <c r="I33" s="183">
        <v>164748</v>
      </c>
      <c r="J33" s="183">
        <v>212951</v>
      </c>
      <c r="K33" s="183">
        <v>262243</v>
      </c>
      <c r="L33" s="183">
        <v>294688</v>
      </c>
      <c r="M33" s="183">
        <v>301879</v>
      </c>
    </row>
    <row r="34" spans="1:13">
      <c r="A34" s="161">
        <v>2015</v>
      </c>
      <c r="B34" s="161" t="s">
        <v>14</v>
      </c>
      <c r="C34" s="183">
        <v>5727</v>
      </c>
      <c r="D34" s="183">
        <v>16215</v>
      </c>
      <c r="E34" s="183">
        <v>76959</v>
      </c>
      <c r="F34" s="183">
        <v>111440</v>
      </c>
      <c r="G34" s="183">
        <v>154000</v>
      </c>
      <c r="H34" s="183">
        <v>195326</v>
      </c>
      <c r="I34" s="183">
        <v>256475</v>
      </c>
      <c r="J34" s="183">
        <v>350484</v>
      </c>
      <c r="K34" s="183">
        <v>467572</v>
      </c>
      <c r="L34" s="183">
        <v>567551</v>
      </c>
      <c r="M34" s="183">
        <v>601958</v>
      </c>
    </row>
    <row r="35" spans="1:13">
      <c r="A35" s="161">
        <v>2016</v>
      </c>
      <c r="B35" s="161" t="s">
        <v>12</v>
      </c>
      <c r="C35" s="183">
        <v>2295</v>
      </c>
      <c r="D35" s="183">
        <v>5416</v>
      </c>
      <c r="E35" s="183">
        <v>25406</v>
      </c>
      <c r="F35" s="183">
        <v>36836</v>
      </c>
      <c r="G35" s="183">
        <v>51936</v>
      </c>
      <c r="H35" s="183">
        <v>67548</v>
      </c>
      <c r="I35" s="183">
        <v>91859</v>
      </c>
      <c r="J35" s="183">
        <v>136315</v>
      </c>
      <c r="K35" s="183">
        <v>202558</v>
      </c>
      <c r="L35" s="183">
        <v>269350</v>
      </c>
      <c r="M35" s="183">
        <v>300253</v>
      </c>
    </row>
    <row r="36" spans="1:13">
      <c r="A36" s="161">
        <v>2016</v>
      </c>
      <c r="B36" s="161" t="s">
        <v>13</v>
      </c>
      <c r="C36" s="183">
        <v>3248</v>
      </c>
      <c r="D36" s="183">
        <v>10378</v>
      </c>
      <c r="E36" s="183">
        <v>49505</v>
      </c>
      <c r="F36" s="183">
        <v>72780</v>
      </c>
      <c r="G36" s="183">
        <v>102689</v>
      </c>
      <c r="H36" s="183">
        <v>129716</v>
      </c>
      <c r="I36" s="183">
        <v>164022</v>
      </c>
      <c r="J36" s="183">
        <v>210811</v>
      </c>
      <c r="K36" s="183">
        <v>260328</v>
      </c>
      <c r="L36" s="183">
        <v>292925</v>
      </c>
      <c r="M36" s="183">
        <v>302079</v>
      </c>
    </row>
    <row r="37" spans="1:13">
      <c r="A37" s="161">
        <v>2016</v>
      </c>
      <c r="B37" s="161" t="s">
        <v>14</v>
      </c>
      <c r="C37" s="183">
        <v>5543</v>
      </c>
      <c r="D37" s="183">
        <v>15794</v>
      </c>
      <c r="E37" s="183">
        <v>74911</v>
      </c>
      <c r="F37" s="183">
        <v>109616</v>
      </c>
      <c r="G37" s="183">
        <v>154625</v>
      </c>
      <c r="H37" s="183">
        <v>197264</v>
      </c>
      <c r="I37" s="183">
        <v>255881</v>
      </c>
      <c r="J37" s="183">
        <v>347126</v>
      </c>
      <c r="K37" s="183">
        <v>462886</v>
      </c>
      <c r="L37" s="183">
        <v>562275</v>
      </c>
      <c r="M37" s="183">
        <v>602332</v>
      </c>
    </row>
    <row r="38" spans="1:13">
      <c r="A38" s="161">
        <v>2017</v>
      </c>
      <c r="B38" s="161" t="s">
        <v>12</v>
      </c>
      <c r="C38" s="183">
        <v>2302</v>
      </c>
      <c r="D38" s="183">
        <v>5337</v>
      </c>
      <c r="E38" s="183">
        <v>25486</v>
      </c>
      <c r="F38" s="183">
        <v>36963</v>
      </c>
      <c r="G38" s="183">
        <v>52573</v>
      </c>
      <c r="H38" s="183">
        <v>69637</v>
      </c>
      <c r="I38" s="183">
        <v>93481</v>
      </c>
      <c r="J38" s="183">
        <v>136868</v>
      </c>
      <c r="K38" s="183">
        <v>204649</v>
      </c>
      <c r="L38" s="183">
        <v>273445</v>
      </c>
      <c r="M38" s="183">
        <v>309012</v>
      </c>
    </row>
    <row r="39" spans="1:13">
      <c r="A39" s="161">
        <v>2017</v>
      </c>
      <c r="B39" s="161" t="s">
        <v>13</v>
      </c>
      <c r="C39" s="183">
        <v>3195</v>
      </c>
      <c r="D39" s="183">
        <v>10315</v>
      </c>
      <c r="E39" s="183">
        <v>48264</v>
      </c>
      <c r="F39" s="183">
        <v>71312</v>
      </c>
      <c r="G39" s="183">
        <v>101494</v>
      </c>
      <c r="H39" s="183">
        <v>130550</v>
      </c>
      <c r="I39" s="183">
        <v>164340</v>
      </c>
      <c r="J39" s="183">
        <v>211155</v>
      </c>
      <c r="K39" s="183">
        <v>262155</v>
      </c>
      <c r="L39" s="183">
        <v>296037</v>
      </c>
      <c r="M39" s="183">
        <v>306589</v>
      </c>
    </row>
    <row r="40" spans="1:13">
      <c r="A40" s="161">
        <v>2017</v>
      </c>
      <c r="B40" s="161" t="s">
        <v>14</v>
      </c>
      <c r="C40" s="183">
        <v>5497</v>
      </c>
      <c r="D40" s="183">
        <v>15652</v>
      </c>
      <c r="E40" s="183">
        <v>73750</v>
      </c>
      <c r="F40" s="183">
        <v>108275</v>
      </c>
      <c r="G40" s="183">
        <v>154067</v>
      </c>
      <c r="H40" s="183">
        <v>200187</v>
      </c>
      <c r="I40" s="183">
        <v>257821</v>
      </c>
      <c r="J40" s="183">
        <v>348023</v>
      </c>
      <c r="K40" s="183">
        <v>466804</v>
      </c>
      <c r="L40" s="183">
        <v>569482</v>
      </c>
      <c r="M40" s="183">
        <v>615601</v>
      </c>
    </row>
    <row r="41" spans="1:13">
      <c r="A41" s="161">
        <v>2018</v>
      </c>
      <c r="B41" s="161" t="s">
        <v>12</v>
      </c>
      <c r="C41" s="183">
        <v>2224</v>
      </c>
      <c r="D41" s="183">
        <v>5299</v>
      </c>
      <c r="E41" s="183">
        <v>25462</v>
      </c>
      <c r="F41" s="183">
        <v>36735</v>
      </c>
      <c r="G41" s="183">
        <v>52389</v>
      </c>
      <c r="H41" s="183">
        <v>70716</v>
      </c>
      <c r="I41" s="183">
        <v>94072</v>
      </c>
      <c r="J41" s="183">
        <v>136115</v>
      </c>
      <c r="K41" s="183">
        <v>202827</v>
      </c>
      <c r="L41" s="183">
        <v>270322</v>
      </c>
      <c r="M41" s="183">
        <v>309390</v>
      </c>
    </row>
    <row r="42" spans="1:13">
      <c r="A42" s="161">
        <v>2018</v>
      </c>
      <c r="B42" s="161" t="s">
        <v>13</v>
      </c>
      <c r="C42" s="183">
        <v>3240</v>
      </c>
      <c r="D42" s="183">
        <v>10456</v>
      </c>
      <c r="E42" s="183">
        <v>47844</v>
      </c>
      <c r="F42" s="183">
        <v>70570</v>
      </c>
      <c r="G42" s="183">
        <v>100639</v>
      </c>
      <c r="H42" s="183">
        <v>132145</v>
      </c>
      <c r="I42" s="183">
        <v>165666</v>
      </c>
      <c r="J42" s="183">
        <v>211267</v>
      </c>
      <c r="K42" s="183">
        <v>262935</v>
      </c>
      <c r="L42" s="183">
        <v>297468</v>
      </c>
      <c r="M42" s="183">
        <v>309227</v>
      </c>
    </row>
    <row r="43" spans="1:13">
      <c r="A43" s="161">
        <v>2018</v>
      </c>
      <c r="B43" s="161" t="s">
        <v>14</v>
      </c>
      <c r="C43" s="183">
        <v>5464</v>
      </c>
      <c r="D43" s="183">
        <v>15755</v>
      </c>
      <c r="E43" s="183">
        <v>73306</v>
      </c>
      <c r="F43" s="183">
        <v>107305</v>
      </c>
      <c r="G43" s="183">
        <v>153028</v>
      </c>
      <c r="H43" s="183">
        <v>202861</v>
      </c>
      <c r="I43" s="183">
        <v>259738</v>
      </c>
      <c r="J43" s="183">
        <v>347382</v>
      </c>
      <c r="K43" s="183">
        <v>465762</v>
      </c>
      <c r="L43" s="183">
        <v>567790</v>
      </c>
      <c r="M43" s="183">
        <v>618617</v>
      </c>
    </row>
    <row r="44" spans="1:13">
      <c r="A44" s="161">
        <v>2019</v>
      </c>
      <c r="B44" s="161" t="s">
        <v>12</v>
      </c>
      <c r="C44" s="183">
        <v>2130</v>
      </c>
      <c r="D44" s="183">
        <v>5207</v>
      </c>
      <c r="E44" s="183">
        <v>24746</v>
      </c>
      <c r="F44" s="183">
        <v>36229</v>
      </c>
      <c r="G44" s="183">
        <v>51830</v>
      </c>
      <c r="H44" s="183">
        <v>71465</v>
      </c>
      <c r="I44" s="183">
        <v>94573</v>
      </c>
      <c r="J44" s="183">
        <v>135981</v>
      </c>
      <c r="K44" s="183">
        <v>201754</v>
      </c>
      <c r="L44" s="183">
        <v>269976</v>
      </c>
      <c r="M44" s="183">
        <v>311537</v>
      </c>
    </row>
    <row r="45" spans="1:13">
      <c r="A45" s="161">
        <v>2019</v>
      </c>
      <c r="B45" s="161" t="s">
        <v>13</v>
      </c>
      <c r="C45" s="183">
        <v>3312</v>
      </c>
      <c r="D45" s="183">
        <v>10447</v>
      </c>
      <c r="E45" s="183">
        <v>46743</v>
      </c>
      <c r="F45" s="183">
        <v>68973</v>
      </c>
      <c r="G45" s="183">
        <v>98539</v>
      </c>
      <c r="H45" s="183">
        <v>132037</v>
      </c>
      <c r="I45" s="183">
        <v>165631</v>
      </c>
      <c r="J45" s="183">
        <v>210671</v>
      </c>
      <c r="K45" s="183">
        <v>262171</v>
      </c>
      <c r="L45" s="183">
        <v>297398</v>
      </c>
      <c r="M45" s="183">
        <v>310029</v>
      </c>
    </row>
    <row r="46" spans="1:13">
      <c r="A46" s="161">
        <v>2019</v>
      </c>
      <c r="B46" s="161" t="s">
        <v>14</v>
      </c>
      <c r="C46" s="183">
        <v>5442</v>
      </c>
      <c r="D46" s="183">
        <v>15654</v>
      </c>
      <c r="E46" s="183">
        <v>71489</v>
      </c>
      <c r="F46" s="183">
        <v>105202</v>
      </c>
      <c r="G46" s="183">
        <v>150369</v>
      </c>
      <c r="H46" s="183">
        <v>203502</v>
      </c>
      <c r="I46" s="183">
        <v>260204</v>
      </c>
      <c r="J46" s="183">
        <v>346652</v>
      </c>
      <c r="K46" s="183">
        <v>463925</v>
      </c>
      <c r="L46" s="183">
        <v>567374</v>
      </c>
      <c r="M46" s="183">
        <v>621566</v>
      </c>
    </row>
    <row r="47" spans="1:13">
      <c r="A47" s="161">
        <v>2020</v>
      </c>
      <c r="B47" s="161" t="s">
        <v>12</v>
      </c>
      <c r="C47" s="183">
        <v>2012</v>
      </c>
      <c r="D47" s="183">
        <v>4972</v>
      </c>
      <c r="E47" s="183">
        <v>24603</v>
      </c>
      <c r="F47" s="183">
        <v>36379</v>
      </c>
      <c r="G47" s="183">
        <v>52642</v>
      </c>
      <c r="H47" s="183">
        <v>74599</v>
      </c>
      <c r="I47" s="183">
        <v>99766</v>
      </c>
      <c r="J47" s="183">
        <v>143560</v>
      </c>
      <c r="K47" s="183">
        <v>214691</v>
      </c>
      <c r="L47" s="183">
        <v>289531</v>
      </c>
      <c r="M47" s="183">
        <v>336331</v>
      </c>
    </row>
    <row r="48" spans="1:13">
      <c r="A48" s="161">
        <v>2020</v>
      </c>
      <c r="B48" s="161" t="s">
        <v>13</v>
      </c>
      <c r="C48" s="183">
        <v>2960</v>
      </c>
      <c r="D48" s="183">
        <v>9847</v>
      </c>
      <c r="E48" s="183">
        <v>46761</v>
      </c>
      <c r="F48" s="183">
        <v>69774</v>
      </c>
      <c r="G48" s="183">
        <v>100680</v>
      </c>
      <c r="H48" s="183">
        <v>139403</v>
      </c>
      <c r="I48" s="183">
        <v>176893</v>
      </c>
      <c r="J48" s="183">
        <v>226761</v>
      </c>
      <c r="K48" s="183">
        <v>284896</v>
      </c>
      <c r="L48" s="183">
        <v>324577</v>
      </c>
      <c r="M48" s="183">
        <v>339116</v>
      </c>
    </row>
    <row r="49" spans="1:13">
      <c r="A49" s="161">
        <v>2020</v>
      </c>
      <c r="B49" s="161" t="s">
        <v>14</v>
      </c>
      <c r="C49" s="183">
        <v>4972</v>
      </c>
      <c r="D49" s="183">
        <v>14819</v>
      </c>
      <c r="E49" s="183">
        <v>71364</v>
      </c>
      <c r="F49" s="183">
        <v>106153</v>
      </c>
      <c r="G49" s="183">
        <v>153322</v>
      </c>
      <c r="H49" s="183">
        <v>214002</v>
      </c>
      <c r="I49" s="183">
        <v>276659</v>
      </c>
      <c r="J49" s="183">
        <v>370321</v>
      </c>
      <c r="K49" s="183">
        <v>499587</v>
      </c>
      <c r="L49" s="183">
        <v>614108</v>
      </c>
      <c r="M49" s="183">
        <v>675447</v>
      </c>
    </row>
    <row r="50" spans="1:13">
      <c r="A50" s="161">
        <v>2021</v>
      </c>
      <c r="B50" s="161" t="s">
        <v>12</v>
      </c>
      <c r="C50" s="184">
        <v>247</v>
      </c>
      <c r="D50" s="184">
        <v>655</v>
      </c>
      <c r="E50" s="184">
        <v>3391</v>
      </c>
      <c r="F50" s="184">
        <v>5192</v>
      </c>
      <c r="G50" s="184">
        <v>7820</v>
      </c>
      <c r="H50" s="184">
        <v>11434</v>
      </c>
      <c r="I50" s="184">
        <v>15664</v>
      </c>
      <c r="J50" s="184">
        <v>22993</v>
      </c>
      <c r="K50" s="184">
        <v>35407</v>
      </c>
      <c r="L50" s="184">
        <v>48523</v>
      </c>
      <c r="M50" s="184">
        <v>56828</v>
      </c>
    </row>
    <row r="51" spans="1:13">
      <c r="A51" s="161">
        <v>2021</v>
      </c>
      <c r="B51" s="161" t="s">
        <v>13</v>
      </c>
      <c r="C51" s="184">
        <v>375</v>
      </c>
      <c r="D51" s="184">
        <v>1269</v>
      </c>
      <c r="E51" s="184">
        <v>6703</v>
      </c>
      <c r="F51" s="184">
        <v>10059</v>
      </c>
      <c r="G51" s="184">
        <v>14890</v>
      </c>
      <c r="H51" s="184">
        <v>21335</v>
      </c>
      <c r="I51" s="184">
        <v>27629</v>
      </c>
      <c r="J51" s="184">
        <v>36260</v>
      </c>
      <c r="K51" s="184">
        <v>46446</v>
      </c>
      <c r="L51" s="184">
        <v>53657</v>
      </c>
      <c r="M51" s="184">
        <v>56242</v>
      </c>
    </row>
    <row r="52" spans="1:13">
      <c r="A52" s="161">
        <v>2021</v>
      </c>
      <c r="B52" s="161" t="s">
        <v>14</v>
      </c>
      <c r="C52" s="184">
        <v>622</v>
      </c>
      <c r="D52" s="184">
        <v>1924</v>
      </c>
      <c r="E52" s="184">
        <v>10094</v>
      </c>
      <c r="F52" s="184">
        <v>15251</v>
      </c>
      <c r="G52" s="184">
        <v>22710</v>
      </c>
      <c r="H52" s="184">
        <v>32769</v>
      </c>
      <c r="I52" s="184">
        <v>43293</v>
      </c>
      <c r="J52" s="184">
        <v>59253</v>
      </c>
      <c r="K52" s="184">
        <v>81853</v>
      </c>
      <c r="L52" s="184">
        <v>102180</v>
      </c>
      <c r="M52" s="184">
        <v>113070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22"/>
  <sheetViews>
    <sheetView topLeftCell="S114" workbookViewId="0">
      <selection activeCell="AD133" sqref="AD133"/>
    </sheetView>
  </sheetViews>
  <sheetFormatPr baseColWidth="10" defaultRowHeight="14.5"/>
  <cols>
    <col min="2" max="2" width="16.08984375" customWidth="1"/>
    <col min="3" max="35" width="10.90625" customWidth="1"/>
    <col min="36" max="36" width="7.26953125" customWidth="1"/>
  </cols>
  <sheetData>
    <row r="1" spans="1:15" ht="15" thickBot="1">
      <c r="A1" t="s">
        <v>171</v>
      </c>
      <c r="C1" s="172" t="s">
        <v>173</v>
      </c>
      <c r="D1" s="173"/>
      <c r="E1" s="173"/>
      <c r="F1" s="173"/>
      <c r="G1" s="173"/>
      <c r="H1" s="173"/>
      <c r="I1" s="173"/>
      <c r="J1" s="173"/>
      <c r="K1" s="173"/>
      <c r="L1" s="174"/>
    </row>
    <row r="2" spans="1:15" ht="15" thickBot="1">
      <c r="A2" t="s">
        <v>0</v>
      </c>
      <c r="B2" s="2" t="s">
        <v>172</v>
      </c>
      <c r="C2" t="s">
        <v>25</v>
      </c>
      <c r="D2" t="s">
        <v>26</v>
      </c>
      <c r="E2" t="s">
        <v>27</v>
      </c>
      <c r="F2" t="s">
        <v>28</v>
      </c>
      <c r="G2" t="s">
        <v>29</v>
      </c>
      <c r="H2" t="s">
        <v>30</v>
      </c>
      <c r="I2" t="s">
        <v>210</v>
      </c>
      <c r="J2" t="s">
        <v>211</v>
      </c>
      <c r="K2" t="s">
        <v>213</v>
      </c>
      <c r="L2" t="s">
        <v>212</v>
      </c>
      <c r="M2" t="s">
        <v>31</v>
      </c>
      <c r="N2" t="s">
        <v>32</v>
      </c>
      <c r="O2" s="24" t="s">
        <v>166</v>
      </c>
    </row>
    <row r="3" spans="1:15">
      <c r="A3" s="73" t="str">
        <f>'Extraction données INSEE'!A2</f>
        <v>2010</v>
      </c>
      <c r="B3" s="28" t="s">
        <v>12</v>
      </c>
      <c r="C3" s="74">
        <f>'FranceDeces-2005-2021-ParTranch'!C17</f>
        <v>2415</v>
      </c>
      <c r="D3" s="74">
        <f>'FranceDeces-2005-2021-ParTranch'!D17-'FranceDeces-2005-2021-ParTranch'!C17</f>
        <v>3526</v>
      </c>
      <c r="E3" s="74">
        <f>'FranceDeces-2005-2021-ParTranch'!E17-'FranceDeces-2005-2021-ParTranch'!D17</f>
        <v>21643</v>
      </c>
      <c r="F3" s="74">
        <f>'FranceDeces-2005-2021-ParTranch'!F17-'FranceDeces-2005-2021-ParTranch'!E17</f>
        <v>10457</v>
      </c>
      <c r="G3" s="74">
        <f>'FranceDeces-2005-2021-ParTranch'!G17-'FranceDeces-2005-2021-ParTranch'!F17</f>
        <v>10421</v>
      </c>
      <c r="H3" s="74">
        <f>'FranceDeces-2005-2021-ParTranch'!H17-'FranceDeces-2005-2021-ParTranch'!G17</f>
        <v>16272</v>
      </c>
      <c r="I3" s="74">
        <f>'FranceDeces-2005-2021-ParTranch'!I17-'FranceDeces-2005-2021-ParTranch'!H17</f>
        <v>29007</v>
      </c>
      <c r="J3" s="74">
        <f>'FranceDeces-2005-2021-ParTranch'!J17-'FranceDeces-2005-2021-ParTranch'!I17</f>
        <v>47543</v>
      </c>
      <c r="K3" s="74">
        <f>'FranceDeces-2005-2021-ParTranch'!K17-'FranceDeces-2005-2021-ParTranch'!J17</f>
        <v>66290</v>
      </c>
      <c r="L3" s="74">
        <f>'FranceDeces-2005-2021-ParTranch'!L17-'FranceDeces-2005-2021-ParTranch'!K17</f>
        <v>33883</v>
      </c>
      <c r="M3" s="74">
        <f>'FranceDeces-2005-2021-ParTranch'!M17-'FranceDeces-2005-2021-ParTranch'!L17</f>
        <v>30986</v>
      </c>
      <c r="N3" s="75">
        <f t="shared" ref="N3:N35" si="0">SUM(C3:M3)</f>
        <v>272443</v>
      </c>
      <c r="O3" s="25">
        <f>SUM(C3:M3)-'FranceDeces-2005-2021-ParTranch'!M17</f>
        <v>0</v>
      </c>
    </row>
    <row r="4" spans="1:15">
      <c r="A4" s="76" t="str">
        <f>'Extraction données INSEE'!A3</f>
        <v>2010</v>
      </c>
      <c r="B4" s="34" t="s">
        <v>13</v>
      </c>
      <c r="C4" s="36">
        <f>'FranceDeces-2005-2021-ParTranch'!C18</f>
        <v>3658</v>
      </c>
      <c r="D4" s="36">
        <f>'FranceDeces-2005-2021-ParTranch'!D18-'FranceDeces-2005-2021-ParTranch'!C18</f>
        <v>8821</v>
      </c>
      <c r="E4" s="36">
        <f>'FranceDeces-2005-2021-ParTranch'!E18-'FranceDeces-2005-2021-ParTranch'!D18</f>
        <v>44975</v>
      </c>
      <c r="F4" s="36">
        <f>'FranceDeces-2005-2021-ParTranch'!F18-'FranceDeces-2005-2021-ParTranch'!E18</f>
        <v>22818</v>
      </c>
      <c r="G4" s="36">
        <f>'FranceDeces-2005-2021-ParTranch'!G18-'FranceDeces-2005-2021-ParTranch'!F18</f>
        <v>20918</v>
      </c>
      <c r="H4" s="36">
        <f>'FranceDeces-2005-2021-ParTranch'!H18-'FranceDeces-2005-2021-ParTranch'!G18</f>
        <v>27768</v>
      </c>
      <c r="I4" s="36">
        <f>'FranceDeces-2005-2021-ParTranch'!I18-'FranceDeces-2005-2021-ParTranch'!H18</f>
        <v>39311</v>
      </c>
      <c r="J4" s="36">
        <f>'FranceDeces-2005-2021-ParTranch'!J18-'FranceDeces-2005-2021-ParTranch'!I18</f>
        <v>47555</v>
      </c>
      <c r="K4" s="36">
        <f>'FranceDeces-2005-2021-ParTranch'!K18-'FranceDeces-2005-2021-ParTranch'!J18</f>
        <v>45629</v>
      </c>
      <c r="L4" s="36">
        <f>'FranceDeces-2005-2021-ParTranch'!L18-'FranceDeces-2005-2021-ParTranch'!K18</f>
        <v>15399</v>
      </c>
      <c r="M4" s="36">
        <f>'FranceDeces-2005-2021-ParTranch'!M18-'FranceDeces-2005-2021-ParTranch'!L18</f>
        <v>8367</v>
      </c>
      <c r="N4" s="77">
        <f t="shared" si="0"/>
        <v>285219</v>
      </c>
      <c r="O4" s="25">
        <f>SUM(C4:M4)-'FranceDeces-2005-2021-ParTranch'!M18</f>
        <v>0</v>
      </c>
    </row>
    <row r="5" spans="1:15">
      <c r="A5" s="31" t="str">
        <f>'Extraction données INSEE'!A4</f>
        <v>2010</v>
      </c>
      <c r="B5" s="32" t="s">
        <v>33</v>
      </c>
      <c r="C5" s="37">
        <f>'FranceDeces-2005-2021-ParTranch'!C19</f>
        <v>6073</v>
      </c>
      <c r="D5" s="37">
        <f>'FranceDeces-2005-2021-ParTranch'!D19-'FranceDeces-2005-2021-ParTranch'!C19</f>
        <v>12347</v>
      </c>
      <c r="E5" s="37">
        <f>'FranceDeces-2005-2021-ParTranch'!E19-'FranceDeces-2005-2021-ParTranch'!D19</f>
        <v>66618</v>
      </c>
      <c r="F5" s="37">
        <f>'FranceDeces-2005-2021-ParTranch'!F19-'FranceDeces-2005-2021-ParTranch'!E19</f>
        <v>33275</v>
      </c>
      <c r="G5" s="37">
        <f>'FranceDeces-2005-2021-ParTranch'!G19-'FranceDeces-2005-2021-ParTranch'!F19</f>
        <v>31339</v>
      </c>
      <c r="H5" s="37">
        <f>'FranceDeces-2005-2021-ParTranch'!H19-'FranceDeces-2005-2021-ParTranch'!G19</f>
        <v>44040</v>
      </c>
      <c r="I5" s="37">
        <f>'FranceDeces-2005-2021-ParTranch'!I19-'FranceDeces-2005-2021-ParTranch'!H19</f>
        <v>68318</v>
      </c>
      <c r="J5" s="37">
        <f>'FranceDeces-2005-2021-ParTranch'!J19-'FranceDeces-2005-2021-ParTranch'!I19</f>
        <v>95098</v>
      </c>
      <c r="K5" s="37">
        <f>'FranceDeces-2005-2021-ParTranch'!K19-'FranceDeces-2005-2021-ParTranch'!J19</f>
        <v>111919</v>
      </c>
      <c r="L5" s="37">
        <f>'FranceDeces-2005-2021-ParTranch'!L19-'FranceDeces-2005-2021-ParTranch'!K19</f>
        <v>49282</v>
      </c>
      <c r="M5" s="37">
        <f>'FranceDeces-2005-2021-ParTranch'!M19-'FranceDeces-2005-2021-ParTranch'!L19</f>
        <v>39353</v>
      </c>
      <c r="N5" s="38">
        <f t="shared" si="0"/>
        <v>557662</v>
      </c>
      <c r="O5" s="25">
        <f>SUM(C5:M5)-'FranceDeces-2005-2021-ParTranch'!M19</f>
        <v>0</v>
      </c>
    </row>
    <row r="6" spans="1:15">
      <c r="A6" s="78" t="str">
        <f>'Extraction données INSEE'!A5</f>
        <v>2011</v>
      </c>
      <c r="B6" s="33" t="s">
        <v>12</v>
      </c>
      <c r="C6" s="35">
        <f>'FranceDeces-2005-2021-ParTranch'!C20</f>
        <v>2276</v>
      </c>
      <c r="D6" s="35">
        <f>'FranceDeces-2005-2021-ParTranch'!D20-'FranceDeces-2005-2021-ParTranch'!C20</f>
        <v>3411</v>
      </c>
      <c r="E6" s="35">
        <f>'FranceDeces-2005-2021-ParTranch'!E20-'FranceDeces-2005-2021-ParTranch'!D20</f>
        <v>21012</v>
      </c>
      <c r="F6" s="35">
        <f>'FranceDeces-2005-2021-ParTranch'!F20-'FranceDeces-2005-2021-ParTranch'!E20</f>
        <v>10953</v>
      </c>
      <c r="G6" s="35">
        <f>'FranceDeces-2005-2021-ParTranch'!G20-'FranceDeces-2005-2021-ParTranch'!F20</f>
        <v>10383</v>
      </c>
      <c r="H6" s="35">
        <f>'FranceDeces-2005-2021-ParTranch'!H20-'FranceDeces-2005-2021-ParTranch'!G20</f>
        <v>15322</v>
      </c>
      <c r="I6" s="35">
        <f>'FranceDeces-2005-2021-ParTranch'!I20-'FranceDeces-2005-2021-ParTranch'!H20</f>
        <v>27119</v>
      </c>
      <c r="J6" s="35">
        <f>'FranceDeces-2005-2021-ParTranch'!J20-'FranceDeces-2005-2021-ParTranch'!I20</f>
        <v>45751</v>
      </c>
      <c r="K6" s="35">
        <f>'FranceDeces-2005-2021-ParTranch'!K20-'FranceDeces-2005-2021-ParTranch'!J20</f>
        <v>63926</v>
      </c>
      <c r="L6" s="35">
        <f>'FranceDeces-2005-2021-ParTranch'!L20-'FranceDeces-2005-2021-ParTranch'!K20</f>
        <v>39375</v>
      </c>
      <c r="M6" s="35">
        <f>'FranceDeces-2005-2021-ParTranch'!M20-'FranceDeces-2005-2021-ParTranch'!L20</f>
        <v>28919</v>
      </c>
      <c r="N6" s="79">
        <f t="shared" si="0"/>
        <v>268447</v>
      </c>
      <c r="O6" s="25">
        <f>SUM(C6:M6)-'FranceDeces-2005-2021-ParTranch'!M20</f>
        <v>0</v>
      </c>
    </row>
    <row r="7" spans="1:15">
      <c r="A7" s="76" t="str">
        <f>'Extraction données INSEE'!A6</f>
        <v>2011</v>
      </c>
      <c r="B7" s="34" t="s">
        <v>13</v>
      </c>
      <c r="C7" s="36">
        <f>'FranceDeces-2005-2021-ParTranch'!C21</f>
        <v>3358</v>
      </c>
      <c r="D7" s="36">
        <f>'FranceDeces-2005-2021-ParTranch'!D21-'FranceDeces-2005-2021-ParTranch'!C21</f>
        <v>8504</v>
      </c>
      <c r="E7" s="36">
        <f>'FranceDeces-2005-2021-ParTranch'!E21-'FranceDeces-2005-2021-ParTranch'!D21</f>
        <v>43453</v>
      </c>
      <c r="F7" s="36">
        <f>'FranceDeces-2005-2021-ParTranch'!F21-'FranceDeces-2005-2021-ParTranch'!E21</f>
        <v>23370</v>
      </c>
      <c r="G7" s="36">
        <f>'FranceDeces-2005-2021-ParTranch'!G21-'FranceDeces-2005-2021-ParTranch'!F21</f>
        <v>20854</v>
      </c>
      <c r="H7" s="36">
        <f>'FranceDeces-2005-2021-ParTranch'!H21-'FranceDeces-2005-2021-ParTranch'!G21</f>
        <v>26564</v>
      </c>
      <c r="I7" s="36">
        <f>'FranceDeces-2005-2021-ParTranch'!I21-'FranceDeces-2005-2021-ParTranch'!H21</f>
        <v>37437</v>
      </c>
      <c r="J7" s="36">
        <f>'FranceDeces-2005-2021-ParTranch'!J21-'FranceDeces-2005-2021-ParTranch'!I21</f>
        <v>46166</v>
      </c>
      <c r="K7" s="36">
        <f>'FranceDeces-2005-2021-ParTranch'!K21-'FranceDeces-2005-2021-ParTranch'!J21</f>
        <v>44581</v>
      </c>
      <c r="L7" s="36">
        <f>'FranceDeces-2005-2021-ParTranch'!L21-'FranceDeces-2005-2021-ParTranch'!K21</f>
        <v>18791</v>
      </c>
      <c r="M7" s="36">
        <f>'FranceDeces-2005-2021-ParTranch'!M21-'FranceDeces-2005-2021-ParTranch'!L21</f>
        <v>7515</v>
      </c>
      <c r="N7" s="77">
        <f t="shared" si="0"/>
        <v>280593</v>
      </c>
      <c r="O7" s="25">
        <f>SUM(C7:M7)-'FranceDeces-2005-2021-ParTranch'!M21</f>
        <v>0</v>
      </c>
    </row>
    <row r="8" spans="1:15">
      <c r="A8" s="31" t="str">
        <f>'Extraction données INSEE'!A7</f>
        <v>2011</v>
      </c>
      <c r="B8" s="32" t="s">
        <v>33</v>
      </c>
      <c r="C8" s="37">
        <f>'FranceDeces-2005-2021-ParTranch'!C22</f>
        <v>5634</v>
      </c>
      <c r="D8" s="37">
        <f>'FranceDeces-2005-2021-ParTranch'!D22-'FranceDeces-2005-2021-ParTranch'!C22</f>
        <v>11915</v>
      </c>
      <c r="E8" s="37">
        <f>'FranceDeces-2005-2021-ParTranch'!E22-'FranceDeces-2005-2021-ParTranch'!D22</f>
        <v>64465</v>
      </c>
      <c r="F8" s="37">
        <f>'FranceDeces-2005-2021-ParTranch'!F22-'FranceDeces-2005-2021-ParTranch'!E22</f>
        <v>34323</v>
      </c>
      <c r="G8" s="37">
        <f>'FranceDeces-2005-2021-ParTranch'!G22-'FranceDeces-2005-2021-ParTranch'!F22</f>
        <v>31237</v>
      </c>
      <c r="H8" s="37">
        <f>'FranceDeces-2005-2021-ParTranch'!H22-'FranceDeces-2005-2021-ParTranch'!G22</f>
        <v>41886</v>
      </c>
      <c r="I8" s="37">
        <f>'FranceDeces-2005-2021-ParTranch'!I22-'FranceDeces-2005-2021-ParTranch'!H22</f>
        <v>64556</v>
      </c>
      <c r="J8" s="37">
        <f>'FranceDeces-2005-2021-ParTranch'!J22-'FranceDeces-2005-2021-ParTranch'!I22</f>
        <v>91917</v>
      </c>
      <c r="K8" s="37">
        <f>'FranceDeces-2005-2021-ParTranch'!K22-'FranceDeces-2005-2021-ParTranch'!J22</f>
        <v>108507</v>
      </c>
      <c r="L8" s="37">
        <f>'FranceDeces-2005-2021-ParTranch'!L22-'FranceDeces-2005-2021-ParTranch'!K22</f>
        <v>58166</v>
      </c>
      <c r="M8" s="37">
        <f>'FranceDeces-2005-2021-ParTranch'!M22-'FranceDeces-2005-2021-ParTranch'!L22</f>
        <v>36434</v>
      </c>
      <c r="N8" s="38">
        <f t="shared" si="0"/>
        <v>549040</v>
      </c>
      <c r="O8" s="25">
        <f>SUM(C8:M8)-'FranceDeces-2005-2021-ParTranch'!M22</f>
        <v>0</v>
      </c>
    </row>
    <row r="9" spans="1:15">
      <c r="A9" s="78" t="str">
        <f>'Extraction données INSEE'!A8</f>
        <v>2012</v>
      </c>
      <c r="B9" s="33" t="s">
        <v>12</v>
      </c>
      <c r="C9" s="35">
        <f>'FranceDeces-2005-2021-ParTranch'!C23</f>
        <v>2338</v>
      </c>
      <c r="D9" s="35">
        <f>'FranceDeces-2005-2021-ParTranch'!D23-'FranceDeces-2005-2021-ParTranch'!C23</f>
        <v>3374</v>
      </c>
      <c r="E9" s="35">
        <f>'FranceDeces-2005-2021-ParTranch'!E23-'FranceDeces-2005-2021-ParTranch'!D23</f>
        <v>21092</v>
      </c>
      <c r="F9" s="35">
        <f>'FranceDeces-2005-2021-ParTranch'!F23-'FranceDeces-2005-2021-ParTranch'!E23</f>
        <v>11190</v>
      </c>
      <c r="G9" s="35">
        <f>'FranceDeces-2005-2021-ParTranch'!G23-'FranceDeces-2005-2021-ParTranch'!F23</f>
        <v>11645</v>
      </c>
      <c r="H9" s="35">
        <f>'FranceDeces-2005-2021-ParTranch'!H23-'FranceDeces-2005-2021-ParTranch'!G23</f>
        <v>15083</v>
      </c>
      <c r="I9" s="35">
        <f>'FranceDeces-2005-2021-ParTranch'!I23-'FranceDeces-2005-2021-ParTranch'!H23</f>
        <v>27504</v>
      </c>
      <c r="J9" s="35">
        <f>'FranceDeces-2005-2021-ParTranch'!J23-'FranceDeces-2005-2021-ParTranch'!I23</f>
        <v>47743</v>
      </c>
      <c r="K9" s="35">
        <f>'FranceDeces-2005-2021-ParTranch'!K23-'FranceDeces-2005-2021-ParTranch'!J23</f>
        <v>67313</v>
      </c>
      <c r="L9" s="35">
        <f>'FranceDeces-2005-2021-ParTranch'!L23-'FranceDeces-2005-2021-ParTranch'!K23</f>
        <v>49645</v>
      </c>
      <c r="M9" s="35">
        <f>'FranceDeces-2005-2021-ParTranch'!M23-'FranceDeces-2005-2021-ParTranch'!L23</f>
        <v>29108</v>
      </c>
      <c r="N9" s="79">
        <f t="shared" si="0"/>
        <v>286035</v>
      </c>
      <c r="O9" s="25">
        <f>SUM(C9:M9)-'FranceDeces-2005-2021-ParTranch'!M23</f>
        <v>0</v>
      </c>
    </row>
    <row r="10" spans="1:15">
      <c r="A10" s="76" t="str">
        <f>'Extraction données INSEE'!A9</f>
        <v>2012</v>
      </c>
      <c r="B10" s="34" t="s">
        <v>13</v>
      </c>
      <c r="C10" s="36">
        <f>'FranceDeces-2005-2021-ParTranch'!C24</f>
        <v>3448</v>
      </c>
      <c r="D10" s="36">
        <f>'FranceDeces-2005-2021-ParTranch'!D24-'FranceDeces-2005-2021-ParTranch'!C24</f>
        <v>7898</v>
      </c>
      <c r="E10" s="36">
        <f>'FranceDeces-2005-2021-ParTranch'!E24-'FranceDeces-2005-2021-ParTranch'!D24</f>
        <v>43295</v>
      </c>
      <c r="F10" s="36">
        <f>'FranceDeces-2005-2021-ParTranch'!F24-'FranceDeces-2005-2021-ParTranch'!E24</f>
        <v>24214</v>
      </c>
      <c r="G10" s="36">
        <f>'FranceDeces-2005-2021-ParTranch'!G24-'FranceDeces-2005-2021-ParTranch'!F24</f>
        <v>23232</v>
      </c>
      <c r="H10" s="36">
        <f>'FranceDeces-2005-2021-ParTranch'!H24-'FranceDeces-2005-2021-ParTranch'!G24</f>
        <v>26299</v>
      </c>
      <c r="I10" s="36">
        <f>'FranceDeces-2005-2021-ParTranch'!I24-'FranceDeces-2005-2021-ParTranch'!H24</f>
        <v>37454</v>
      </c>
      <c r="J10" s="36">
        <f>'FranceDeces-2005-2021-ParTranch'!J24-'FranceDeces-2005-2021-ParTranch'!I24</f>
        <v>48129</v>
      </c>
      <c r="K10" s="36">
        <f>'FranceDeces-2005-2021-ParTranch'!K24-'FranceDeces-2005-2021-ParTranch'!J24</f>
        <v>47011</v>
      </c>
      <c r="L10" s="36">
        <f>'FranceDeces-2005-2021-ParTranch'!L24-'FranceDeces-2005-2021-ParTranch'!K24</f>
        <v>24096</v>
      </c>
      <c r="M10" s="36">
        <f>'FranceDeces-2005-2021-ParTranch'!M24-'FranceDeces-2005-2021-ParTranch'!L24</f>
        <v>7333</v>
      </c>
      <c r="N10" s="77">
        <f t="shared" si="0"/>
        <v>292409</v>
      </c>
      <c r="O10" s="25">
        <f>SUM(C10:M10)-'FranceDeces-2005-2021-ParTranch'!M24</f>
        <v>0</v>
      </c>
    </row>
    <row r="11" spans="1:15">
      <c r="A11" s="31" t="str">
        <f>'Extraction données INSEE'!A10</f>
        <v>2012</v>
      </c>
      <c r="B11" s="32" t="s">
        <v>33</v>
      </c>
      <c r="C11" s="37">
        <f>'FranceDeces-2005-2021-ParTranch'!C25</f>
        <v>5786</v>
      </c>
      <c r="D11" s="37">
        <f>'FranceDeces-2005-2021-ParTranch'!D25-'FranceDeces-2005-2021-ParTranch'!C25</f>
        <v>11272</v>
      </c>
      <c r="E11" s="37">
        <f>'FranceDeces-2005-2021-ParTranch'!E25-'FranceDeces-2005-2021-ParTranch'!D25</f>
        <v>64387</v>
      </c>
      <c r="F11" s="37">
        <f>'FranceDeces-2005-2021-ParTranch'!F25-'FranceDeces-2005-2021-ParTranch'!E25</f>
        <v>35404</v>
      </c>
      <c r="G11" s="37">
        <f>'FranceDeces-2005-2021-ParTranch'!G25-'FranceDeces-2005-2021-ParTranch'!F25</f>
        <v>34877</v>
      </c>
      <c r="H11" s="37">
        <f>'FranceDeces-2005-2021-ParTranch'!H25-'FranceDeces-2005-2021-ParTranch'!G25</f>
        <v>41382</v>
      </c>
      <c r="I11" s="37">
        <f>'FranceDeces-2005-2021-ParTranch'!I25-'FranceDeces-2005-2021-ParTranch'!H25</f>
        <v>64958</v>
      </c>
      <c r="J11" s="37">
        <f>'FranceDeces-2005-2021-ParTranch'!J25-'FranceDeces-2005-2021-ParTranch'!I25</f>
        <v>95872</v>
      </c>
      <c r="K11" s="37">
        <f>'FranceDeces-2005-2021-ParTranch'!K25-'FranceDeces-2005-2021-ParTranch'!J25</f>
        <v>114324</v>
      </c>
      <c r="L11" s="37">
        <f>'FranceDeces-2005-2021-ParTranch'!L25-'FranceDeces-2005-2021-ParTranch'!K25</f>
        <v>73741</v>
      </c>
      <c r="M11" s="37">
        <f>'FranceDeces-2005-2021-ParTranch'!M25-'FranceDeces-2005-2021-ParTranch'!L25</f>
        <v>36441</v>
      </c>
      <c r="N11" s="38">
        <f t="shared" si="0"/>
        <v>578444</v>
      </c>
      <c r="O11" s="25">
        <f>SUM(C11:M11)-'FranceDeces-2005-2021-ParTranch'!M25</f>
        <v>0</v>
      </c>
    </row>
    <row r="12" spans="1:15">
      <c r="A12" s="78" t="str">
        <f>'Extraction données INSEE'!A11</f>
        <v>2013</v>
      </c>
      <c r="B12" s="33" t="s">
        <v>12</v>
      </c>
      <c r="C12" s="35">
        <f>'FranceDeces-2005-2021-ParTranch'!C26</f>
        <v>2360</v>
      </c>
      <c r="D12" s="35">
        <f>'FranceDeces-2005-2021-ParTranch'!D26-'FranceDeces-2005-2021-ParTranch'!C26</f>
        <v>3197</v>
      </c>
      <c r="E12" s="35">
        <f>'FranceDeces-2005-2021-ParTranch'!E26-'FranceDeces-2005-2021-ParTranch'!D26</f>
        <v>20776</v>
      </c>
      <c r="F12" s="35">
        <f>'FranceDeces-2005-2021-ParTranch'!F26-'FranceDeces-2005-2021-ParTranch'!E26</f>
        <v>11225</v>
      </c>
      <c r="G12" s="35">
        <f>'FranceDeces-2005-2021-ParTranch'!G26-'FranceDeces-2005-2021-ParTranch'!F26</f>
        <v>12393</v>
      </c>
      <c r="H12" s="35">
        <f>'FranceDeces-2005-2021-ParTranch'!H26-'FranceDeces-2005-2021-ParTranch'!G26</f>
        <v>15227</v>
      </c>
      <c r="I12" s="35">
        <f>'FranceDeces-2005-2021-ParTranch'!I26-'FranceDeces-2005-2021-ParTranch'!H26</f>
        <v>25933</v>
      </c>
      <c r="J12" s="35">
        <f>'FranceDeces-2005-2021-ParTranch'!J26-'FranceDeces-2005-2021-ParTranch'!I26</f>
        <v>46286</v>
      </c>
      <c r="K12" s="35">
        <f>'FranceDeces-2005-2021-ParTranch'!K26-'FranceDeces-2005-2021-ParTranch'!J26</f>
        <v>66203</v>
      </c>
      <c r="L12" s="35">
        <f>'FranceDeces-2005-2021-ParTranch'!L26-'FranceDeces-2005-2021-ParTranch'!K26</f>
        <v>55333</v>
      </c>
      <c r="M12" s="35">
        <f>'FranceDeces-2005-2021-ParTranch'!M26-'FranceDeces-2005-2021-ParTranch'!L26</f>
        <v>26259</v>
      </c>
      <c r="N12" s="79">
        <f t="shared" si="0"/>
        <v>285192</v>
      </c>
      <c r="O12" s="25">
        <f>SUM(C12:M12)-'FranceDeces-2005-2021-ParTranch'!M26</f>
        <v>0</v>
      </c>
    </row>
    <row r="13" spans="1:15">
      <c r="A13" s="76" t="str">
        <f>'Extraction données INSEE'!A12</f>
        <v>2013</v>
      </c>
      <c r="B13" s="34" t="s">
        <v>13</v>
      </c>
      <c r="C13" s="36">
        <f>'FranceDeces-2005-2021-ParTranch'!C27</f>
        <v>3345</v>
      </c>
      <c r="D13" s="36">
        <f>'FranceDeces-2005-2021-ParTranch'!D27-'FranceDeces-2005-2021-ParTranch'!C27</f>
        <v>7757</v>
      </c>
      <c r="E13" s="36">
        <f>'FranceDeces-2005-2021-ParTranch'!E27-'FranceDeces-2005-2021-ParTranch'!D27</f>
        <v>41812</v>
      </c>
      <c r="F13" s="36">
        <f>'FranceDeces-2005-2021-ParTranch'!F27-'FranceDeces-2005-2021-ParTranch'!E27</f>
        <v>23954</v>
      </c>
      <c r="G13" s="36">
        <f>'FranceDeces-2005-2021-ParTranch'!G27-'FranceDeces-2005-2021-ParTranch'!F27</f>
        <v>25296</v>
      </c>
      <c r="H13" s="36">
        <f>'FranceDeces-2005-2021-ParTranch'!H27-'FranceDeces-2005-2021-ParTranch'!G27</f>
        <v>25856</v>
      </c>
      <c r="I13" s="36">
        <f>'FranceDeces-2005-2021-ParTranch'!I27-'FranceDeces-2005-2021-ParTranch'!H27</f>
        <v>36170</v>
      </c>
      <c r="J13" s="36">
        <f>'FranceDeces-2005-2021-ParTranch'!J27-'FranceDeces-2005-2021-ParTranch'!I27</f>
        <v>47564</v>
      </c>
      <c r="K13" s="36">
        <f>'FranceDeces-2005-2021-ParTranch'!K27-'FranceDeces-2005-2021-ParTranch'!J27</f>
        <v>46853</v>
      </c>
      <c r="L13" s="36">
        <f>'FranceDeces-2005-2021-ParTranch'!L27-'FranceDeces-2005-2021-ParTranch'!K27</f>
        <v>27266</v>
      </c>
      <c r="M13" s="36">
        <f>'FranceDeces-2005-2021-ParTranch'!M27-'FranceDeces-2005-2021-ParTranch'!L27</f>
        <v>6581</v>
      </c>
      <c r="N13" s="77">
        <f t="shared" si="0"/>
        <v>292454</v>
      </c>
      <c r="O13" s="25">
        <f>SUM(C13:M13)-'FranceDeces-2005-2021-ParTranch'!M27</f>
        <v>0</v>
      </c>
    </row>
    <row r="14" spans="1:15">
      <c r="A14" s="31" t="str">
        <f>'Extraction données INSEE'!A13</f>
        <v>2013</v>
      </c>
      <c r="B14" s="32" t="s">
        <v>33</v>
      </c>
      <c r="C14" s="37">
        <f>'FranceDeces-2005-2021-ParTranch'!C28</f>
        <v>5705</v>
      </c>
      <c r="D14" s="37">
        <f>'FranceDeces-2005-2021-ParTranch'!D28-'FranceDeces-2005-2021-ParTranch'!C28</f>
        <v>10954</v>
      </c>
      <c r="E14" s="37">
        <f>'FranceDeces-2005-2021-ParTranch'!E28-'FranceDeces-2005-2021-ParTranch'!D28</f>
        <v>62588</v>
      </c>
      <c r="F14" s="37">
        <f>'FranceDeces-2005-2021-ParTranch'!F28-'FranceDeces-2005-2021-ParTranch'!E28</f>
        <v>35179</v>
      </c>
      <c r="G14" s="37">
        <f>'FranceDeces-2005-2021-ParTranch'!G28-'FranceDeces-2005-2021-ParTranch'!F28</f>
        <v>37689</v>
      </c>
      <c r="H14" s="37">
        <f>'FranceDeces-2005-2021-ParTranch'!H28-'FranceDeces-2005-2021-ParTranch'!G28</f>
        <v>41083</v>
      </c>
      <c r="I14" s="37">
        <f>'FranceDeces-2005-2021-ParTranch'!I28-'FranceDeces-2005-2021-ParTranch'!H28</f>
        <v>62103</v>
      </c>
      <c r="J14" s="37">
        <f>'FranceDeces-2005-2021-ParTranch'!J28-'FranceDeces-2005-2021-ParTranch'!I28</f>
        <v>93850</v>
      </c>
      <c r="K14" s="37">
        <f>'FranceDeces-2005-2021-ParTranch'!K28-'FranceDeces-2005-2021-ParTranch'!J28</f>
        <v>113056</v>
      </c>
      <c r="L14" s="37">
        <f>'FranceDeces-2005-2021-ParTranch'!L28-'FranceDeces-2005-2021-ParTranch'!K28</f>
        <v>82599</v>
      </c>
      <c r="M14" s="37">
        <f>'FranceDeces-2005-2021-ParTranch'!M28-'FranceDeces-2005-2021-ParTranch'!L28</f>
        <v>32840</v>
      </c>
      <c r="N14" s="38">
        <f t="shared" si="0"/>
        <v>577646</v>
      </c>
      <c r="O14" s="25">
        <f>SUM(C14:M14)-'FranceDeces-2005-2021-ParTranch'!M28</f>
        <v>0</v>
      </c>
    </row>
    <row r="15" spans="1:15">
      <c r="A15" s="78" t="str">
        <f>'Extraction données INSEE'!A14</f>
        <v>2014</v>
      </c>
      <c r="B15" s="33" t="s">
        <v>12</v>
      </c>
      <c r="C15" s="35">
        <f>'FranceDeces-2005-2021-ParTranch'!C29</f>
        <v>2275</v>
      </c>
      <c r="D15" s="35">
        <f>'FranceDeces-2005-2021-ParTranch'!D29-'FranceDeces-2005-2021-ParTranch'!C29</f>
        <v>3179</v>
      </c>
      <c r="E15" s="35">
        <f>'FranceDeces-2005-2021-ParTranch'!E29-'FranceDeces-2005-2021-ParTranch'!D29</f>
        <v>20403</v>
      </c>
      <c r="F15" s="35">
        <f>'FranceDeces-2005-2021-ParTranch'!F29-'FranceDeces-2005-2021-ParTranch'!E29</f>
        <v>11152</v>
      </c>
      <c r="G15" s="35">
        <f>'FranceDeces-2005-2021-ParTranch'!G29-'FranceDeces-2005-2021-ParTranch'!F29</f>
        <v>13015</v>
      </c>
      <c r="H15" s="35">
        <f>'FranceDeces-2005-2021-ParTranch'!H29-'FranceDeces-2005-2021-ParTranch'!G29</f>
        <v>14546</v>
      </c>
      <c r="I15" s="35">
        <f>'FranceDeces-2005-2021-ParTranch'!I29-'FranceDeces-2005-2021-ParTranch'!H29</f>
        <v>24883</v>
      </c>
      <c r="J15" s="35">
        <f>'FranceDeces-2005-2021-ParTranch'!J29-'FranceDeces-2005-2021-ParTranch'!I29</f>
        <v>44249</v>
      </c>
      <c r="K15" s="35">
        <f>'FranceDeces-2005-2021-ParTranch'!K29-'FranceDeces-2005-2021-ParTranch'!J29</f>
        <v>63385</v>
      </c>
      <c r="L15" s="35">
        <f>'FranceDeces-2005-2021-ParTranch'!L29-'FranceDeces-2005-2021-ParTranch'!K29</f>
        <v>58708</v>
      </c>
      <c r="M15" s="35">
        <f>'FranceDeces-2005-2021-ParTranch'!M29-'FranceDeces-2005-2021-ParTranch'!L29</f>
        <v>24441</v>
      </c>
      <c r="N15" s="79">
        <f t="shared" si="0"/>
        <v>280236</v>
      </c>
      <c r="O15" s="25">
        <f>SUM(C15:M15)-'FranceDeces-2005-2021-ParTranch'!M29</f>
        <v>0</v>
      </c>
    </row>
    <row r="16" spans="1:15">
      <c r="A16" s="76" t="str">
        <f>'Extraction données INSEE'!A15</f>
        <v>2014</v>
      </c>
      <c r="B16" s="34" t="s">
        <v>13</v>
      </c>
      <c r="C16" s="36">
        <f>'FranceDeces-2005-2021-ParTranch'!C30</f>
        <v>3241</v>
      </c>
      <c r="D16" s="36">
        <f>'FranceDeces-2005-2021-ParTranch'!D30-'FranceDeces-2005-2021-ParTranch'!C30</f>
        <v>7470</v>
      </c>
      <c r="E16" s="36">
        <f>'FranceDeces-2005-2021-ParTranch'!E30-'FranceDeces-2005-2021-ParTranch'!D30</f>
        <v>39894</v>
      </c>
      <c r="F16" s="36">
        <f>'FranceDeces-2005-2021-ParTranch'!F30-'FranceDeces-2005-2021-ParTranch'!E30</f>
        <v>23409</v>
      </c>
      <c r="G16" s="36">
        <f>'FranceDeces-2005-2021-ParTranch'!G30-'FranceDeces-2005-2021-ParTranch'!F30</f>
        <v>26258</v>
      </c>
      <c r="H16" s="36">
        <f>'FranceDeces-2005-2021-ParTranch'!H30-'FranceDeces-2005-2021-ParTranch'!G30</f>
        <v>25475</v>
      </c>
      <c r="I16" s="36">
        <f>'FranceDeces-2005-2021-ParTranch'!I30-'FranceDeces-2005-2021-ParTranch'!H30</f>
        <v>34378</v>
      </c>
      <c r="J16" s="36">
        <f>'FranceDeces-2005-2021-ParTranch'!J30-'FranceDeces-2005-2021-ParTranch'!I30</f>
        <v>46457</v>
      </c>
      <c r="K16" s="36">
        <f>'FranceDeces-2005-2021-ParTranch'!K30-'FranceDeces-2005-2021-ParTranch'!J30</f>
        <v>46122</v>
      </c>
      <c r="L16" s="36">
        <f>'FranceDeces-2005-2021-ParTranch'!L30-'FranceDeces-2005-2021-ParTranch'!K30</f>
        <v>28475</v>
      </c>
      <c r="M16" s="36">
        <f>'FranceDeces-2005-2021-ParTranch'!M30-'FranceDeces-2005-2021-ParTranch'!L30</f>
        <v>6230</v>
      </c>
      <c r="N16" s="77">
        <f t="shared" si="0"/>
        <v>287409</v>
      </c>
      <c r="O16" s="25">
        <f>SUM(C16:M16)-'FranceDeces-2005-2021-ParTranch'!M30</f>
        <v>0</v>
      </c>
    </row>
    <row r="17" spans="1:15">
      <c r="A17" s="31" t="str">
        <f>'Extraction données INSEE'!A16</f>
        <v>2014</v>
      </c>
      <c r="B17" s="32" t="s">
        <v>33</v>
      </c>
      <c r="C17" s="37">
        <f>'FranceDeces-2005-2021-ParTranch'!C31</f>
        <v>5516</v>
      </c>
      <c r="D17" s="37">
        <f>'FranceDeces-2005-2021-ParTranch'!D31-'FranceDeces-2005-2021-ParTranch'!C31</f>
        <v>10649</v>
      </c>
      <c r="E17" s="37">
        <f>'FranceDeces-2005-2021-ParTranch'!E31-'FranceDeces-2005-2021-ParTranch'!D31</f>
        <v>60297</v>
      </c>
      <c r="F17" s="37">
        <f>'FranceDeces-2005-2021-ParTranch'!F31-'FranceDeces-2005-2021-ParTranch'!E31</f>
        <v>34561</v>
      </c>
      <c r="G17" s="37">
        <f>'FranceDeces-2005-2021-ParTranch'!G31-'FranceDeces-2005-2021-ParTranch'!F31</f>
        <v>39273</v>
      </c>
      <c r="H17" s="37">
        <f>'FranceDeces-2005-2021-ParTranch'!H31-'FranceDeces-2005-2021-ParTranch'!G31</f>
        <v>40021</v>
      </c>
      <c r="I17" s="37">
        <f>'FranceDeces-2005-2021-ParTranch'!I31-'FranceDeces-2005-2021-ParTranch'!H31</f>
        <v>59261</v>
      </c>
      <c r="J17" s="37">
        <f>'FranceDeces-2005-2021-ParTranch'!J31-'FranceDeces-2005-2021-ParTranch'!I31</f>
        <v>90706</v>
      </c>
      <c r="K17" s="37">
        <f>'FranceDeces-2005-2021-ParTranch'!K31-'FranceDeces-2005-2021-ParTranch'!J31</f>
        <v>109507</v>
      </c>
      <c r="L17" s="37">
        <f>'FranceDeces-2005-2021-ParTranch'!L31-'FranceDeces-2005-2021-ParTranch'!K31</f>
        <v>87183</v>
      </c>
      <c r="M17" s="37">
        <f>'FranceDeces-2005-2021-ParTranch'!M31-'FranceDeces-2005-2021-ParTranch'!L31</f>
        <v>30671</v>
      </c>
      <c r="N17" s="38">
        <f t="shared" si="0"/>
        <v>567645</v>
      </c>
      <c r="O17" s="25">
        <f>SUM(C17:M17)-'FranceDeces-2005-2021-ParTranch'!M31</f>
        <v>0</v>
      </c>
    </row>
    <row r="18" spans="1:15">
      <c r="A18" s="78" t="str">
        <f>'Extraction données INSEE'!A17</f>
        <v>2015</v>
      </c>
      <c r="B18" s="33" t="s">
        <v>12</v>
      </c>
      <c r="C18" s="35">
        <f>'FranceDeces-2005-2021-ParTranch'!C32</f>
        <v>2319</v>
      </c>
      <c r="D18" s="35">
        <f>'FranceDeces-2005-2021-ParTranch'!D32-'FranceDeces-2005-2021-ParTranch'!C32</f>
        <v>3050</v>
      </c>
      <c r="E18" s="35">
        <f>'FranceDeces-2005-2021-ParTranch'!E32-'FranceDeces-2005-2021-ParTranch'!D32</f>
        <v>20407</v>
      </c>
      <c r="F18" s="35">
        <f>'FranceDeces-2005-2021-ParTranch'!F32-'FranceDeces-2005-2021-ParTranch'!E32</f>
        <v>11124</v>
      </c>
      <c r="G18" s="35">
        <f>'FranceDeces-2005-2021-ParTranch'!G32-'FranceDeces-2005-2021-ParTranch'!F32</f>
        <v>14214</v>
      </c>
      <c r="H18" s="35">
        <f>'FranceDeces-2005-2021-ParTranch'!H32-'FranceDeces-2005-2021-ParTranch'!G32</f>
        <v>15208</v>
      </c>
      <c r="I18" s="35">
        <f>'FranceDeces-2005-2021-ParTranch'!I32-'FranceDeces-2005-2021-ParTranch'!H32</f>
        <v>25405</v>
      </c>
      <c r="J18" s="35">
        <f>'FranceDeces-2005-2021-ParTranch'!J32-'FranceDeces-2005-2021-ParTranch'!I32</f>
        <v>45806</v>
      </c>
      <c r="K18" s="35">
        <f>'FranceDeces-2005-2021-ParTranch'!K32-'FranceDeces-2005-2021-ParTranch'!J32</f>
        <v>67796</v>
      </c>
      <c r="L18" s="35">
        <f>'FranceDeces-2005-2021-ParTranch'!L32-'FranceDeces-2005-2021-ParTranch'!K32</f>
        <v>67534</v>
      </c>
      <c r="M18" s="35">
        <f>'FranceDeces-2005-2021-ParTranch'!M32-'FranceDeces-2005-2021-ParTranch'!L32</f>
        <v>27216</v>
      </c>
      <c r="N18" s="79">
        <f t="shared" si="0"/>
        <v>300079</v>
      </c>
      <c r="O18" s="25">
        <f>SUM(C18:M18)-'FranceDeces-2005-2021-ParTranch'!M32</f>
        <v>0</v>
      </c>
    </row>
    <row r="19" spans="1:15">
      <c r="A19" s="76" t="str">
        <f>'Extraction données INSEE'!A18</f>
        <v>2015</v>
      </c>
      <c r="B19" s="34" t="s">
        <v>13</v>
      </c>
      <c r="C19" s="36">
        <f>'FranceDeces-2005-2021-ParTranch'!C33</f>
        <v>3408</v>
      </c>
      <c r="D19" s="36">
        <f>'FranceDeces-2005-2021-ParTranch'!D33-'FranceDeces-2005-2021-ParTranch'!C33</f>
        <v>7438</v>
      </c>
      <c r="E19" s="36">
        <f>'FranceDeces-2005-2021-ParTranch'!E33-'FranceDeces-2005-2021-ParTranch'!D33</f>
        <v>40337</v>
      </c>
      <c r="F19" s="36">
        <f>'FranceDeces-2005-2021-ParTranch'!F33-'FranceDeces-2005-2021-ParTranch'!E33</f>
        <v>23357</v>
      </c>
      <c r="G19" s="36">
        <f>'FranceDeces-2005-2021-ParTranch'!G33-'FranceDeces-2005-2021-ParTranch'!F33</f>
        <v>28346</v>
      </c>
      <c r="H19" s="36">
        <f>'FranceDeces-2005-2021-ParTranch'!H33-'FranceDeces-2005-2021-ParTranch'!G33</f>
        <v>26118</v>
      </c>
      <c r="I19" s="36">
        <f>'FranceDeces-2005-2021-ParTranch'!I33-'FranceDeces-2005-2021-ParTranch'!H33</f>
        <v>35744</v>
      </c>
      <c r="J19" s="36">
        <f>'FranceDeces-2005-2021-ParTranch'!J33-'FranceDeces-2005-2021-ParTranch'!I33</f>
        <v>48203</v>
      </c>
      <c r="K19" s="36">
        <f>'FranceDeces-2005-2021-ParTranch'!K33-'FranceDeces-2005-2021-ParTranch'!J33</f>
        <v>49292</v>
      </c>
      <c r="L19" s="36">
        <f>'FranceDeces-2005-2021-ParTranch'!L33-'FranceDeces-2005-2021-ParTranch'!K33</f>
        <v>32445</v>
      </c>
      <c r="M19" s="36">
        <f>'FranceDeces-2005-2021-ParTranch'!M33-'FranceDeces-2005-2021-ParTranch'!L33</f>
        <v>7191</v>
      </c>
      <c r="N19" s="77">
        <f t="shared" si="0"/>
        <v>301879</v>
      </c>
      <c r="O19" s="25">
        <f>SUM(C19:M19)-'FranceDeces-2005-2021-ParTranch'!M33</f>
        <v>0</v>
      </c>
    </row>
    <row r="20" spans="1:15">
      <c r="A20" s="31" t="str">
        <f>'Extraction données INSEE'!A19</f>
        <v>2015</v>
      </c>
      <c r="B20" s="32" t="s">
        <v>33</v>
      </c>
      <c r="C20" s="37">
        <f>'FranceDeces-2005-2021-ParTranch'!C34</f>
        <v>5727</v>
      </c>
      <c r="D20" s="37">
        <f>'FranceDeces-2005-2021-ParTranch'!D34-'FranceDeces-2005-2021-ParTranch'!C34</f>
        <v>10488</v>
      </c>
      <c r="E20" s="37">
        <f>'FranceDeces-2005-2021-ParTranch'!E34-'FranceDeces-2005-2021-ParTranch'!D34</f>
        <v>60744</v>
      </c>
      <c r="F20" s="37">
        <f>'FranceDeces-2005-2021-ParTranch'!F34-'FranceDeces-2005-2021-ParTranch'!E34</f>
        <v>34481</v>
      </c>
      <c r="G20" s="37">
        <f>'FranceDeces-2005-2021-ParTranch'!G34-'FranceDeces-2005-2021-ParTranch'!F34</f>
        <v>42560</v>
      </c>
      <c r="H20" s="37">
        <f>'FranceDeces-2005-2021-ParTranch'!H34-'FranceDeces-2005-2021-ParTranch'!G34</f>
        <v>41326</v>
      </c>
      <c r="I20" s="37">
        <f>'FranceDeces-2005-2021-ParTranch'!I34-'FranceDeces-2005-2021-ParTranch'!H34</f>
        <v>61149</v>
      </c>
      <c r="J20" s="37">
        <f>'FranceDeces-2005-2021-ParTranch'!J34-'FranceDeces-2005-2021-ParTranch'!I34</f>
        <v>94009</v>
      </c>
      <c r="K20" s="37">
        <f>'FranceDeces-2005-2021-ParTranch'!K34-'FranceDeces-2005-2021-ParTranch'!J34</f>
        <v>117088</v>
      </c>
      <c r="L20" s="37">
        <f>'FranceDeces-2005-2021-ParTranch'!L34-'FranceDeces-2005-2021-ParTranch'!K34</f>
        <v>99979</v>
      </c>
      <c r="M20" s="37">
        <f>'FranceDeces-2005-2021-ParTranch'!M34-'FranceDeces-2005-2021-ParTranch'!L34</f>
        <v>34407</v>
      </c>
      <c r="N20" s="38">
        <f t="shared" si="0"/>
        <v>601958</v>
      </c>
      <c r="O20" s="25">
        <f>SUM(C20:M20)-'FranceDeces-2005-2021-ParTranch'!M34</f>
        <v>0</v>
      </c>
    </row>
    <row r="21" spans="1:15">
      <c r="A21" s="78" t="str">
        <f>'Extraction données INSEE'!A20</f>
        <v>2016</v>
      </c>
      <c r="B21" s="33" t="s">
        <v>12</v>
      </c>
      <c r="C21" s="35">
        <f>'FranceDeces-2005-2021-ParTranch'!C35</f>
        <v>2295</v>
      </c>
      <c r="D21" s="35">
        <f>'FranceDeces-2005-2021-ParTranch'!D35-'FranceDeces-2005-2021-ParTranch'!C35</f>
        <v>3121</v>
      </c>
      <c r="E21" s="35">
        <f>'FranceDeces-2005-2021-ParTranch'!E35-'FranceDeces-2005-2021-ParTranch'!D35</f>
        <v>19990</v>
      </c>
      <c r="F21" s="35">
        <f>'FranceDeces-2005-2021-ParTranch'!F35-'FranceDeces-2005-2021-ParTranch'!E35</f>
        <v>11430</v>
      </c>
      <c r="G21" s="35">
        <f>'FranceDeces-2005-2021-ParTranch'!G35-'FranceDeces-2005-2021-ParTranch'!F35</f>
        <v>15100</v>
      </c>
      <c r="H21" s="35">
        <f>'FranceDeces-2005-2021-ParTranch'!H35-'FranceDeces-2005-2021-ParTranch'!G35</f>
        <v>15612</v>
      </c>
      <c r="I21" s="35">
        <f>'FranceDeces-2005-2021-ParTranch'!I35-'FranceDeces-2005-2021-ParTranch'!H35</f>
        <v>24311</v>
      </c>
      <c r="J21" s="35">
        <f>'FranceDeces-2005-2021-ParTranch'!J35-'FranceDeces-2005-2021-ParTranch'!I35</f>
        <v>44456</v>
      </c>
      <c r="K21" s="35">
        <f>'FranceDeces-2005-2021-ParTranch'!K35-'FranceDeces-2005-2021-ParTranch'!J35</f>
        <v>66243</v>
      </c>
      <c r="L21" s="35">
        <f>'FranceDeces-2005-2021-ParTranch'!L35-'FranceDeces-2005-2021-ParTranch'!K35</f>
        <v>66792</v>
      </c>
      <c r="M21" s="35">
        <f>'FranceDeces-2005-2021-ParTranch'!M35-'FranceDeces-2005-2021-ParTranch'!L35</f>
        <v>30903</v>
      </c>
      <c r="N21" s="79">
        <f t="shared" si="0"/>
        <v>300253</v>
      </c>
      <c r="O21" s="25">
        <f>SUM(C21:M21)-'FranceDeces-2005-2021-ParTranch'!M35</f>
        <v>0</v>
      </c>
    </row>
    <row r="22" spans="1:15">
      <c r="A22" s="76" t="str">
        <f>'Extraction données INSEE'!A21</f>
        <v>2016</v>
      </c>
      <c r="B22" s="34" t="s">
        <v>13</v>
      </c>
      <c r="C22" s="36">
        <f>'FranceDeces-2005-2021-ParTranch'!C36</f>
        <v>3248</v>
      </c>
      <c r="D22" s="36">
        <f>'FranceDeces-2005-2021-ParTranch'!D36-'FranceDeces-2005-2021-ParTranch'!C36</f>
        <v>7130</v>
      </c>
      <c r="E22" s="36">
        <f>'FranceDeces-2005-2021-ParTranch'!E36-'FranceDeces-2005-2021-ParTranch'!D36</f>
        <v>39127</v>
      </c>
      <c r="F22" s="36">
        <f>'FranceDeces-2005-2021-ParTranch'!F36-'FranceDeces-2005-2021-ParTranch'!E36</f>
        <v>23275</v>
      </c>
      <c r="G22" s="36">
        <f>'FranceDeces-2005-2021-ParTranch'!G36-'FranceDeces-2005-2021-ParTranch'!F36</f>
        <v>29909</v>
      </c>
      <c r="H22" s="36">
        <f>'FranceDeces-2005-2021-ParTranch'!H36-'FranceDeces-2005-2021-ParTranch'!G36</f>
        <v>27027</v>
      </c>
      <c r="I22" s="36">
        <f>'FranceDeces-2005-2021-ParTranch'!I36-'FranceDeces-2005-2021-ParTranch'!H36</f>
        <v>34306</v>
      </c>
      <c r="J22" s="36">
        <f>'FranceDeces-2005-2021-ParTranch'!J36-'FranceDeces-2005-2021-ParTranch'!I36</f>
        <v>46789</v>
      </c>
      <c r="K22" s="36">
        <f>'FranceDeces-2005-2021-ParTranch'!K36-'FranceDeces-2005-2021-ParTranch'!J36</f>
        <v>49517</v>
      </c>
      <c r="L22" s="36">
        <f>'FranceDeces-2005-2021-ParTranch'!L36-'FranceDeces-2005-2021-ParTranch'!K36</f>
        <v>32597</v>
      </c>
      <c r="M22" s="36">
        <f>'FranceDeces-2005-2021-ParTranch'!M36-'FranceDeces-2005-2021-ParTranch'!L36</f>
        <v>9154</v>
      </c>
      <c r="N22" s="77">
        <f t="shared" si="0"/>
        <v>302079</v>
      </c>
      <c r="O22" s="25">
        <f>SUM(C22:M22)-'FranceDeces-2005-2021-ParTranch'!M36</f>
        <v>0</v>
      </c>
    </row>
    <row r="23" spans="1:15">
      <c r="A23" s="31" t="str">
        <f>'Extraction données INSEE'!A22</f>
        <v>2016</v>
      </c>
      <c r="B23" s="32" t="s">
        <v>33</v>
      </c>
      <c r="C23" s="37">
        <f>'FranceDeces-2005-2021-ParTranch'!C37</f>
        <v>5543</v>
      </c>
      <c r="D23" s="37">
        <f>'FranceDeces-2005-2021-ParTranch'!D37-'FranceDeces-2005-2021-ParTranch'!C37</f>
        <v>10251</v>
      </c>
      <c r="E23" s="37">
        <f>'FranceDeces-2005-2021-ParTranch'!E37-'FranceDeces-2005-2021-ParTranch'!D37</f>
        <v>59117</v>
      </c>
      <c r="F23" s="37">
        <f>'FranceDeces-2005-2021-ParTranch'!F37-'FranceDeces-2005-2021-ParTranch'!E37</f>
        <v>34705</v>
      </c>
      <c r="G23" s="37">
        <f>'FranceDeces-2005-2021-ParTranch'!G37-'FranceDeces-2005-2021-ParTranch'!F37</f>
        <v>45009</v>
      </c>
      <c r="H23" s="37">
        <f>'FranceDeces-2005-2021-ParTranch'!H37-'FranceDeces-2005-2021-ParTranch'!G37</f>
        <v>42639</v>
      </c>
      <c r="I23" s="37">
        <f>'FranceDeces-2005-2021-ParTranch'!I37-'FranceDeces-2005-2021-ParTranch'!H37</f>
        <v>58617</v>
      </c>
      <c r="J23" s="37">
        <f>'FranceDeces-2005-2021-ParTranch'!J37-'FranceDeces-2005-2021-ParTranch'!I37</f>
        <v>91245</v>
      </c>
      <c r="K23" s="37">
        <f>'FranceDeces-2005-2021-ParTranch'!K37-'FranceDeces-2005-2021-ParTranch'!J37</f>
        <v>115760</v>
      </c>
      <c r="L23" s="37">
        <f>'FranceDeces-2005-2021-ParTranch'!L37-'FranceDeces-2005-2021-ParTranch'!K37</f>
        <v>99389</v>
      </c>
      <c r="M23" s="37">
        <f>'FranceDeces-2005-2021-ParTranch'!M37-'FranceDeces-2005-2021-ParTranch'!L37</f>
        <v>40057</v>
      </c>
      <c r="N23" s="38">
        <f t="shared" si="0"/>
        <v>602332</v>
      </c>
      <c r="O23" s="25">
        <f>SUM(C23:M23)-'FranceDeces-2005-2021-ParTranch'!M37</f>
        <v>0</v>
      </c>
    </row>
    <row r="24" spans="1:15">
      <c r="A24" s="78" t="str">
        <f>'Extraction données INSEE'!A23</f>
        <v>2017</v>
      </c>
      <c r="B24" s="33" t="s">
        <v>12</v>
      </c>
      <c r="C24" s="35">
        <f>'FranceDeces-2005-2021-ParTranch'!C38</f>
        <v>2302</v>
      </c>
      <c r="D24" s="35">
        <f>'FranceDeces-2005-2021-ParTranch'!D38-'FranceDeces-2005-2021-ParTranch'!C38</f>
        <v>3035</v>
      </c>
      <c r="E24" s="35">
        <f>'FranceDeces-2005-2021-ParTranch'!E38-'FranceDeces-2005-2021-ParTranch'!D38</f>
        <v>20149</v>
      </c>
      <c r="F24" s="35">
        <f>'FranceDeces-2005-2021-ParTranch'!F38-'FranceDeces-2005-2021-ParTranch'!E38</f>
        <v>11477</v>
      </c>
      <c r="G24" s="35">
        <f>'FranceDeces-2005-2021-ParTranch'!G38-'FranceDeces-2005-2021-ParTranch'!F38</f>
        <v>15610</v>
      </c>
      <c r="H24" s="35">
        <f>'FranceDeces-2005-2021-ParTranch'!H38-'FranceDeces-2005-2021-ParTranch'!G38</f>
        <v>17064</v>
      </c>
      <c r="I24" s="35">
        <f>'FranceDeces-2005-2021-ParTranch'!I38-'FranceDeces-2005-2021-ParTranch'!H38</f>
        <v>23844</v>
      </c>
      <c r="J24" s="35">
        <f>'FranceDeces-2005-2021-ParTranch'!J38-'FranceDeces-2005-2021-ParTranch'!I38</f>
        <v>43387</v>
      </c>
      <c r="K24" s="35">
        <f>'FranceDeces-2005-2021-ParTranch'!K38-'FranceDeces-2005-2021-ParTranch'!J38</f>
        <v>67781</v>
      </c>
      <c r="L24" s="35">
        <f>'FranceDeces-2005-2021-ParTranch'!L38-'FranceDeces-2005-2021-ParTranch'!K38</f>
        <v>68796</v>
      </c>
      <c r="M24" s="35">
        <f>'FranceDeces-2005-2021-ParTranch'!M38-'FranceDeces-2005-2021-ParTranch'!L38</f>
        <v>35567</v>
      </c>
      <c r="N24" s="79">
        <f t="shared" si="0"/>
        <v>309012</v>
      </c>
      <c r="O24" s="25">
        <f>SUM(C24:M24)-'FranceDeces-2005-2021-ParTranch'!M38</f>
        <v>0</v>
      </c>
    </row>
    <row r="25" spans="1:15">
      <c r="A25" s="76" t="str">
        <f>'Extraction données INSEE'!A24</f>
        <v>2017</v>
      </c>
      <c r="B25" s="34" t="s">
        <v>13</v>
      </c>
      <c r="C25" s="36">
        <f>'FranceDeces-2005-2021-ParTranch'!C39</f>
        <v>3195</v>
      </c>
      <c r="D25" s="36">
        <f>'FranceDeces-2005-2021-ParTranch'!D39-'FranceDeces-2005-2021-ParTranch'!C39</f>
        <v>7120</v>
      </c>
      <c r="E25" s="36">
        <f>'FranceDeces-2005-2021-ParTranch'!E39-'FranceDeces-2005-2021-ParTranch'!D39</f>
        <v>37949</v>
      </c>
      <c r="F25" s="36">
        <f>'FranceDeces-2005-2021-ParTranch'!F39-'FranceDeces-2005-2021-ParTranch'!E39</f>
        <v>23048</v>
      </c>
      <c r="G25" s="36">
        <f>'FranceDeces-2005-2021-ParTranch'!G39-'FranceDeces-2005-2021-ParTranch'!F39</f>
        <v>30182</v>
      </c>
      <c r="H25" s="36">
        <f>'FranceDeces-2005-2021-ParTranch'!H39-'FranceDeces-2005-2021-ParTranch'!G39</f>
        <v>29056</v>
      </c>
      <c r="I25" s="36">
        <f>'FranceDeces-2005-2021-ParTranch'!I39-'FranceDeces-2005-2021-ParTranch'!H39</f>
        <v>33790</v>
      </c>
      <c r="J25" s="36">
        <f>'FranceDeces-2005-2021-ParTranch'!J39-'FranceDeces-2005-2021-ParTranch'!I39</f>
        <v>46815</v>
      </c>
      <c r="K25" s="36">
        <f>'FranceDeces-2005-2021-ParTranch'!K39-'FranceDeces-2005-2021-ParTranch'!J39</f>
        <v>51000</v>
      </c>
      <c r="L25" s="36">
        <f>'FranceDeces-2005-2021-ParTranch'!L39-'FranceDeces-2005-2021-ParTranch'!K39</f>
        <v>33882</v>
      </c>
      <c r="M25" s="36">
        <f>'FranceDeces-2005-2021-ParTranch'!M39-'FranceDeces-2005-2021-ParTranch'!L39</f>
        <v>10552</v>
      </c>
      <c r="N25" s="77">
        <f t="shared" si="0"/>
        <v>306589</v>
      </c>
      <c r="O25" s="25">
        <f>SUM(C25:M25)-'FranceDeces-2005-2021-ParTranch'!M39</f>
        <v>0</v>
      </c>
    </row>
    <row r="26" spans="1:15">
      <c r="A26" s="31" t="str">
        <f>'Extraction données INSEE'!A25</f>
        <v>2017</v>
      </c>
      <c r="B26" s="32" t="s">
        <v>33</v>
      </c>
      <c r="C26" s="37">
        <f>'FranceDeces-2005-2021-ParTranch'!C40</f>
        <v>5497</v>
      </c>
      <c r="D26" s="37">
        <f>'FranceDeces-2005-2021-ParTranch'!D40-'FranceDeces-2005-2021-ParTranch'!C40</f>
        <v>10155</v>
      </c>
      <c r="E26" s="37">
        <f>'FranceDeces-2005-2021-ParTranch'!E40-'FranceDeces-2005-2021-ParTranch'!D40</f>
        <v>58098</v>
      </c>
      <c r="F26" s="37">
        <f>'FranceDeces-2005-2021-ParTranch'!F40-'FranceDeces-2005-2021-ParTranch'!E40</f>
        <v>34525</v>
      </c>
      <c r="G26" s="37">
        <f>'FranceDeces-2005-2021-ParTranch'!G40-'FranceDeces-2005-2021-ParTranch'!F40</f>
        <v>45792</v>
      </c>
      <c r="H26" s="37">
        <f>'FranceDeces-2005-2021-ParTranch'!H40-'FranceDeces-2005-2021-ParTranch'!G40</f>
        <v>46120</v>
      </c>
      <c r="I26" s="37">
        <f>'FranceDeces-2005-2021-ParTranch'!I40-'FranceDeces-2005-2021-ParTranch'!H40</f>
        <v>57634</v>
      </c>
      <c r="J26" s="37">
        <f>'FranceDeces-2005-2021-ParTranch'!J40-'FranceDeces-2005-2021-ParTranch'!I40</f>
        <v>90202</v>
      </c>
      <c r="K26" s="37">
        <f>'FranceDeces-2005-2021-ParTranch'!K40-'FranceDeces-2005-2021-ParTranch'!J40</f>
        <v>118781</v>
      </c>
      <c r="L26" s="37">
        <f>'FranceDeces-2005-2021-ParTranch'!L40-'FranceDeces-2005-2021-ParTranch'!K40</f>
        <v>102678</v>
      </c>
      <c r="M26" s="37">
        <f>'FranceDeces-2005-2021-ParTranch'!M40-'FranceDeces-2005-2021-ParTranch'!L40</f>
        <v>46119</v>
      </c>
      <c r="N26" s="38">
        <f t="shared" si="0"/>
        <v>615601</v>
      </c>
      <c r="O26" s="25">
        <f>SUM(C26:M26)-'FranceDeces-2005-2021-ParTranch'!M40</f>
        <v>0</v>
      </c>
    </row>
    <row r="27" spans="1:15">
      <c r="A27" s="78" t="str">
        <f>'Extraction données INSEE'!A26</f>
        <v>2018</v>
      </c>
      <c r="B27" s="33" t="s">
        <v>12</v>
      </c>
      <c r="C27" s="35">
        <f>'FranceDeces-2005-2021-ParTranch'!C41</f>
        <v>2224</v>
      </c>
      <c r="D27" s="35">
        <f>'FranceDeces-2005-2021-ParTranch'!D41-'FranceDeces-2005-2021-ParTranch'!C41</f>
        <v>3075</v>
      </c>
      <c r="E27" s="35">
        <f>'FranceDeces-2005-2021-ParTranch'!E41-'FranceDeces-2005-2021-ParTranch'!D41</f>
        <v>20163</v>
      </c>
      <c r="F27" s="35">
        <f>'FranceDeces-2005-2021-ParTranch'!F41-'FranceDeces-2005-2021-ParTranch'!E41</f>
        <v>11273</v>
      </c>
      <c r="G27" s="35">
        <f>'FranceDeces-2005-2021-ParTranch'!G41-'FranceDeces-2005-2021-ParTranch'!F41</f>
        <v>15654</v>
      </c>
      <c r="H27" s="35">
        <f>'FranceDeces-2005-2021-ParTranch'!H41-'FranceDeces-2005-2021-ParTranch'!G41</f>
        <v>18327</v>
      </c>
      <c r="I27" s="35">
        <f>'FranceDeces-2005-2021-ParTranch'!I41-'FranceDeces-2005-2021-ParTranch'!H41</f>
        <v>23356</v>
      </c>
      <c r="J27" s="35">
        <f>'FranceDeces-2005-2021-ParTranch'!J41-'FranceDeces-2005-2021-ParTranch'!I41</f>
        <v>42043</v>
      </c>
      <c r="K27" s="35">
        <f>'FranceDeces-2005-2021-ParTranch'!K41-'FranceDeces-2005-2021-ParTranch'!J41</f>
        <v>66712</v>
      </c>
      <c r="L27" s="35">
        <f>'FranceDeces-2005-2021-ParTranch'!L41-'FranceDeces-2005-2021-ParTranch'!K41</f>
        <v>67495</v>
      </c>
      <c r="M27" s="35">
        <f>'FranceDeces-2005-2021-ParTranch'!M41-'FranceDeces-2005-2021-ParTranch'!L41</f>
        <v>39068</v>
      </c>
      <c r="N27" s="79">
        <f t="shared" si="0"/>
        <v>309390</v>
      </c>
      <c r="O27" s="25">
        <f>SUM(C27:M27)-'FranceDeces-2005-2021-ParTranch'!M41</f>
        <v>0</v>
      </c>
    </row>
    <row r="28" spans="1:15">
      <c r="A28" s="76" t="str">
        <f>'Extraction données INSEE'!A27</f>
        <v>2018</v>
      </c>
      <c r="B28" s="34" t="s">
        <v>13</v>
      </c>
      <c r="C28" s="36">
        <f>'FranceDeces-2005-2021-ParTranch'!C42</f>
        <v>3240</v>
      </c>
      <c r="D28" s="36">
        <f>'FranceDeces-2005-2021-ParTranch'!D42-'FranceDeces-2005-2021-ParTranch'!C42</f>
        <v>7216</v>
      </c>
      <c r="E28" s="36">
        <f>'FranceDeces-2005-2021-ParTranch'!E42-'FranceDeces-2005-2021-ParTranch'!D42</f>
        <v>37388</v>
      </c>
      <c r="F28" s="36">
        <f>'FranceDeces-2005-2021-ParTranch'!F42-'FranceDeces-2005-2021-ParTranch'!E42</f>
        <v>22726</v>
      </c>
      <c r="G28" s="36">
        <f>'FranceDeces-2005-2021-ParTranch'!G42-'FranceDeces-2005-2021-ParTranch'!F42</f>
        <v>30069</v>
      </c>
      <c r="H28" s="36">
        <f>'FranceDeces-2005-2021-ParTranch'!H42-'FranceDeces-2005-2021-ParTranch'!G42</f>
        <v>31506</v>
      </c>
      <c r="I28" s="36">
        <f>'FranceDeces-2005-2021-ParTranch'!I42-'FranceDeces-2005-2021-ParTranch'!H42</f>
        <v>33521</v>
      </c>
      <c r="J28" s="36">
        <f>'FranceDeces-2005-2021-ParTranch'!J42-'FranceDeces-2005-2021-ParTranch'!I42</f>
        <v>45601</v>
      </c>
      <c r="K28" s="36">
        <f>'FranceDeces-2005-2021-ParTranch'!K42-'FranceDeces-2005-2021-ParTranch'!J42</f>
        <v>51668</v>
      </c>
      <c r="L28" s="36">
        <f>'FranceDeces-2005-2021-ParTranch'!L42-'FranceDeces-2005-2021-ParTranch'!K42</f>
        <v>34533</v>
      </c>
      <c r="M28" s="36">
        <f>'FranceDeces-2005-2021-ParTranch'!M42-'FranceDeces-2005-2021-ParTranch'!L42</f>
        <v>11759</v>
      </c>
      <c r="N28" s="77">
        <f t="shared" si="0"/>
        <v>309227</v>
      </c>
      <c r="O28" s="25">
        <f>SUM(C28:M28)-'FranceDeces-2005-2021-ParTranch'!M42</f>
        <v>0</v>
      </c>
    </row>
    <row r="29" spans="1:15">
      <c r="A29" s="31" t="str">
        <f>'Extraction données INSEE'!A28</f>
        <v>2018</v>
      </c>
      <c r="B29" s="32" t="s">
        <v>33</v>
      </c>
      <c r="C29" s="37">
        <f>'FranceDeces-2005-2021-ParTranch'!C43</f>
        <v>5464</v>
      </c>
      <c r="D29" s="37">
        <f>'FranceDeces-2005-2021-ParTranch'!D43-'FranceDeces-2005-2021-ParTranch'!C43</f>
        <v>10291</v>
      </c>
      <c r="E29" s="37">
        <f>'FranceDeces-2005-2021-ParTranch'!E43-'FranceDeces-2005-2021-ParTranch'!D43</f>
        <v>57551</v>
      </c>
      <c r="F29" s="37">
        <f>'FranceDeces-2005-2021-ParTranch'!F43-'FranceDeces-2005-2021-ParTranch'!E43</f>
        <v>33999</v>
      </c>
      <c r="G29" s="37">
        <f>'FranceDeces-2005-2021-ParTranch'!G43-'FranceDeces-2005-2021-ParTranch'!F43</f>
        <v>45723</v>
      </c>
      <c r="H29" s="37">
        <f>'FranceDeces-2005-2021-ParTranch'!H43-'FranceDeces-2005-2021-ParTranch'!G43</f>
        <v>49833</v>
      </c>
      <c r="I29" s="37">
        <f>'FranceDeces-2005-2021-ParTranch'!I43-'FranceDeces-2005-2021-ParTranch'!H43</f>
        <v>56877</v>
      </c>
      <c r="J29" s="37">
        <f>'FranceDeces-2005-2021-ParTranch'!J43-'FranceDeces-2005-2021-ParTranch'!I43</f>
        <v>87644</v>
      </c>
      <c r="K29" s="37">
        <f>'FranceDeces-2005-2021-ParTranch'!K43-'FranceDeces-2005-2021-ParTranch'!J43</f>
        <v>118380</v>
      </c>
      <c r="L29" s="37">
        <f>'FranceDeces-2005-2021-ParTranch'!L43-'FranceDeces-2005-2021-ParTranch'!K43</f>
        <v>102028</v>
      </c>
      <c r="M29" s="37">
        <f>'FranceDeces-2005-2021-ParTranch'!M43-'FranceDeces-2005-2021-ParTranch'!L43</f>
        <v>50827</v>
      </c>
      <c r="N29" s="38">
        <f t="shared" si="0"/>
        <v>618617</v>
      </c>
      <c r="O29" s="25">
        <f>SUM(C29:M29)-'FranceDeces-2005-2021-ParTranch'!M43</f>
        <v>0</v>
      </c>
    </row>
    <row r="30" spans="1:15">
      <c r="A30" s="78" t="str">
        <f>'Extraction données INSEE'!A29</f>
        <v>2019</v>
      </c>
      <c r="B30" s="33" t="s">
        <v>12</v>
      </c>
      <c r="C30" s="35">
        <f>'FranceDeces-2005-2021-ParTranch'!C44</f>
        <v>2130</v>
      </c>
      <c r="D30" s="35">
        <f>'FranceDeces-2005-2021-ParTranch'!D44-'FranceDeces-2005-2021-ParTranch'!C44</f>
        <v>3077</v>
      </c>
      <c r="E30" s="35">
        <f>'FranceDeces-2005-2021-ParTranch'!E44-'FranceDeces-2005-2021-ParTranch'!D44</f>
        <v>19539</v>
      </c>
      <c r="F30" s="35">
        <f>'FranceDeces-2005-2021-ParTranch'!F44-'FranceDeces-2005-2021-ParTranch'!E44</f>
        <v>11483</v>
      </c>
      <c r="G30" s="35">
        <f>'FranceDeces-2005-2021-ParTranch'!G44-'FranceDeces-2005-2021-ParTranch'!F44</f>
        <v>15601</v>
      </c>
      <c r="H30" s="35">
        <f>'FranceDeces-2005-2021-ParTranch'!H44-'FranceDeces-2005-2021-ParTranch'!G44</f>
        <v>19635</v>
      </c>
      <c r="I30" s="35">
        <f>'FranceDeces-2005-2021-ParTranch'!I44-'FranceDeces-2005-2021-ParTranch'!H44</f>
        <v>23108</v>
      </c>
      <c r="J30" s="35">
        <f>'FranceDeces-2005-2021-ParTranch'!J44-'FranceDeces-2005-2021-ParTranch'!I44</f>
        <v>41408</v>
      </c>
      <c r="K30" s="35">
        <f>'FranceDeces-2005-2021-ParTranch'!K44-'FranceDeces-2005-2021-ParTranch'!J44</f>
        <v>65773</v>
      </c>
      <c r="L30" s="35">
        <f>'FranceDeces-2005-2021-ParTranch'!L44-'FranceDeces-2005-2021-ParTranch'!K44</f>
        <v>68222</v>
      </c>
      <c r="M30" s="35">
        <f>'FranceDeces-2005-2021-ParTranch'!M44-'FranceDeces-2005-2021-ParTranch'!L44</f>
        <v>41561</v>
      </c>
      <c r="N30" s="79">
        <f t="shared" si="0"/>
        <v>311537</v>
      </c>
      <c r="O30" s="25">
        <f>SUM(C30:M30)-'FranceDeces-2005-2021-ParTranch'!M44</f>
        <v>0</v>
      </c>
    </row>
    <row r="31" spans="1:15">
      <c r="A31" s="76" t="str">
        <f>'Extraction données INSEE'!A30</f>
        <v>2019</v>
      </c>
      <c r="B31" s="34" t="s">
        <v>13</v>
      </c>
      <c r="C31" s="36">
        <f>'FranceDeces-2005-2021-ParTranch'!C45</f>
        <v>3312</v>
      </c>
      <c r="D31" s="36">
        <f>'FranceDeces-2005-2021-ParTranch'!D45-'FranceDeces-2005-2021-ParTranch'!C45</f>
        <v>7135</v>
      </c>
      <c r="E31" s="36">
        <f>'FranceDeces-2005-2021-ParTranch'!E45-'FranceDeces-2005-2021-ParTranch'!D45</f>
        <v>36296</v>
      </c>
      <c r="F31" s="36">
        <f>'FranceDeces-2005-2021-ParTranch'!F45-'FranceDeces-2005-2021-ParTranch'!E45</f>
        <v>22230</v>
      </c>
      <c r="G31" s="36">
        <f>'FranceDeces-2005-2021-ParTranch'!G45-'FranceDeces-2005-2021-ParTranch'!F45</f>
        <v>29566</v>
      </c>
      <c r="H31" s="36">
        <f>'FranceDeces-2005-2021-ParTranch'!H45-'FranceDeces-2005-2021-ParTranch'!G45</f>
        <v>33498</v>
      </c>
      <c r="I31" s="36">
        <f>'FranceDeces-2005-2021-ParTranch'!I45-'FranceDeces-2005-2021-ParTranch'!H45</f>
        <v>33594</v>
      </c>
      <c r="J31" s="36">
        <f>'FranceDeces-2005-2021-ParTranch'!J45-'FranceDeces-2005-2021-ParTranch'!I45</f>
        <v>45040</v>
      </c>
      <c r="K31" s="36">
        <f>'FranceDeces-2005-2021-ParTranch'!K45-'FranceDeces-2005-2021-ParTranch'!J45</f>
        <v>51500</v>
      </c>
      <c r="L31" s="36">
        <f>'FranceDeces-2005-2021-ParTranch'!L45-'FranceDeces-2005-2021-ParTranch'!K45</f>
        <v>35227</v>
      </c>
      <c r="M31" s="36">
        <f>'FranceDeces-2005-2021-ParTranch'!M45-'FranceDeces-2005-2021-ParTranch'!L45</f>
        <v>12631</v>
      </c>
      <c r="N31" s="77">
        <f t="shared" si="0"/>
        <v>310029</v>
      </c>
      <c r="O31" s="25">
        <f>SUM(C31:M31)-'FranceDeces-2005-2021-ParTranch'!M45</f>
        <v>0</v>
      </c>
    </row>
    <row r="32" spans="1:15">
      <c r="A32" s="31" t="str">
        <f>'Extraction données INSEE'!A31</f>
        <v>2019</v>
      </c>
      <c r="B32" s="32" t="s">
        <v>33</v>
      </c>
      <c r="C32" s="37">
        <f>'FranceDeces-2005-2021-ParTranch'!C46</f>
        <v>5442</v>
      </c>
      <c r="D32" s="37">
        <f>'FranceDeces-2005-2021-ParTranch'!D46-'FranceDeces-2005-2021-ParTranch'!C46</f>
        <v>10212</v>
      </c>
      <c r="E32" s="37">
        <f>'FranceDeces-2005-2021-ParTranch'!E46-'FranceDeces-2005-2021-ParTranch'!D46</f>
        <v>55835</v>
      </c>
      <c r="F32" s="37">
        <f>'FranceDeces-2005-2021-ParTranch'!F46-'FranceDeces-2005-2021-ParTranch'!E46</f>
        <v>33713</v>
      </c>
      <c r="G32" s="37">
        <f>'FranceDeces-2005-2021-ParTranch'!G46-'FranceDeces-2005-2021-ParTranch'!F46</f>
        <v>45167</v>
      </c>
      <c r="H32" s="37">
        <f>'FranceDeces-2005-2021-ParTranch'!H46-'FranceDeces-2005-2021-ParTranch'!G46</f>
        <v>53133</v>
      </c>
      <c r="I32" s="37">
        <f>'FranceDeces-2005-2021-ParTranch'!I46-'FranceDeces-2005-2021-ParTranch'!H46</f>
        <v>56702</v>
      </c>
      <c r="J32" s="37">
        <f>'FranceDeces-2005-2021-ParTranch'!J46-'FranceDeces-2005-2021-ParTranch'!I46</f>
        <v>86448</v>
      </c>
      <c r="K32" s="37">
        <f>'FranceDeces-2005-2021-ParTranch'!K46-'FranceDeces-2005-2021-ParTranch'!J46</f>
        <v>117273</v>
      </c>
      <c r="L32" s="37">
        <f>'FranceDeces-2005-2021-ParTranch'!L46-'FranceDeces-2005-2021-ParTranch'!K46</f>
        <v>103449</v>
      </c>
      <c r="M32" s="37">
        <f>'FranceDeces-2005-2021-ParTranch'!M46-'FranceDeces-2005-2021-ParTranch'!L46</f>
        <v>54192</v>
      </c>
      <c r="N32" s="38">
        <f t="shared" si="0"/>
        <v>621566</v>
      </c>
      <c r="O32" s="25">
        <f>SUM(C32:M32)-'FranceDeces-2005-2021-ParTranch'!M46</f>
        <v>0</v>
      </c>
    </row>
    <row r="33" spans="1:35">
      <c r="A33" s="78" t="str">
        <f>'Extraction données INSEE'!A32</f>
        <v>2020</v>
      </c>
      <c r="B33" s="33" t="s">
        <v>12</v>
      </c>
      <c r="C33" s="35">
        <f>'FranceDeces-2005-2021-ParTranch'!C47</f>
        <v>2012</v>
      </c>
      <c r="D33" s="35">
        <f>'FranceDeces-2005-2021-ParTranch'!D47-'FranceDeces-2005-2021-ParTranch'!C47</f>
        <v>2960</v>
      </c>
      <c r="E33" s="35">
        <f>'FranceDeces-2005-2021-ParTranch'!E47-'FranceDeces-2005-2021-ParTranch'!D47</f>
        <v>19631</v>
      </c>
      <c r="F33" s="35">
        <f>'FranceDeces-2005-2021-ParTranch'!F47-'FranceDeces-2005-2021-ParTranch'!E47</f>
        <v>11776</v>
      </c>
      <c r="G33" s="35">
        <f>'FranceDeces-2005-2021-ParTranch'!G47-'FranceDeces-2005-2021-ParTranch'!F47</f>
        <v>16263</v>
      </c>
      <c r="H33" s="35">
        <f>'FranceDeces-2005-2021-ParTranch'!H47-'FranceDeces-2005-2021-ParTranch'!G47</f>
        <v>21957</v>
      </c>
      <c r="I33" s="35">
        <f>'FranceDeces-2005-2021-ParTranch'!I47-'FranceDeces-2005-2021-ParTranch'!H47</f>
        <v>25167</v>
      </c>
      <c r="J33" s="35">
        <f>'FranceDeces-2005-2021-ParTranch'!J47-'FranceDeces-2005-2021-ParTranch'!I47</f>
        <v>43794</v>
      </c>
      <c r="K33" s="35">
        <f>'FranceDeces-2005-2021-ParTranch'!K47-'FranceDeces-2005-2021-ParTranch'!J47</f>
        <v>71131</v>
      </c>
      <c r="L33" s="35">
        <f>'FranceDeces-2005-2021-ParTranch'!L47-'FranceDeces-2005-2021-ParTranch'!K47</f>
        <v>74840</v>
      </c>
      <c r="M33" s="35">
        <f>'FranceDeces-2005-2021-ParTranch'!M47-'FranceDeces-2005-2021-ParTranch'!L47</f>
        <v>46800</v>
      </c>
      <c r="N33" s="79">
        <f t="shared" si="0"/>
        <v>336331</v>
      </c>
      <c r="O33" s="25">
        <f>SUM(C33:M33)-'FranceDeces-2005-2021-ParTranch'!M47</f>
        <v>0</v>
      </c>
    </row>
    <row r="34" spans="1:35">
      <c r="A34" s="76" t="str">
        <f>'Extraction données INSEE'!A33</f>
        <v>2020</v>
      </c>
      <c r="B34" s="34" t="s">
        <v>13</v>
      </c>
      <c r="C34" s="36">
        <f>'FranceDeces-2005-2021-ParTranch'!C48</f>
        <v>2960</v>
      </c>
      <c r="D34" s="36">
        <f>'FranceDeces-2005-2021-ParTranch'!D48-'FranceDeces-2005-2021-ParTranch'!C48</f>
        <v>6887</v>
      </c>
      <c r="E34" s="36">
        <f>'FranceDeces-2005-2021-ParTranch'!E48-'FranceDeces-2005-2021-ParTranch'!D48</f>
        <v>36914</v>
      </c>
      <c r="F34" s="36">
        <f>'FranceDeces-2005-2021-ParTranch'!F48-'FranceDeces-2005-2021-ParTranch'!E48</f>
        <v>23013</v>
      </c>
      <c r="G34" s="36">
        <f>'FranceDeces-2005-2021-ParTranch'!G48-'FranceDeces-2005-2021-ParTranch'!F48</f>
        <v>30906</v>
      </c>
      <c r="H34" s="36">
        <f>'FranceDeces-2005-2021-ParTranch'!H48-'FranceDeces-2005-2021-ParTranch'!G48</f>
        <v>38723</v>
      </c>
      <c r="I34" s="36">
        <f>'FranceDeces-2005-2021-ParTranch'!I48-'FranceDeces-2005-2021-ParTranch'!H48</f>
        <v>37490</v>
      </c>
      <c r="J34" s="36">
        <f>'FranceDeces-2005-2021-ParTranch'!J48-'FranceDeces-2005-2021-ParTranch'!I48</f>
        <v>49868</v>
      </c>
      <c r="K34" s="36">
        <f>'FranceDeces-2005-2021-ParTranch'!K48-'FranceDeces-2005-2021-ParTranch'!J48</f>
        <v>58135</v>
      </c>
      <c r="L34" s="36">
        <f>'FranceDeces-2005-2021-ParTranch'!L48-'FranceDeces-2005-2021-ParTranch'!K48</f>
        <v>39681</v>
      </c>
      <c r="M34" s="36">
        <f>'FranceDeces-2005-2021-ParTranch'!M48-'FranceDeces-2005-2021-ParTranch'!L48</f>
        <v>14539</v>
      </c>
      <c r="N34" s="77">
        <f t="shared" si="0"/>
        <v>339116</v>
      </c>
      <c r="O34" s="25">
        <f>SUM(C34:M34)-'FranceDeces-2005-2021-ParTranch'!M48</f>
        <v>0</v>
      </c>
    </row>
    <row r="35" spans="1:35" ht="15" thickBot="1">
      <c r="A35" s="39" t="str">
        <f>'Extraction données INSEE'!A34</f>
        <v>2020</v>
      </c>
      <c r="B35" s="40" t="s">
        <v>33</v>
      </c>
      <c r="C35" s="43">
        <f>'FranceDeces-2005-2021-ParTranch'!C49</f>
        <v>4972</v>
      </c>
      <c r="D35" s="43">
        <f>'FranceDeces-2005-2021-ParTranch'!D49-'FranceDeces-2005-2021-ParTranch'!C49</f>
        <v>9847</v>
      </c>
      <c r="E35" s="43">
        <f>'FranceDeces-2005-2021-ParTranch'!E49-'FranceDeces-2005-2021-ParTranch'!D49</f>
        <v>56545</v>
      </c>
      <c r="F35" s="43">
        <f>'FranceDeces-2005-2021-ParTranch'!F49-'FranceDeces-2005-2021-ParTranch'!E49</f>
        <v>34789</v>
      </c>
      <c r="G35" s="43">
        <f>'FranceDeces-2005-2021-ParTranch'!G49-'FranceDeces-2005-2021-ParTranch'!F49</f>
        <v>47169</v>
      </c>
      <c r="H35" s="43">
        <f>'FranceDeces-2005-2021-ParTranch'!H49-'FranceDeces-2005-2021-ParTranch'!G49</f>
        <v>60680</v>
      </c>
      <c r="I35" s="43">
        <f>'FranceDeces-2005-2021-ParTranch'!I49-'FranceDeces-2005-2021-ParTranch'!H49</f>
        <v>62657</v>
      </c>
      <c r="J35" s="43">
        <f>'FranceDeces-2005-2021-ParTranch'!J49-'FranceDeces-2005-2021-ParTranch'!I49</f>
        <v>93662</v>
      </c>
      <c r="K35" s="43">
        <f>'FranceDeces-2005-2021-ParTranch'!K49-'FranceDeces-2005-2021-ParTranch'!J49</f>
        <v>129266</v>
      </c>
      <c r="L35" s="43">
        <f>'FranceDeces-2005-2021-ParTranch'!L49-'FranceDeces-2005-2021-ParTranch'!K49</f>
        <v>114521</v>
      </c>
      <c r="M35" s="43">
        <f>'FranceDeces-2005-2021-ParTranch'!M49-'FranceDeces-2005-2021-ParTranch'!L49</f>
        <v>61339</v>
      </c>
      <c r="N35" s="44">
        <f t="shared" si="0"/>
        <v>675447</v>
      </c>
      <c r="O35" s="25">
        <f>SUM(C35:M35)-'FranceDeces-2005-2021-ParTranch'!M49</f>
        <v>0</v>
      </c>
    </row>
    <row r="37" spans="1:35" ht="15" thickBot="1">
      <c r="A37" s="86" t="s">
        <v>175</v>
      </c>
    </row>
    <row r="38" spans="1:35">
      <c r="A38" s="45" t="s">
        <v>165</v>
      </c>
      <c r="B38" s="27"/>
      <c r="C38" s="73" t="str">
        <f>$A3</f>
        <v>2010</v>
      </c>
      <c r="D38" s="29" t="str">
        <f>A4</f>
        <v>2010</v>
      </c>
      <c r="E38" s="80" t="str">
        <f>A5</f>
        <v>2010</v>
      </c>
      <c r="F38" s="28" t="str">
        <f>A6</f>
        <v>2011</v>
      </c>
      <c r="G38" s="29" t="str">
        <f>A7</f>
        <v>2011</v>
      </c>
      <c r="H38" s="80" t="str">
        <f>A8</f>
        <v>2011</v>
      </c>
      <c r="I38" s="28" t="str">
        <f>A9</f>
        <v>2012</v>
      </c>
      <c r="J38" s="29" t="str">
        <f>A10</f>
        <v>2012</v>
      </c>
      <c r="K38" s="80" t="str">
        <f>A11</f>
        <v>2012</v>
      </c>
      <c r="L38" s="28" t="str">
        <f>A12</f>
        <v>2013</v>
      </c>
      <c r="M38" s="29" t="str">
        <f>A13</f>
        <v>2013</v>
      </c>
      <c r="N38" s="80" t="str">
        <f>A14</f>
        <v>2013</v>
      </c>
      <c r="O38" s="28" t="str">
        <f>A15</f>
        <v>2014</v>
      </c>
      <c r="P38" s="29" t="str">
        <f>A16</f>
        <v>2014</v>
      </c>
      <c r="Q38" s="80" t="str">
        <f>A17</f>
        <v>2014</v>
      </c>
      <c r="R38" s="28" t="str">
        <f>A18</f>
        <v>2015</v>
      </c>
      <c r="S38" s="29" t="str">
        <f>A19</f>
        <v>2015</v>
      </c>
      <c r="T38" s="80" t="str">
        <f>A20</f>
        <v>2015</v>
      </c>
      <c r="U38" s="28" t="str">
        <f>A21</f>
        <v>2016</v>
      </c>
      <c r="V38" s="29" t="str">
        <f>A22</f>
        <v>2016</v>
      </c>
      <c r="W38" s="80" t="str">
        <f>A23</f>
        <v>2016</v>
      </c>
      <c r="X38" s="28" t="str">
        <f>A24</f>
        <v>2017</v>
      </c>
      <c r="Y38" s="29" t="str">
        <f>A25</f>
        <v>2017</v>
      </c>
      <c r="Z38" s="80" t="str">
        <f>A26</f>
        <v>2017</v>
      </c>
      <c r="AA38" s="28" t="str">
        <f>A27</f>
        <v>2018</v>
      </c>
      <c r="AB38" s="29" t="str">
        <f>A28</f>
        <v>2018</v>
      </c>
      <c r="AC38" s="80" t="str">
        <f>A29</f>
        <v>2018</v>
      </c>
      <c r="AD38" s="28" t="str">
        <f>A30</f>
        <v>2019</v>
      </c>
      <c r="AE38" s="29" t="str">
        <f>A31</f>
        <v>2019</v>
      </c>
      <c r="AF38" s="80" t="str">
        <f>A32</f>
        <v>2019</v>
      </c>
      <c r="AG38" s="28" t="str">
        <f>A33</f>
        <v>2020</v>
      </c>
      <c r="AH38" s="29" t="str">
        <f>A34</f>
        <v>2020</v>
      </c>
      <c r="AI38" s="80" t="str">
        <f>A35</f>
        <v>2020</v>
      </c>
    </row>
    <row r="39" spans="1:35" ht="15" thickBot="1">
      <c r="A39" s="31"/>
      <c r="B39" s="40"/>
      <c r="C39" s="82" t="str">
        <f>$B3</f>
        <v>Femme</v>
      </c>
      <c r="D39" s="83" t="str">
        <f>B4</f>
        <v>Homme</v>
      </c>
      <c r="E39" s="81" t="str">
        <f>B5</f>
        <v>Ensemble</v>
      </c>
      <c r="F39" s="84" t="str">
        <f>B6</f>
        <v>Femme</v>
      </c>
      <c r="G39" s="83" t="str">
        <f>B7</f>
        <v>Homme</v>
      </c>
      <c r="H39" s="81" t="str">
        <f>B8</f>
        <v>Ensemble</v>
      </c>
      <c r="I39" s="84" t="str">
        <f>B9</f>
        <v>Femme</v>
      </c>
      <c r="J39" s="83" t="str">
        <f>B10</f>
        <v>Homme</v>
      </c>
      <c r="K39" s="81" t="str">
        <f>B11</f>
        <v>Ensemble</v>
      </c>
      <c r="L39" s="84" t="str">
        <f>B12</f>
        <v>Femme</v>
      </c>
      <c r="M39" s="83" t="str">
        <f>B13</f>
        <v>Homme</v>
      </c>
      <c r="N39" s="81" t="str">
        <f>B14</f>
        <v>Ensemble</v>
      </c>
      <c r="O39" s="84" t="str">
        <f>B15</f>
        <v>Femme</v>
      </c>
      <c r="P39" s="83" t="str">
        <f>B16</f>
        <v>Homme</v>
      </c>
      <c r="Q39" s="81" t="str">
        <f>B17</f>
        <v>Ensemble</v>
      </c>
      <c r="R39" s="84" t="str">
        <f>B18</f>
        <v>Femme</v>
      </c>
      <c r="S39" s="83" t="str">
        <f>B19</f>
        <v>Homme</v>
      </c>
      <c r="T39" s="81" t="str">
        <f>B20</f>
        <v>Ensemble</v>
      </c>
      <c r="U39" s="84" t="str">
        <f>B21</f>
        <v>Femme</v>
      </c>
      <c r="V39" s="83" t="str">
        <f>B22</f>
        <v>Homme</v>
      </c>
      <c r="W39" s="81" t="str">
        <f>B23</f>
        <v>Ensemble</v>
      </c>
      <c r="X39" s="84" t="str">
        <f>B24</f>
        <v>Femme</v>
      </c>
      <c r="Y39" s="83" t="str">
        <f>B25</f>
        <v>Homme</v>
      </c>
      <c r="Z39" s="81" t="str">
        <f>B26</f>
        <v>Ensemble</v>
      </c>
      <c r="AA39" s="84" t="str">
        <f>B27</f>
        <v>Femme</v>
      </c>
      <c r="AB39" s="83" t="str">
        <f>B28</f>
        <v>Homme</v>
      </c>
      <c r="AC39" s="81" t="str">
        <f>B29</f>
        <v>Ensemble</v>
      </c>
      <c r="AD39" s="84" t="str">
        <f>B30</f>
        <v>Femme</v>
      </c>
      <c r="AE39" s="83" t="str">
        <f>B31</f>
        <v>Homme</v>
      </c>
      <c r="AF39" s="81" t="str">
        <f>B32</f>
        <v>Ensemble</v>
      </c>
      <c r="AG39" s="84" t="str">
        <f>B33</f>
        <v>Femme</v>
      </c>
      <c r="AH39" s="83" t="str">
        <f>B34</f>
        <v>Homme</v>
      </c>
      <c r="AI39" s="81" t="str">
        <f>B35</f>
        <v>Ensemble</v>
      </c>
    </row>
    <row r="40" spans="1:35" ht="14.5" customHeight="1">
      <c r="A40" s="175" t="s">
        <v>174</v>
      </c>
      <c r="B40" s="80" t="str">
        <f>C2</f>
        <v>moins de 20</v>
      </c>
      <c r="C40" s="35">
        <f>$C3</f>
        <v>2415</v>
      </c>
      <c r="D40" s="36">
        <f>$C4</f>
        <v>3658</v>
      </c>
      <c r="E40" s="59">
        <f>$C5</f>
        <v>6073</v>
      </c>
      <c r="F40" s="35">
        <f>$C6</f>
        <v>2276</v>
      </c>
      <c r="G40" s="36">
        <f>$C7</f>
        <v>3358</v>
      </c>
      <c r="H40" s="59">
        <f>$C8</f>
        <v>5634</v>
      </c>
      <c r="I40" s="35">
        <f>$C9</f>
        <v>2338</v>
      </c>
      <c r="J40" s="36">
        <f>$C10</f>
        <v>3448</v>
      </c>
      <c r="K40" s="59">
        <f>$C11</f>
        <v>5786</v>
      </c>
      <c r="L40" s="35">
        <f>$C12</f>
        <v>2360</v>
      </c>
      <c r="M40" s="36">
        <f>$C13</f>
        <v>3345</v>
      </c>
      <c r="N40" s="59">
        <f>$C14</f>
        <v>5705</v>
      </c>
      <c r="O40" s="35">
        <f>$C15</f>
        <v>2275</v>
      </c>
      <c r="P40" s="36">
        <f>$C16</f>
        <v>3241</v>
      </c>
      <c r="Q40" s="59">
        <f>$C17</f>
        <v>5516</v>
      </c>
      <c r="R40" s="35">
        <f>$C18</f>
        <v>2319</v>
      </c>
      <c r="S40" s="36">
        <f>$C19</f>
        <v>3408</v>
      </c>
      <c r="T40" s="59">
        <f>$C20</f>
        <v>5727</v>
      </c>
      <c r="U40" s="35">
        <f>$C21</f>
        <v>2295</v>
      </c>
      <c r="V40" s="36">
        <f>$C22</f>
        <v>3248</v>
      </c>
      <c r="W40" s="59">
        <f>$C23</f>
        <v>5543</v>
      </c>
      <c r="X40" s="35">
        <f>$C24</f>
        <v>2302</v>
      </c>
      <c r="Y40" s="36">
        <f>$C25</f>
        <v>3195</v>
      </c>
      <c r="Z40" s="59">
        <f>$C26</f>
        <v>5497</v>
      </c>
      <c r="AA40" s="35">
        <f>$C27</f>
        <v>2224</v>
      </c>
      <c r="AB40" s="36">
        <f>$C28</f>
        <v>3240</v>
      </c>
      <c r="AC40" s="59">
        <f>$C29</f>
        <v>5464</v>
      </c>
      <c r="AD40" s="35">
        <f>$C30</f>
        <v>2130</v>
      </c>
      <c r="AE40" s="36">
        <f>$C31</f>
        <v>3312</v>
      </c>
      <c r="AF40" s="59">
        <f>$C32</f>
        <v>5442</v>
      </c>
      <c r="AG40" s="35">
        <f>$C33</f>
        <v>2012</v>
      </c>
      <c r="AH40" s="36">
        <f>$C34</f>
        <v>2960</v>
      </c>
      <c r="AI40" s="59">
        <f>$C35</f>
        <v>4972</v>
      </c>
    </row>
    <row r="41" spans="1:35">
      <c r="A41" s="176"/>
      <c r="B41" s="58" t="str">
        <f>D2</f>
        <v>20-40</v>
      </c>
      <c r="C41" s="35">
        <f>$D3</f>
        <v>3526</v>
      </c>
      <c r="D41" s="36">
        <f>$D4</f>
        <v>8821</v>
      </c>
      <c r="E41" s="59">
        <f>$D5</f>
        <v>12347</v>
      </c>
      <c r="F41" s="35">
        <f>$D6</f>
        <v>3411</v>
      </c>
      <c r="G41" s="36">
        <f>$D7</f>
        <v>8504</v>
      </c>
      <c r="H41" s="59">
        <f>$D8</f>
        <v>11915</v>
      </c>
      <c r="I41" s="35">
        <f>$D9</f>
        <v>3374</v>
      </c>
      <c r="J41" s="36">
        <f>$D10</f>
        <v>7898</v>
      </c>
      <c r="K41" s="59">
        <f>$D11</f>
        <v>11272</v>
      </c>
      <c r="L41" s="35">
        <f>$D12</f>
        <v>3197</v>
      </c>
      <c r="M41" s="36">
        <f>$D13</f>
        <v>7757</v>
      </c>
      <c r="N41" s="59">
        <f>$D14</f>
        <v>10954</v>
      </c>
      <c r="O41" s="35">
        <f>$D15</f>
        <v>3179</v>
      </c>
      <c r="P41" s="36">
        <f>$D16</f>
        <v>7470</v>
      </c>
      <c r="Q41" s="59">
        <f>$D17</f>
        <v>10649</v>
      </c>
      <c r="R41" s="35">
        <f>$D18</f>
        <v>3050</v>
      </c>
      <c r="S41" s="36">
        <f>$D19</f>
        <v>7438</v>
      </c>
      <c r="T41" s="59">
        <f>$D20</f>
        <v>10488</v>
      </c>
      <c r="U41" s="35">
        <f>$D21</f>
        <v>3121</v>
      </c>
      <c r="V41" s="36">
        <f>$D22</f>
        <v>7130</v>
      </c>
      <c r="W41" s="59">
        <f>$D23</f>
        <v>10251</v>
      </c>
      <c r="X41" s="35">
        <f>$D24</f>
        <v>3035</v>
      </c>
      <c r="Y41" s="36">
        <f>$D25</f>
        <v>7120</v>
      </c>
      <c r="Z41" s="59">
        <f>$D26</f>
        <v>10155</v>
      </c>
      <c r="AA41" s="35">
        <f>$D27</f>
        <v>3075</v>
      </c>
      <c r="AB41" s="36">
        <f>$D28</f>
        <v>7216</v>
      </c>
      <c r="AC41" s="59">
        <f>$D29</f>
        <v>10291</v>
      </c>
      <c r="AD41" s="35">
        <f>$D30</f>
        <v>3077</v>
      </c>
      <c r="AE41" s="36">
        <f>$D31</f>
        <v>7135</v>
      </c>
      <c r="AF41" s="59">
        <f>$D32</f>
        <v>10212</v>
      </c>
      <c r="AG41" s="35">
        <f>$D33</f>
        <v>2960</v>
      </c>
      <c r="AH41" s="36">
        <f>$D34</f>
        <v>6887</v>
      </c>
      <c r="AI41" s="59">
        <f>$D35</f>
        <v>9847</v>
      </c>
    </row>
    <row r="42" spans="1:35">
      <c r="A42" s="176"/>
      <c r="B42" s="58" t="str">
        <f>E2</f>
        <v>40 à 60</v>
      </c>
      <c r="C42" s="35">
        <f>$E3</f>
        <v>21643</v>
      </c>
      <c r="D42" s="36">
        <f>$E4</f>
        <v>44975</v>
      </c>
      <c r="E42" s="59">
        <f>$E5</f>
        <v>66618</v>
      </c>
      <c r="F42" s="35">
        <f>$E6</f>
        <v>21012</v>
      </c>
      <c r="G42" s="36">
        <f>$E7</f>
        <v>43453</v>
      </c>
      <c r="H42" s="59">
        <f>$E8</f>
        <v>64465</v>
      </c>
      <c r="I42" s="35">
        <f>$E9</f>
        <v>21092</v>
      </c>
      <c r="J42" s="36">
        <f>$E10</f>
        <v>43295</v>
      </c>
      <c r="K42" s="59">
        <f>$E11</f>
        <v>64387</v>
      </c>
      <c r="L42" s="35">
        <f>$E12</f>
        <v>20776</v>
      </c>
      <c r="M42" s="36">
        <f>$E13</f>
        <v>41812</v>
      </c>
      <c r="N42" s="59">
        <f>$E14</f>
        <v>62588</v>
      </c>
      <c r="O42" s="35">
        <f>$E15</f>
        <v>20403</v>
      </c>
      <c r="P42" s="36">
        <f>$E16</f>
        <v>39894</v>
      </c>
      <c r="Q42" s="59">
        <f>$E17</f>
        <v>60297</v>
      </c>
      <c r="R42" s="35">
        <f>$E18</f>
        <v>20407</v>
      </c>
      <c r="S42" s="36">
        <f>$E19</f>
        <v>40337</v>
      </c>
      <c r="T42" s="59">
        <f>$E20</f>
        <v>60744</v>
      </c>
      <c r="U42" s="35">
        <f>$E21</f>
        <v>19990</v>
      </c>
      <c r="V42" s="36">
        <f>$E22</f>
        <v>39127</v>
      </c>
      <c r="W42" s="59">
        <f>$E23</f>
        <v>59117</v>
      </c>
      <c r="X42" s="35">
        <f>$E24</f>
        <v>20149</v>
      </c>
      <c r="Y42" s="36">
        <f>$E25</f>
        <v>37949</v>
      </c>
      <c r="Z42" s="59">
        <f>$E26</f>
        <v>58098</v>
      </c>
      <c r="AA42" s="35">
        <f>$E27</f>
        <v>20163</v>
      </c>
      <c r="AB42" s="36">
        <f>$E28</f>
        <v>37388</v>
      </c>
      <c r="AC42" s="59">
        <f>$E29</f>
        <v>57551</v>
      </c>
      <c r="AD42" s="35">
        <f>$E30</f>
        <v>19539</v>
      </c>
      <c r="AE42" s="36">
        <f>$E31</f>
        <v>36296</v>
      </c>
      <c r="AF42" s="59">
        <f>$E32</f>
        <v>55835</v>
      </c>
      <c r="AG42" s="35">
        <f>$E33</f>
        <v>19631</v>
      </c>
      <c r="AH42" s="36">
        <f>$E34</f>
        <v>36914</v>
      </c>
      <c r="AI42" s="59">
        <f>$E35</f>
        <v>56545</v>
      </c>
    </row>
    <row r="43" spans="1:35">
      <c r="A43" s="176"/>
      <c r="B43" s="58" t="str">
        <f>F2</f>
        <v>60 à 65</v>
      </c>
      <c r="C43" s="35">
        <f>$F3</f>
        <v>10457</v>
      </c>
      <c r="D43" s="36">
        <f>$F4</f>
        <v>22818</v>
      </c>
      <c r="E43" s="59">
        <f>$F5</f>
        <v>33275</v>
      </c>
      <c r="F43" s="35">
        <f>$F6</f>
        <v>10953</v>
      </c>
      <c r="G43" s="36">
        <f>$F7</f>
        <v>23370</v>
      </c>
      <c r="H43" s="59">
        <f>$F8</f>
        <v>34323</v>
      </c>
      <c r="I43" s="35">
        <f>$F9</f>
        <v>11190</v>
      </c>
      <c r="J43" s="36">
        <f>$F10</f>
        <v>24214</v>
      </c>
      <c r="K43" s="59">
        <f>$F11</f>
        <v>35404</v>
      </c>
      <c r="L43" s="35">
        <f>$F12</f>
        <v>11225</v>
      </c>
      <c r="M43" s="36">
        <f>$F13</f>
        <v>23954</v>
      </c>
      <c r="N43" s="59">
        <f>$F14</f>
        <v>35179</v>
      </c>
      <c r="O43" s="35">
        <f>$F15</f>
        <v>11152</v>
      </c>
      <c r="P43" s="36">
        <f>$F16</f>
        <v>23409</v>
      </c>
      <c r="Q43" s="59">
        <f>$F17</f>
        <v>34561</v>
      </c>
      <c r="R43" s="35">
        <f>$F18</f>
        <v>11124</v>
      </c>
      <c r="S43" s="36">
        <f>$F19</f>
        <v>23357</v>
      </c>
      <c r="T43" s="59">
        <f>$F20</f>
        <v>34481</v>
      </c>
      <c r="U43" s="35">
        <f>$F21</f>
        <v>11430</v>
      </c>
      <c r="V43" s="36">
        <f>$F22</f>
        <v>23275</v>
      </c>
      <c r="W43" s="59">
        <f>$F23</f>
        <v>34705</v>
      </c>
      <c r="X43" s="35">
        <f>$F24</f>
        <v>11477</v>
      </c>
      <c r="Y43" s="36">
        <f>$F25</f>
        <v>23048</v>
      </c>
      <c r="Z43" s="59">
        <f>$F26</f>
        <v>34525</v>
      </c>
      <c r="AA43" s="35">
        <f>$F27</f>
        <v>11273</v>
      </c>
      <c r="AB43" s="36">
        <f>$F28</f>
        <v>22726</v>
      </c>
      <c r="AC43" s="59">
        <f>$F29</f>
        <v>33999</v>
      </c>
      <c r="AD43" s="35">
        <f>$F30</f>
        <v>11483</v>
      </c>
      <c r="AE43" s="36">
        <f>$F31</f>
        <v>22230</v>
      </c>
      <c r="AF43" s="59">
        <f>$F32</f>
        <v>33713</v>
      </c>
      <c r="AG43" s="35">
        <f>$F33</f>
        <v>11776</v>
      </c>
      <c r="AH43" s="36">
        <f>$F34</f>
        <v>23013</v>
      </c>
      <c r="AI43" s="59">
        <f>$F35</f>
        <v>34789</v>
      </c>
    </row>
    <row r="44" spans="1:35">
      <c r="A44" s="176"/>
      <c r="B44" s="58" t="str">
        <f>G2</f>
        <v>65 à 70</v>
      </c>
      <c r="C44" s="35">
        <f>$G3</f>
        <v>10421</v>
      </c>
      <c r="D44" s="36">
        <f>$G4</f>
        <v>20918</v>
      </c>
      <c r="E44" s="59">
        <f>$G5</f>
        <v>31339</v>
      </c>
      <c r="F44" s="35">
        <f>$G6</f>
        <v>10383</v>
      </c>
      <c r="G44" s="36">
        <f>$G7</f>
        <v>20854</v>
      </c>
      <c r="H44" s="59">
        <f>$G8</f>
        <v>31237</v>
      </c>
      <c r="I44" s="35">
        <f>$G9</f>
        <v>11645</v>
      </c>
      <c r="J44" s="36">
        <f>$G10</f>
        <v>23232</v>
      </c>
      <c r="K44" s="59">
        <f>$G11</f>
        <v>34877</v>
      </c>
      <c r="L44" s="35">
        <f>$G12</f>
        <v>12393</v>
      </c>
      <c r="M44" s="36">
        <f>$G13</f>
        <v>25296</v>
      </c>
      <c r="N44" s="59">
        <f>$G14</f>
        <v>37689</v>
      </c>
      <c r="O44" s="35">
        <f>$G15</f>
        <v>13015</v>
      </c>
      <c r="P44" s="36">
        <f>$G16</f>
        <v>26258</v>
      </c>
      <c r="Q44" s="59">
        <f>$G17</f>
        <v>39273</v>
      </c>
      <c r="R44" s="35">
        <f>$G18</f>
        <v>14214</v>
      </c>
      <c r="S44" s="36">
        <f>$G19</f>
        <v>28346</v>
      </c>
      <c r="T44" s="59">
        <f>$G20</f>
        <v>42560</v>
      </c>
      <c r="U44" s="35">
        <f>$G21</f>
        <v>15100</v>
      </c>
      <c r="V44" s="36">
        <f>$G22</f>
        <v>29909</v>
      </c>
      <c r="W44" s="59">
        <f>$G23</f>
        <v>45009</v>
      </c>
      <c r="X44" s="35">
        <f>$G24</f>
        <v>15610</v>
      </c>
      <c r="Y44" s="36">
        <f>$G25</f>
        <v>30182</v>
      </c>
      <c r="Z44" s="59">
        <f>$G26</f>
        <v>45792</v>
      </c>
      <c r="AA44" s="35">
        <f>$G27</f>
        <v>15654</v>
      </c>
      <c r="AB44" s="36">
        <f>$G28</f>
        <v>30069</v>
      </c>
      <c r="AC44" s="59">
        <f>$G29</f>
        <v>45723</v>
      </c>
      <c r="AD44" s="35">
        <f>$G30</f>
        <v>15601</v>
      </c>
      <c r="AE44" s="36">
        <f>$G31</f>
        <v>29566</v>
      </c>
      <c r="AF44" s="59">
        <f>$G32</f>
        <v>45167</v>
      </c>
      <c r="AG44" s="35">
        <f>$G33</f>
        <v>16263</v>
      </c>
      <c r="AH44" s="36">
        <f>$G34</f>
        <v>30906</v>
      </c>
      <c r="AI44" s="59">
        <f>$G35</f>
        <v>47169</v>
      </c>
    </row>
    <row r="45" spans="1:35">
      <c r="A45" s="176"/>
      <c r="B45" s="58" t="str">
        <f>H2</f>
        <v>70 à 75</v>
      </c>
      <c r="C45" s="35">
        <f>$H3</f>
        <v>16272</v>
      </c>
      <c r="D45" s="36">
        <f>$H4</f>
        <v>27768</v>
      </c>
      <c r="E45" s="59">
        <f>$H5</f>
        <v>44040</v>
      </c>
      <c r="F45" s="35">
        <f>$H6</f>
        <v>15322</v>
      </c>
      <c r="G45" s="36">
        <f>$H7</f>
        <v>26564</v>
      </c>
      <c r="H45" s="59">
        <f>$H8</f>
        <v>41886</v>
      </c>
      <c r="I45" s="35">
        <f>$H9</f>
        <v>15083</v>
      </c>
      <c r="J45" s="36">
        <f>$H10</f>
        <v>26299</v>
      </c>
      <c r="K45" s="59">
        <f>$H11</f>
        <v>41382</v>
      </c>
      <c r="L45" s="35">
        <f>$H12</f>
        <v>15227</v>
      </c>
      <c r="M45" s="36">
        <f>$H13</f>
        <v>25856</v>
      </c>
      <c r="N45" s="59">
        <f>$H14</f>
        <v>41083</v>
      </c>
      <c r="O45" s="35">
        <f>$H15</f>
        <v>14546</v>
      </c>
      <c r="P45" s="36">
        <f>$H16</f>
        <v>25475</v>
      </c>
      <c r="Q45" s="59">
        <f>$H17</f>
        <v>40021</v>
      </c>
      <c r="R45" s="35">
        <f>$H18</f>
        <v>15208</v>
      </c>
      <c r="S45" s="36">
        <f>$H19</f>
        <v>26118</v>
      </c>
      <c r="T45" s="59">
        <f>$H20</f>
        <v>41326</v>
      </c>
      <c r="U45" s="35">
        <f>$H21</f>
        <v>15612</v>
      </c>
      <c r="V45" s="36">
        <f>$H22</f>
        <v>27027</v>
      </c>
      <c r="W45" s="59">
        <f>$H23</f>
        <v>42639</v>
      </c>
      <c r="X45" s="35">
        <f>$H24</f>
        <v>17064</v>
      </c>
      <c r="Y45" s="36">
        <f>$H25</f>
        <v>29056</v>
      </c>
      <c r="Z45" s="59">
        <f>$H26</f>
        <v>46120</v>
      </c>
      <c r="AA45" s="35">
        <f>$H27</f>
        <v>18327</v>
      </c>
      <c r="AB45" s="36">
        <f>$H28</f>
        <v>31506</v>
      </c>
      <c r="AC45" s="59">
        <f>$H29</f>
        <v>49833</v>
      </c>
      <c r="AD45" s="35">
        <f>$H30</f>
        <v>19635</v>
      </c>
      <c r="AE45" s="36">
        <f>$H31</f>
        <v>33498</v>
      </c>
      <c r="AF45" s="59">
        <f>$H32</f>
        <v>53133</v>
      </c>
      <c r="AG45" s="35">
        <f>$H33</f>
        <v>21957</v>
      </c>
      <c r="AH45" s="36">
        <f>$H34</f>
        <v>38723</v>
      </c>
      <c r="AI45" s="59">
        <f>$H35</f>
        <v>60680</v>
      </c>
    </row>
    <row r="46" spans="1:35">
      <c r="A46" s="176"/>
      <c r="B46" s="58" t="s">
        <v>210</v>
      </c>
      <c r="C46" s="35">
        <f>$I3</f>
        <v>29007</v>
      </c>
      <c r="D46" s="36">
        <f>$I4</f>
        <v>39311</v>
      </c>
      <c r="E46" s="59">
        <f>$I5</f>
        <v>68318</v>
      </c>
      <c r="F46" s="35">
        <f>$I6</f>
        <v>27119</v>
      </c>
      <c r="G46" s="36">
        <f>$I7</f>
        <v>37437</v>
      </c>
      <c r="H46" s="59">
        <f>$I8</f>
        <v>64556</v>
      </c>
      <c r="I46" s="35">
        <f>$I9</f>
        <v>27504</v>
      </c>
      <c r="J46" s="36">
        <f>$I10</f>
        <v>37454</v>
      </c>
      <c r="K46" s="59">
        <f>$I11</f>
        <v>64958</v>
      </c>
      <c r="L46" s="35">
        <f>$I12</f>
        <v>25933</v>
      </c>
      <c r="M46" s="36">
        <f>$I13</f>
        <v>36170</v>
      </c>
      <c r="N46" s="59">
        <f>$I14</f>
        <v>62103</v>
      </c>
      <c r="O46" s="35">
        <f>$I15</f>
        <v>24883</v>
      </c>
      <c r="P46" s="36">
        <f>$I16</f>
        <v>34378</v>
      </c>
      <c r="Q46" s="59">
        <f>$I17</f>
        <v>59261</v>
      </c>
      <c r="R46" s="35">
        <f>$I18</f>
        <v>25405</v>
      </c>
      <c r="S46" s="36">
        <f>$I19</f>
        <v>35744</v>
      </c>
      <c r="T46" s="59">
        <f>$I20</f>
        <v>61149</v>
      </c>
      <c r="U46" s="35">
        <f>$I21</f>
        <v>24311</v>
      </c>
      <c r="V46" s="36">
        <f>$I22</f>
        <v>34306</v>
      </c>
      <c r="W46" s="59">
        <f>$I23</f>
        <v>58617</v>
      </c>
      <c r="X46" s="35">
        <f>$I24</f>
        <v>23844</v>
      </c>
      <c r="Y46" s="36">
        <f>$I25</f>
        <v>33790</v>
      </c>
      <c r="Z46" s="59">
        <f>$I26</f>
        <v>57634</v>
      </c>
      <c r="AA46" s="35">
        <f>$I27</f>
        <v>23356</v>
      </c>
      <c r="AB46" s="36">
        <f>$I28</f>
        <v>33521</v>
      </c>
      <c r="AC46" s="59">
        <f>$I29</f>
        <v>56877</v>
      </c>
      <c r="AD46" s="35">
        <f>$I30</f>
        <v>23108</v>
      </c>
      <c r="AE46" s="36">
        <f>$I31</f>
        <v>33594</v>
      </c>
      <c r="AF46" s="59">
        <f>$I32</f>
        <v>56702</v>
      </c>
      <c r="AG46" s="35">
        <f>$I33</f>
        <v>25167</v>
      </c>
      <c r="AH46" s="36">
        <f>$I34</f>
        <v>37490</v>
      </c>
      <c r="AI46" s="59">
        <f>$I35</f>
        <v>62657</v>
      </c>
    </row>
    <row r="47" spans="1:35">
      <c r="A47" s="176"/>
      <c r="B47" s="58" t="str">
        <f>J2</f>
        <v>80 à 85</v>
      </c>
      <c r="C47" s="35">
        <f>$J3</f>
        <v>47543</v>
      </c>
      <c r="D47" s="36">
        <f>$J4</f>
        <v>47555</v>
      </c>
      <c r="E47" s="59">
        <f>$J5</f>
        <v>95098</v>
      </c>
      <c r="F47" s="35">
        <f>$J6</f>
        <v>45751</v>
      </c>
      <c r="G47" s="36">
        <f>$J7</f>
        <v>46166</v>
      </c>
      <c r="H47" s="59">
        <f>$J8</f>
        <v>91917</v>
      </c>
      <c r="I47" s="35">
        <f>$J9</f>
        <v>47743</v>
      </c>
      <c r="J47" s="36">
        <f>$J10</f>
        <v>48129</v>
      </c>
      <c r="K47" s="59">
        <f>$J11</f>
        <v>95872</v>
      </c>
      <c r="L47" s="35">
        <f>$J12</f>
        <v>46286</v>
      </c>
      <c r="M47" s="36">
        <f>$J13</f>
        <v>47564</v>
      </c>
      <c r="N47" s="59">
        <f>$J14</f>
        <v>93850</v>
      </c>
      <c r="O47" s="35">
        <f>$J15</f>
        <v>44249</v>
      </c>
      <c r="P47" s="36">
        <f>$J16</f>
        <v>46457</v>
      </c>
      <c r="Q47" s="59">
        <f>$J17</f>
        <v>90706</v>
      </c>
      <c r="R47" s="35">
        <f>$J18</f>
        <v>45806</v>
      </c>
      <c r="S47" s="36">
        <f>$J19</f>
        <v>48203</v>
      </c>
      <c r="T47" s="59">
        <f>$J20</f>
        <v>94009</v>
      </c>
      <c r="U47" s="35">
        <f>$J21</f>
        <v>44456</v>
      </c>
      <c r="V47" s="36">
        <f>$J22</f>
        <v>46789</v>
      </c>
      <c r="W47" s="59">
        <f>$J23</f>
        <v>91245</v>
      </c>
      <c r="X47" s="35">
        <f>$J24</f>
        <v>43387</v>
      </c>
      <c r="Y47" s="36">
        <f>$J25</f>
        <v>46815</v>
      </c>
      <c r="Z47" s="59">
        <f>$J26</f>
        <v>90202</v>
      </c>
      <c r="AA47" s="35">
        <f>$J27</f>
        <v>42043</v>
      </c>
      <c r="AB47" s="36">
        <f>$J28</f>
        <v>45601</v>
      </c>
      <c r="AC47" s="59">
        <f>$J29</f>
        <v>87644</v>
      </c>
      <c r="AD47" s="35">
        <f>$J30</f>
        <v>41408</v>
      </c>
      <c r="AE47" s="36">
        <f>$J31</f>
        <v>45040</v>
      </c>
      <c r="AF47" s="59">
        <f>$J32</f>
        <v>86448</v>
      </c>
      <c r="AG47" s="35">
        <f>$J33</f>
        <v>43794</v>
      </c>
      <c r="AH47" s="36">
        <f>$J34</f>
        <v>49868</v>
      </c>
      <c r="AI47" s="59">
        <f>$J35</f>
        <v>93662</v>
      </c>
    </row>
    <row r="48" spans="1:35">
      <c r="A48" s="176"/>
      <c r="B48" s="58" t="str">
        <f>K2</f>
        <v>85 à 90</v>
      </c>
      <c r="C48" s="35">
        <f>$K3</f>
        <v>66290</v>
      </c>
      <c r="D48" s="36">
        <f>$K4</f>
        <v>45629</v>
      </c>
      <c r="E48" s="59">
        <f>$K5</f>
        <v>111919</v>
      </c>
      <c r="F48" s="35">
        <f>$K6</f>
        <v>63926</v>
      </c>
      <c r="G48" s="36">
        <f>$K7</f>
        <v>44581</v>
      </c>
      <c r="H48" s="59">
        <f>$K8</f>
        <v>108507</v>
      </c>
      <c r="I48" s="35">
        <f>$K9</f>
        <v>67313</v>
      </c>
      <c r="J48" s="36">
        <f>$K10</f>
        <v>47011</v>
      </c>
      <c r="K48" s="59">
        <f>$K11</f>
        <v>114324</v>
      </c>
      <c r="L48" s="35">
        <f>$K12</f>
        <v>66203</v>
      </c>
      <c r="M48" s="36">
        <f>$K13</f>
        <v>46853</v>
      </c>
      <c r="N48" s="59">
        <f>$K14</f>
        <v>113056</v>
      </c>
      <c r="O48" s="35">
        <f>$K15</f>
        <v>63385</v>
      </c>
      <c r="P48" s="36">
        <f>$K16</f>
        <v>46122</v>
      </c>
      <c r="Q48" s="59">
        <f>$K17</f>
        <v>109507</v>
      </c>
      <c r="R48" s="35">
        <f>$K18</f>
        <v>67796</v>
      </c>
      <c r="S48" s="36">
        <f>$K19</f>
        <v>49292</v>
      </c>
      <c r="T48" s="59">
        <f>$K20</f>
        <v>117088</v>
      </c>
      <c r="U48" s="35">
        <f>$K21</f>
        <v>66243</v>
      </c>
      <c r="V48" s="36">
        <f>$K22</f>
        <v>49517</v>
      </c>
      <c r="W48" s="59">
        <f>$K23</f>
        <v>115760</v>
      </c>
      <c r="X48" s="35">
        <f>$K24</f>
        <v>67781</v>
      </c>
      <c r="Y48" s="36">
        <f>$K25</f>
        <v>51000</v>
      </c>
      <c r="Z48" s="59">
        <f>$K26</f>
        <v>118781</v>
      </c>
      <c r="AA48" s="35">
        <f>$K27</f>
        <v>66712</v>
      </c>
      <c r="AB48" s="36">
        <f>$K28</f>
        <v>51668</v>
      </c>
      <c r="AC48" s="59">
        <f>$K29</f>
        <v>118380</v>
      </c>
      <c r="AD48" s="35">
        <f>$K30</f>
        <v>65773</v>
      </c>
      <c r="AE48" s="36">
        <f>$K31</f>
        <v>51500</v>
      </c>
      <c r="AF48" s="59">
        <f>$K32</f>
        <v>117273</v>
      </c>
      <c r="AG48" s="35">
        <f>$K33</f>
        <v>71131</v>
      </c>
      <c r="AH48" s="36">
        <f>$K34</f>
        <v>58135</v>
      </c>
      <c r="AI48" s="59">
        <f>$K35</f>
        <v>129266</v>
      </c>
    </row>
    <row r="49" spans="1:35">
      <c r="A49" s="176"/>
      <c r="B49" s="58" t="str">
        <f>L2</f>
        <v>90 à 95</v>
      </c>
      <c r="C49" s="35">
        <f>$L3</f>
        <v>33883</v>
      </c>
      <c r="D49" s="36">
        <f>$L4</f>
        <v>15399</v>
      </c>
      <c r="E49" s="59">
        <f>$L5</f>
        <v>49282</v>
      </c>
      <c r="F49" s="35">
        <f>$L6</f>
        <v>39375</v>
      </c>
      <c r="G49" s="36">
        <f>$L7</f>
        <v>18791</v>
      </c>
      <c r="H49" s="59">
        <f>$L8</f>
        <v>58166</v>
      </c>
      <c r="I49" s="35">
        <f>$L9</f>
        <v>49645</v>
      </c>
      <c r="J49" s="36">
        <f>$L10</f>
        <v>24096</v>
      </c>
      <c r="K49" s="59">
        <f>$L11</f>
        <v>73741</v>
      </c>
      <c r="L49" s="35">
        <f>$L12</f>
        <v>55333</v>
      </c>
      <c r="M49" s="36">
        <f>$L13</f>
        <v>27266</v>
      </c>
      <c r="N49" s="59">
        <f>$L14</f>
        <v>82599</v>
      </c>
      <c r="O49" s="35">
        <f>$L15</f>
        <v>58708</v>
      </c>
      <c r="P49" s="36">
        <f>$L16</f>
        <v>28475</v>
      </c>
      <c r="Q49" s="59">
        <f>$L17</f>
        <v>87183</v>
      </c>
      <c r="R49" s="35">
        <f>$L18</f>
        <v>67534</v>
      </c>
      <c r="S49" s="36">
        <f>$L19</f>
        <v>32445</v>
      </c>
      <c r="T49" s="59">
        <f>$L20</f>
        <v>99979</v>
      </c>
      <c r="U49" s="35">
        <f>$L21</f>
        <v>66792</v>
      </c>
      <c r="V49" s="36">
        <f>$L22</f>
        <v>32597</v>
      </c>
      <c r="W49" s="59">
        <f>$L23</f>
        <v>99389</v>
      </c>
      <c r="X49" s="35">
        <f>$L24</f>
        <v>68796</v>
      </c>
      <c r="Y49" s="36">
        <f>$L25</f>
        <v>33882</v>
      </c>
      <c r="Z49" s="59">
        <f>$L26</f>
        <v>102678</v>
      </c>
      <c r="AA49" s="35">
        <f>$L27</f>
        <v>67495</v>
      </c>
      <c r="AB49" s="36">
        <f>$L28</f>
        <v>34533</v>
      </c>
      <c r="AC49" s="59">
        <f>$L29</f>
        <v>102028</v>
      </c>
      <c r="AD49" s="35">
        <f>$L30</f>
        <v>68222</v>
      </c>
      <c r="AE49" s="36">
        <f>$L31</f>
        <v>35227</v>
      </c>
      <c r="AF49" s="59">
        <f>$L32</f>
        <v>103449</v>
      </c>
      <c r="AG49" s="35">
        <f>$L33</f>
        <v>74840</v>
      </c>
      <c r="AH49" s="36">
        <f>$L34</f>
        <v>39681</v>
      </c>
      <c r="AI49" s="59">
        <f>$L35</f>
        <v>114521</v>
      </c>
    </row>
    <row r="50" spans="1:35">
      <c r="A50" s="176"/>
      <c r="B50" s="58" t="str">
        <f>M2</f>
        <v>95 et plus</v>
      </c>
      <c r="C50" s="35">
        <f>$M3</f>
        <v>30986</v>
      </c>
      <c r="D50" s="36">
        <f>$M4</f>
        <v>8367</v>
      </c>
      <c r="E50" s="59">
        <f>$M5</f>
        <v>39353</v>
      </c>
      <c r="F50" s="35">
        <f>$M6</f>
        <v>28919</v>
      </c>
      <c r="G50" s="36">
        <f>$M7</f>
        <v>7515</v>
      </c>
      <c r="H50" s="59">
        <f>$M8</f>
        <v>36434</v>
      </c>
      <c r="I50" s="35">
        <f>$M9</f>
        <v>29108</v>
      </c>
      <c r="J50" s="36">
        <f>$M10</f>
        <v>7333</v>
      </c>
      <c r="K50" s="59">
        <f>$M11</f>
        <v>36441</v>
      </c>
      <c r="L50" s="35">
        <f>$M12</f>
        <v>26259</v>
      </c>
      <c r="M50" s="36">
        <f>$M13</f>
        <v>6581</v>
      </c>
      <c r="N50" s="59">
        <f>$M14</f>
        <v>32840</v>
      </c>
      <c r="O50" s="35">
        <f>$M15</f>
        <v>24441</v>
      </c>
      <c r="P50" s="36">
        <f>$M16</f>
        <v>6230</v>
      </c>
      <c r="Q50" s="59">
        <f>$M17</f>
        <v>30671</v>
      </c>
      <c r="R50" s="35">
        <f>$M18</f>
        <v>27216</v>
      </c>
      <c r="S50" s="36">
        <f>$M19</f>
        <v>7191</v>
      </c>
      <c r="T50" s="59">
        <f>$M20</f>
        <v>34407</v>
      </c>
      <c r="U50" s="35">
        <f>$M21</f>
        <v>30903</v>
      </c>
      <c r="V50" s="36">
        <f>$M22</f>
        <v>9154</v>
      </c>
      <c r="W50" s="59">
        <f>$M23</f>
        <v>40057</v>
      </c>
      <c r="X50" s="35">
        <f>$M24</f>
        <v>35567</v>
      </c>
      <c r="Y50" s="36">
        <f>$M25</f>
        <v>10552</v>
      </c>
      <c r="Z50" s="59">
        <f>$M26</f>
        <v>46119</v>
      </c>
      <c r="AA50" s="35">
        <f>$M27</f>
        <v>39068</v>
      </c>
      <c r="AB50" s="36">
        <f>$M28</f>
        <v>11759</v>
      </c>
      <c r="AC50" s="59">
        <f>$M29</f>
        <v>50827</v>
      </c>
      <c r="AD50" s="35">
        <f>$M30</f>
        <v>41561</v>
      </c>
      <c r="AE50" s="36">
        <f>$M31</f>
        <v>12631</v>
      </c>
      <c r="AF50" s="59">
        <f>$M32</f>
        <v>54192</v>
      </c>
      <c r="AG50" s="35">
        <f>$M33</f>
        <v>46800</v>
      </c>
      <c r="AH50" s="36">
        <f>$M34</f>
        <v>14539</v>
      </c>
      <c r="AI50" s="59">
        <f>$M35</f>
        <v>61339</v>
      </c>
    </row>
    <row r="51" spans="1:35" ht="15" thickBot="1">
      <c r="A51" s="177"/>
      <c r="B51" s="81" t="str">
        <f>N2</f>
        <v>TOTAL</v>
      </c>
      <c r="C51" s="41">
        <f>$N3</f>
        <v>272443</v>
      </c>
      <c r="D51" s="42">
        <f>$N4</f>
        <v>285219</v>
      </c>
      <c r="E51" s="60">
        <f>$N5</f>
        <v>557662</v>
      </c>
      <c r="F51" s="41">
        <f>$N6</f>
        <v>268447</v>
      </c>
      <c r="G51" s="42">
        <f>$N7</f>
        <v>280593</v>
      </c>
      <c r="H51" s="60">
        <f>$N8</f>
        <v>549040</v>
      </c>
      <c r="I51" s="41">
        <f>$N9</f>
        <v>286035</v>
      </c>
      <c r="J51" s="42">
        <f>$N10</f>
        <v>292409</v>
      </c>
      <c r="K51" s="60">
        <f>$N11</f>
        <v>578444</v>
      </c>
      <c r="L51" s="41">
        <f>$N12</f>
        <v>285192</v>
      </c>
      <c r="M51" s="42">
        <f>$N13</f>
        <v>292454</v>
      </c>
      <c r="N51" s="60">
        <f>$N14</f>
        <v>577646</v>
      </c>
      <c r="O51" s="41">
        <f>$N15</f>
        <v>280236</v>
      </c>
      <c r="P51" s="42">
        <f>$N16</f>
        <v>287409</v>
      </c>
      <c r="Q51" s="60">
        <f>$N17</f>
        <v>567645</v>
      </c>
      <c r="R51" s="41">
        <f>$N18</f>
        <v>300079</v>
      </c>
      <c r="S51" s="42">
        <f>$N19</f>
        <v>301879</v>
      </c>
      <c r="T51" s="60">
        <f>$N20</f>
        <v>601958</v>
      </c>
      <c r="U51" s="41">
        <f>$N21</f>
        <v>300253</v>
      </c>
      <c r="V51" s="42">
        <f>$N22</f>
        <v>302079</v>
      </c>
      <c r="W51" s="60">
        <f>$N23</f>
        <v>602332</v>
      </c>
      <c r="X51" s="41">
        <f>$N24</f>
        <v>309012</v>
      </c>
      <c r="Y51" s="42">
        <f>$N25</f>
        <v>306589</v>
      </c>
      <c r="Z51" s="60">
        <f>$N26</f>
        <v>615601</v>
      </c>
      <c r="AA51" s="41">
        <f>$N27</f>
        <v>309390</v>
      </c>
      <c r="AB51" s="42">
        <f>$N28</f>
        <v>309227</v>
      </c>
      <c r="AC51" s="60">
        <f>$N29</f>
        <v>618617</v>
      </c>
      <c r="AD51" s="41">
        <f>$N30</f>
        <v>311537</v>
      </c>
      <c r="AE51" s="42">
        <f>$N31</f>
        <v>310029</v>
      </c>
      <c r="AF51" s="60">
        <f>$N32</f>
        <v>621566</v>
      </c>
      <c r="AG51" s="41">
        <f>$N33</f>
        <v>336331</v>
      </c>
      <c r="AH51" s="42">
        <f>$N34</f>
        <v>339116</v>
      </c>
      <c r="AI51" s="60">
        <f>$N35</f>
        <v>675447</v>
      </c>
    </row>
    <row r="52" spans="1:35">
      <c r="A52" s="24" t="s">
        <v>166</v>
      </c>
      <c r="B52" s="24"/>
      <c r="C52" s="25">
        <f>SUM(C40:C50)-C51</f>
        <v>0</v>
      </c>
      <c r="D52" s="25">
        <f t="shared" ref="D52:AI52" si="1">SUM(D40:D50)-D51</f>
        <v>0</v>
      </c>
      <c r="E52" s="25">
        <f t="shared" si="1"/>
        <v>0</v>
      </c>
      <c r="F52" s="25">
        <f t="shared" si="1"/>
        <v>0</v>
      </c>
      <c r="G52" s="25">
        <f t="shared" si="1"/>
        <v>0</v>
      </c>
      <c r="H52" s="25">
        <f t="shared" si="1"/>
        <v>0</v>
      </c>
      <c r="I52" s="25">
        <f t="shared" si="1"/>
        <v>0</v>
      </c>
      <c r="J52" s="25">
        <f t="shared" si="1"/>
        <v>0</v>
      </c>
      <c r="K52" s="25">
        <f t="shared" si="1"/>
        <v>0</v>
      </c>
      <c r="L52" s="25">
        <f t="shared" si="1"/>
        <v>0</v>
      </c>
      <c r="M52" s="25">
        <f t="shared" si="1"/>
        <v>0</v>
      </c>
      <c r="N52" s="25">
        <f t="shared" si="1"/>
        <v>0</v>
      </c>
      <c r="O52" s="25">
        <f t="shared" si="1"/>
        <v>0</v>
      </c>
      <c r="P52" s="25">
        <f t="shared" si="1"/>
        <v>0</v>
      </c>
      <c r="Q52" s="25">
        <f t="shared" si="1"/>
        <v>0</v>
      </c>
      <c r="R52" s="25">
        <f t="shared" si="1"/>
        <v>0</v>
      </c>
      <c r="S52" s="25">
        <f t="shared" si="1"/>
        <v>0</v>
      </c>
      <c r="T52" s="25">
        <f t="shared" si="1"/>
        <v>0</v>
      </c>
      <c r="U52" s="25">
        <f t="shared" si="1"/>
        <v>0</v>
      </c>
      <c r="V52" s="25">
        <f t="shared" si="1"/>
        <v>0</v>
      </c>
      <c r="W52" s="25">
        <f t="shared" si="1"/>
        <v>0</v>
      </c>
      <c r="X52" s="25">
        <f t="shared" si="1"/>
        <v>0</v>
      </c>
      <c r="Y52" s="25">
        <f t="shared" si="1"/>
        <v>0</v>
      </c>
      <c r="Z52" s="25">
        <f t="shared" si="1"/>
        <v>0</v>
      </c>
      <c r="AA52" s="25">
        <f t="shared" si="1"/>
        <v>0</v>
      </c>
      <c r="AB52" s="25">
        <f t="shared" si="1"/>
        <v>0</v>
      </c>
      <c r="AC52" s="25">
        <f t="shared" si="1"/>
        <v>0</v>
      </c>
      <c r="AD52" s="25">
        <f t="shared" si="1"/>
        <v>0</v>
      </c>
      <c r="AE52" s="25">
        <f t="shared" si="1"/>
        <v>0</v>
      </c>
      <c r="AF52" s="25">
        <f t="shared" si="1"/>
        <v>0</v>
      </c>
      <c r="AG52" s="25">
        <f t="shared" si="1"/>
        <v>0</v>
      </c>
      <c r="AH52" s="25">
        <f t="shared" si="1"/>
        <v>0</v>
      </c>
      <c r="AI52" s="25">
        <f t="shared" si="1"/>
        <v>0</v>
      </c>
    </row>
    <row r="53" spans="1:35">
      <c r="A53" s="24"/>
      <c r="B53" s="24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5"/>
      <c r="AH53" s="25"/>
      <c r="AI53" s="25"/>
    </row>
    <row r="54" spans="1:35" ht="15" thickBot="1">
      <c r="A54" s="86" t="s">
        <v>176</v>
      </c>
    </row>
    <row r="55" spans="1:35">
      <c r="A55" s="45" t="s">
        <v>167</v>
      </c>
      <c r="B55" s="27"/>
      <c r="C55" s="73" t="str">
        <f>C38</f>
        <v>2010</v>
      </c>
      <c r="D55" s="29" t="str">
        <f t="shared" ref="D55:AI55" si="2">D38</f>
        <v>2010</v>
      </c>
      <c r="E55" s="80" t="str">
        <f t="shared" si="2"/>
        <v>2010</v>
      </c>
      <c r="F55" s="28" t="str">
        <f t="shared" si="2"/>
        <v>2011</v>
      </c>
      <c r="G55" s="29" t="str">
        <f t="shared" si="2"/>
        <v>2011</v>
      </c>
      <c r="H55" s="80" t="str">
        <f t="shared" si="2"/>
        <v>2011</v>
      </c>
      <c r="I55" s="28" t="str">
        <f t="shared" si="2"/>
        <v>2012</v>
      </c>
      <c r="J55" s="29" t="str">
        <f t="shared" si="2"/>
        <v>2012</v>
      </c>
      <c r="K55" s="80" t="str">
        <f t="shared" si="2"/>
        <v>2012</v>
      </c>
      <c r="L55" s="28" t="str">
        <f t="shared" si="2"/>
        <v>2013</v>
      </c>
      <c r="M55" s="29" t="str">
        <f t="shared" si="2"/>
        <v>2013</v>
      </c>
      <c r="N55" s="80" t="str">
        <f t="shared" si="2"/>
        <v>2013</v>
      </c>
      <c r="O55" s="28" t="str">
        <f t="shared" si="2"/>
        <v>2014</v>
      </c>
      <c r="P55" s="29" t="str">
        <f t="shared" si="2"/>
        <v>2014</v>
      </c>
      <c r="Q55" s="80" t="str">
        <f t="shared" si="2"/>
        <v>2014</v>
      </c>
      <c r="R55" s="28" t="str">
        <f t="shared" si="2"/>
        <v>2015</v>
      </c>
      <c r="S55" s="29" t="str">
        <f t="shared" si="2"/>
        <v>2015</v>
      </c>
      <c r="T55" s="80" t="str">
        <f t="shared" si="2"/>
        <v>2015</v>
      </c>
      <c r="U55" s="28" t="str">
        <f t="shared" si="2"/>
        <v>2016</v>
      </c>
      <c r="V55" s="29" t="str">
        <f t="shared" si="2"/>
        <v>2016</v>
      </c>
      <c r="W55" s="80" t="str">
        <f t="shared" si="2"/>
        <v>2016</v>
      </c>
      <c r="X55" s="28" t="str">
        <f t="shared" si="2"/>
        <v>2017</v>
      </c>
      <c r="Y55" s="29" t="str">
        <f t="shared" si="2"/>
        <v>2017</v>
      </c>
      <c r="Z55" s="80" t="str">
        <f t="shared" si="2"/>
        <v>2017</v>
      </c>
      <c r="AA55" s="28" t="str">
        <f t="shared" si="2"/>
        <v>2018</v>
      </c>
      <c r="AB55" s="29" t="str">
        <f t="shared" si="2"/>
        <v>2018</v>
      </c>
      <c r="AC55" s="80" t="str">
        <f t="shared" si="2"/>
        <v>2018</v>
      </c>
      <c r="AD55" s="28" t="str">
        <f t="shared" si="2"/>
        <v>2019</v>
      </c>
      <c r="AE55" s="29" t="str">
        <f t="shared" si="2"/>
        <v>2019</v>
      </c>
      <c r="AF55" s="80" t="str">
        <f t="shared" si="2"/>
        <v>2019</v>
      </c>
      <c r="AG55" s="28" t="str">
        <f t="shared" si="2"/>
        <v>2020</v>
      </c>
      <c r="AH55" s="29" t="str">
        <f t="shared" si="2"/>
        <v>2020</v>
      </c>
      <c r="AI55" s="80" t="str">
        <f t="shared" si="2"/>
        <v>2020</v>
      </c>
    </row>
    <row r="56" spans="1:35" ht="15" thickBot="1">
      <c r="A56" s="31"/>
      <c r="B56" s="32"/>
      <c r="C56" s="82" t="str">
        <f>C39</f>
        <v>Femme</v>
      </c>
      <c r="D56" s="83" t="str">
        <f t="shared" ref="D56:AI56" si="3">D39</f>
        <v>Homme</v>
      </c>
      <c r="E56" s="81" t="str">
        <f t="shared" si="3"/>
        <v>Ensemble</v>
      </c>
      <c r="F56" s="84" t="str">
        <f t="shared" si="3"/>
        <v>Femme</v>
      </c>
      <c r="G56" s="83" t="str">
        <f t="shared" si="3"/>
        <v>Homme</v>
      </c>
      <c r="H56" s="81" t="str">
        <f t="shared" si="3"/>
        <v>Ensemble</v>
      </c>
      <c r="I56" s="84" t="str">
        <f t="shared" si="3"/>
        <v>Femme</v>
      </c>
      <c r="J56" s="83" t="str">
        <f t="shared" si="3"/>
        <v>Homme</v>
      </c>
      <c r="K56" s="81" t="str">
        <f t="shared" si="3"/>
        <v>Ensemble</v>
      </c>
      <c r="L56" s="84" t="str">
        <f t="shared" si="3"/>
        <v>Femme</v>
      </c>
      <c r="M56" s="83" t="str">
        <f t="shared" si="3"/>
        <v>Homme</v>
      </c>
      <c r="N56" s="81" t="str">
        <f t="shared" si="3"/>
        <v>Ensemble</v>
      </c>
      <c r="O56" s="84" t="str">
        <f t="shared" si="3"/>
        <v>Femme</v>
      </c>
      <c r="P56" s="83" t="str">
        <f t="shared" si="3"/>
        <v>Homme</v>
      </c>
      <c r="Q56" s="81" t="str">
        <f t="shared" si="3"/>
        <v>Ensemble</v>
      </c>
      <c r="R56" s="84" t="str">
        <f t="shared" si="3"/>
        <v>Femme</v>
      </c>
      <c r="S56" s="83" t="str">
        <f t="shared" si="3"/>
        <v>Homme</v>
      </c>
      <c r="T56" s="81" t="str">
        <f t="shared" si="3"/>
        <v>Ensemble</v>
      </c>
      <c r="U56" s="84" t="str">
        <f t="shared" si="3"/>
        <v>Femme</v>
      </c>
      <c r="V56" s="83" t="str">
        <f t="shared" si="3"/>
        <v>Homme</v>
      </c>
      <c r="W56" s="81" t="str">
        <f t="shared" si="3"/>
        <v>Ensemble</v>
      </c>
      <c r="X56" s="84" t="str">
        <f t="shared" si="3"/>
        <v>Femme</v>
      </c>
      <c r="Y56" s="83" t="str">
        <f t="shared" si="3"/>
        <v>Homme</v>
      </c>
      <c r="Z56" s="81" t="str">
        <f t="shared" si="3"/>
        <v>Ensemble</v>
      </c>
      <c r="AA56" s="84" t="str">
        <f t="shared" si="3"/>
        <v>Femme</v>
      </c>
      <c r="AB56" s="83" t="str">
        <f t="shared" si="3"/>
        <v>Homme</v>
      </c>
      <c r="AC56" s="81" t="str">
        <f t="shared" si="3"/>
        <v>Ensemble</v>
      </c>
      <c r="AD56" s="84" t="str">
        <f t="shared" si="3"/>
        <v>Femme</v>
      </c>
      <c r="AE56" s="83" t="str">
        <f t="shared" si="3"/>
        <v>Homme</v>
      </c>
      <c r="AF56" s="81" t="str">
        <f t="shared" si="3"/>
        <v>Ensemble</v>
      </c>
      <c r="AG56" s="84" t="str">
        <f t="shared" si="3"/>
        <v>Femme</v>
      </c>
      <c r="AH56" s="83" t="str">
        <f t="shared" si="3"/>
        <v>Homme</v>
      </c>
      <c r="AI56" s="81" t="str">
        <f t="shared" si="3"/>
        <v>Ensemble</v>
      </c>
    </row>
    <row r="57" spans="1:35">
      <c r="A57" s="175" t="s">
        <v>174</v>
      </c>
      <c r="B57" s="80" t="str">
        <f t="shared" ref="B57:B68" si="4">B40</f>
        <v>moins de 20</v>
      </c>
      <c r="C57" s="35">
        <f>SUM('Population France'!$V115:$V134)</f>
        <v>7819649</v>
      </c>
      <c r="D57" s="36">
        <f>SUM('Population France'!$V11:$V30)</f>
        <v>8190886</v>
      </c>
      <c r="E57" s="59">
        <f>C57+D57</f>
        <v>16010535</v>
      </c>
      <c r="F57" s="35">
        <f>SUM('Population France'!$W115:$W134)</f>
        <v>7831645</v>
      </c>
      <c r="G57" s="36">
        <f>SUM('Population France'!$W11:$W30)</f>
        <v>8206625</v>
      </c>
      <c r="H57" s="59">
        <f>F57+G57</f>
        <v>16038270</v>
      </c>
      <c r="I57" s="35">
        <f>SUM('Population France'!$X115:$X134)</f>
        <v>7838327</v>
      </c>
      <c r="J57" s="36">
        <f>SUM('Population France'!$X11:$X30)</f>
        <v>8208786</v>
      </c>
      <c r="K57" s="59">
        <f>I57+J57</f>
        <v>16047113</v>
      </c>
      <c r="L57" s="35">
        <f>SUM('Population France'!$Y115:$Y134)</f>
        <v>7859121</v>
      </c>
      <c r="M57" s="36">
        <f>SUM('Population France'!$Y11:$Y30)</f>
        <v>8236960</v>
      </c>
      <c r="N57" s="59">
        <f>L57+M57</f>
        <v>16096081</v>
      </c>
      <c r="O57" s="35">
        <f>SUM('Population France'!$Z115:$Z134)</f>
        <v>7958800</v>
      </c>
      <c r="P57" s="36">
        <f>SUM('Population France'!$Z11:$Z30)</f>
        <v>8335925</v>
      </c>
      <c r="Q57" s="59">
        <f>O57+P57</f>
        <v>16294725</v>
      </c>
      <c r="R57" s="35">
        <f>SUM('Population France'!$AA115:$AA134)</f>
        <v>7993269</v>
      </c>
      <c r="S57" s="36">
        <f>SUM('Population France'!$AA11:$AA30)</f>
        <v>8365745</v>
      </c>
      <c r="T57" s="59">
        <f>R57+S57</f>
        <v>16359014</v>
      </c>
      <c r="U57" s="35">
        <f>SUM('Population France'!$AB115:$AB134)</f>
        <v>7990084</v>
      </c>
      <c r="V57" s="36">
        <f>SUM('Population France'!$AB11:$AB30)</f>
        <v>8362047</v>
      </c>
      <c r="W57" s="59">
        <f>U57+V57</f>
        <v>16352131</v>
      </c>
      <c r="X57" s="35">
        <f>SUM('Population France'!$AC115:$AC134)</f>
        <v>7970305</v>
      </c>
      <c r="Y57" s="36">
        <f>SUM('Population France'!$AC11:$AC30)</f>
        <v>8346043</v>
      </c>
      <c r="Z57" s="59">
        <f>X57+Y57</f>
        <v>16316348</v>
      </c>
      <c r="AA57" s="35">
        <f>SUM('Population France'!$AD115:$AD134)</f>
        <v>7944035</v>
      </c>
      <c r="AB57" s="36">
        <f>SUM('Population France'!$AD11:$AD30)</f>
        <v>8316865</v>
      </c>
      <c r="AC57" s="59">
        <f>AA57+AB57</f>
        <v>16260900</v>
      </c>
      <c r="AD57" s="35">
        <f>SUM('Population France'!$AE115:$AE134)</f>
        <v>7903064</v>
      </c>
      <c r="AE57" s="36">
        <f>SUM('Population France'!$AE11:$AE30)</f>
        <v>8272607</v>
      </c>
      <c r="AF57" s="59">
        <f>AD57+AE57</f>
        <v>16175671</v>
      </c>
      <c r="AG57" s="35">
        <f>SUM('Population France'!$AF115:$AF134)</f>
        <v>7861319</v>
      </c>
      <c r="AH57" s="36">
        <f>SUM('Population France'!$AF11:$AF30)</f>
        <v>8223424</v>
      </c>
      <c r="AI57" s="59">
        <f>AG57+AH57</f>
        <v>16084743</v>
      </c>
    </row>
    <row r="58" spans="1:35">
      <c r="A58" s="176"/>
      <c r="B58" s="58" t="str">
        <f t="shared" si="4"/>
        <v>20-40</v>
      </c>
      <c r="C58" s="35">
        <f>SUM('Population France'!$V135:$V154)</f>
        <v>8295842</v>
      </c>
      <c r="D58" s="36">
        <f>SUM('Population France'!$V31:$V50)</f>
        <v>8192127</v>
      </c>
      <c r="E58" s="59">
        <f t="shared" ref="E58:E67" si="5">C58+D58</f>
        <v>16487969</v>
      </c>
      <c r="F58" s="35">
        <f>SUM('Population France'!$W135:$W154)</f>
        <v>8253971</v>
      </c>
      <c r="G58" s="36">
        <f>SUM('Population France'!$W31:$W50)</f>
        <v>8148417</v>
      </c>
      <c r="H58" s="59">
        <f t="shared" ref="H58:H68" si="6">F58+G58</f>
        <v>16402388</v>
      </c>
      <c r="I58" s="35">
        <f>SUM('Population France'!$X135:$X154)</f>
        <v>8205874</v>
      </c>
      <c r="J58" s="36">
        <f>SUM('Population France'!$X31:$X50)</f>
        <v>8090278</v>
      </c>
      <c r="K58" s="59">
        <f t="shared" ref="K58:K68" si="7">I58+J58</f>
        <v>16296152</v>
      </c>
      <c r="L58" s="35">
        <f>SUM('Population France'!$Y135:$Y154)</f>
        <v>8145210</v>
      </c>
      <c r="M58" s="36">
        <f>SUM('Population France'!$Y31:$Y50)</f>
        <v>8023442</v>
      </c>
      <c r="N58" s="59">
        <f t="shared" ref="N58:N68" si="8">L58+M58</f>
        <v>16168652</v>
      </c>
      <c r="O58" s="35">
        <f>SUM('Population France'!$Z135:$Z154)</f>
        <v>8116765</v>
      </c>
      <c r="P58" s="36">
        <f>SUM('Population France'!$Z31:$Z50)</f>
        <v>7977644</v>
      </c>
      <c r="Q58" s="59">
        <f t="shared" ref="Q58:Q68" si="9">O58+P58</f>
        <v>16094409</v>
      </c>
      <c r="R58" s="35">
        <f>SUM('Population France'!$AA135:$AA154)</f>
        <v>8080738</v>
      </c>
      <c r="S58" s="36">
        <f>SUM('Population France'!$AA31:$AA50)</f>
        <v>7916769</v>
      </c>
      <c r="T58" s="59">
        <f t="shared" ref="T58:T68" si="10">R58+S58</f>
        <v>15997507</v>
      </c>
      <c r="U58" s="35">
        <f>SUM('Population France'!$AB135:$AB154)</f>
        <v>8061556</v>
      </c>
      <c r="V58" s="36">
        <f>SUM('Population France'!$AB31:$AB50)</f>
        <v>7878963</v>
      </c>
      <c r="W58" s="59">
        <f t="shared" ref="W58:W68" si="11">U58+V58</f>
        <v>15940519</v>
      </c>
      <c r="X58" s="35">
        <f>SUM('Population France'!$AC135:$AC154)</f>
        <v>8058902</v>
      </c>
      <c r="Y58" s="36">
        <f>SUM('Population France'!$AC31:$AC50)</f>
        <v>7858058</v>
      </c>
      <c r="Z58" s="59">
        <f t="shared" ref="Z58:Z68" si="12">X58+Y58</f>
        <v>15916960</v>
      </c>
      <c r="AA58" s="35">
        <f>SUM('Population France'!$AD135:$AD154)</f>
        <v>8037062</v>
      </c>
      <c r="AB58" s="36">
        <f>SUM('Population France'!$AD31:$AD50)</f>
        <v>7818342</v>
      </c>
      <c r="AC58" s="59">
        <f t="shared" ref="AC58:AC68" si="13">AA58+AB58</f>
        <v>15855404</v>
      </c>
      <c r="AD58" s="35">
        <f>SUM('Population France'!$AE135:$AE154)</f>
        <v>8023273</v>
      </c>
      <c r="AE58" s="36">
        <f>SUM('Population France'!$AE31:$AE50)</f>
        <v>7793517</v>
      </c>
      <c r="AF58" s="59">
        <f t="shared" ref="AF58:AF68" si="14">AD58+AE58</f>
        <v>15816790</v>
      </c>
      <c r="AG58" s="35">
        <f>SUM('Population France'!$AF135:$AF154)</f>
        <v>7996171</v>
      </c>
      <c r="AH58" s="36">
        <f>SUM('Population France'!$AF31:$AF50)</f>
        <v>7762994</v>
      </c>
      <c r="AI58" s="59">
        <f t="shared" ref="AI58:AI68" si="15">AG58+AH58</f>
        <v>15759165</v>
      </c>
    </row>
    <row r="59" spans="1:35">
      <c r="A59" s="176"/>
      <c r="B59" s="58" t="str">
        <f t="shared" si="4"/>
        <v>40 à 60</v>
      </c>
      <c r="C59" s="35">
        <f>SUM('Population France'!$V155:$V174)</f>
        <v>8930772</v>
      </c>
      <c r="D59" s="36">
        <f>SUM('Population France'!$V51:$V70)</f>
        <v>8578489</v>
      </c>
      <c r="E59" s="59">
        <f t="shared" si="5"/>
        <v>17509261</v>
      </c>
      <c r="F59" s="35">
        <f>SUM('Population France'!$W155:$W174)</f>
        <v>8932432</v>
      </c>
      <c r="G59" s="36">
        <f>SUM('Population France'!$W51:$W70)</f>
        <v>8585288</v>
      </c>
      <c r="H59" s="59">
        <f t="shared" si="6"/>
        <v>17517720</v>
      </c>
      <c r="I59" s="35">
        <f>SUM('Population France'!$X155:$X174)</f>
        <v>8969324</v>
      </c>
      <c r="J59" s="36">
        <f>SUM('Population France'!$X51:$X70)</f>
        <v>8625603</v>
      </c>
      <c r="K59" s="59">
        <f t="shared" si="7"/>
        <v>17594927</v>
      </c>
      <c r="L59" s="35">
        <f>SUM('Population France'!$Y155:$Y174)</f>
        <v>8995105</v>
      </c>
      <c r="M59" s="36">
        <f>SUM('Population France'!$Y51:$Y70)</f>
        <v>8667220</v>
      </c>
      <c r="N59" s="59">
        <f t="shared" si="8"/>
        <v>17662325</v>
      </c>
      <c r="O59" s="35">
        <f>SUM('Population France'!$Z155:$Z174)</f>
        <v>9044965</v>
      </c>
      <c r="P59" s="36">
        <f>SUM('Population France'!$Z51:$Z70)</f>
        <v>8721616</v>
      </c>
      <c r="Q59" s="59">
        <f t="shared" si="9"/>
        <v>17766581</v>
      </c>
      <c r="R59" s="35">
        <f>SUM('Population France'!$AA155:$AA174)</f>
        <v>9039105</v>
      </c>
      <c r="S59" s="36">
        <f>SUM('Population France'!$AA51:$AA70)</f>
        <v>8717446</v>
      </c>
      <c r="T59" s="59">
        <f t="shared" si="10"/>
        <v>17756551</v>
      </c>
      <c r="U59" s="35">
        <f>SUM('Population France'!$AB155:$AB174)</f>
        <v>9007988</v>
      </c>
      <c r="V59" s="36">
        <f>SUM('Population France'!$AB51:$AB70)</f>
        <v>8686623</v>
      </c>
      <c r="W59" s="59">
        <f t="shared" si="11"/>
        <v>17694611</v>
      </c>
      <c r="X59" s="35">
        <f>SUM('Population France'!$AC155:$AC174)</f>
        <v>8953831</v>
      </c>
      <c r="Y59" s="36">
        <f>SUM('Population France'!$AC51:$AC70)</f>
        <v>8641984</v>
      </c>
      <c r="Z59" s="59">
        <f t="shared" si="12"/>
        <v>17595815</v>
      </c>
      <c r="AA59" s="35">
        <f>SUM('Population France'!$AD155:$AD174)</f>
        <v>8914841</v>
      </c>
      <c r="AB59" s="36">
        <f>SUM('Population France'!$AD51:$AD70)</f>
        <v>8607876</v>
      </c>
      <c r="AC59" s="59">
        <f t="shared" si="13"/>
        <v>17522717</v>
      </c>
      <c r="AD59" s="35">
        <f>SUM('Population France'!$AE155:$AE174)</f>
        <v>8874537</v>
      </c>
      <c r="AE59" s="36">
        <f>SUM('Population France'!$AE51:$AE70)</f>
        <v>8568093</v>
      </c>
      <c r="AF59" s="59">
        <f t="shared" si="14"/>
        <v>17442630</v>
      </c>
      <c r="AG59" s="35">
        <f>SUM('Population France'!$AF155:$AF174)</f>
        <v>8841209</v>
      </c>
      <c r="AH59" s="36">
        <f>SUM('Population France'!$AF51:$AF70)</f>
        <v>8528346</v>
      </c>
      <c r="AI59" s="59">
        <f t="shared" si="15"/>
        <v>17369555</v>
      </c>
    </row>
    <row r="60" spans="1:35">
      <c r="A60" s="176"/>
      <c r="B60" s="58" t="str">
        <f t="shared" si="4"/>
        <v>60 à 65</v>
      </c>
      <c r="C60" s="35">
        <f>SUM('Population France'!$V175:$V179)</f>
        <v>1994839</v>
      </c>
      <c r="D60" s="36">
        <f>SUM('Population France'!$V71:$V75)</f>
        <v>1878634</v>
      </c>
      <c r="E60" s="59">
        <f t="shared" si="5"/>
        <v>3873473</v>
      </c>
      <c r="F60" s="35">
        <f>SUM('Population France'!$W175:$W179)</f>
        <v>2118139</v>
      </c>
      <c r="G60" s="36">
        <f>SUM('Population France'!$W71:$W75)</f>
        <v>1987922</v>
      </c>
      <c r="H60" s="59">
        <f t="shared" si="6"/>
        <v>4106061</v>
      </c>
      <c r="I60" s="35">
        <f>SUM('Population France'!$X175:$X179)</f>
        <v>2131130</v>
      </c>
      <c r="J60" s="36">
        <f>SUM('Population France'!$X71:$X75)</f>
        <v>1990013</v>
      </c>
      <c r="K60" s="59">
        <f t="shared" si="7"/>
        <v>4121143</v>
      </c>
      <c r="L60" s="35">
        <f>SUM('Population France'!$Y175:$Y179)</f>
        <v>2137138</v>
      </c>
      <c r="M60" s="36">
        <f>SUM('Population France'!$Y71:$Y75)</f>
        <v>1982408</v>
      </c>
      <c r="N60" s="59">
        <f t="shared" si="8"/>
        <v>4119546</v>
      </c>
      <c r="O60" s="35">
        <f>SUM('Population France'!$Z175:$Z179)</f>
        <v>2129776</v>
      </c>
      <c r="P60" s="36">
        <f>SUM('Population France'!$Z71:$Z75)</f>
        <v>1966305</v>
      </c>
      <c r="Q60" s="59">
        <f t="shared" si="9"/>
        <v>4096081</v>
      </c>
      <c r="R60" s="35">
        <f>SUM('Population France'!$AA175:$AA179)</f>
        <v>2125545</v>
      </c>
      <c r="S60" s="36">
        <f>SUM('Population France'!$AA71:$AA75)</f>
        <v>1956183</v>
      </c>
      <c r="T60" s="59">
        <f t="shared" si="10"/>
        <v>4081728</v>
      </c>
      <c r="U60" s="35">
        <f>SUM('Population France'!$AB175:$AB179)</f>
        <v>2116109</v>
      </c>
      <c r="V60" s="36">
        <f>SUM('Population France'!$AB71:$AB75)</f>
        <v>1939281</v>
      </c>
      <c r="W60" s="59">
        <f t="shared" si="11"/>
        <v>4055390</v>
      </c>
      <c r="X60" s="35">
        <f>SUM('Population France'!$AC175:$AC179)</f>
        <v>2124596</v>
      </c>
      <c r="Y60" s="36">
        <f>SUM('Population France'!$AC71:$AC75)</f>
        <v>1939813</v>
      </c>
      <c r="Z60" s="59">
        <f t="shared" si="12"/>
        <v>4064409</v>
      </c>
      <c r="AA60" s="35">
        <f>SUM('Population France'!$AD175:$AD179)</f>
        <v>2125509</v>
      </c>
      <c r="AB60" s="36">
        <f>SUM('Population France'!$AD71:$AD75)</f>
        <v>1937158</v>
      </c>
      <c r="AC60" s="59">
        <f t="shared" si="13"/>
        <v>4062667</v>
      </c>
      <c r="AD60" s="35">
        <f>SUM('Population France'!$AE175:$AE179)</f>
        <v>2135706</v>
      </c>
      <c r="AE60" s="36">
        <f>SUM('Population France'!$AE71:$AE75)</f>
        <v>1943932</v>
      </c>
      <c r="AF60" s="59">
        <f t="shared" si="14"/>
        <v>4079638</v>
      </c>
      <c r="AG60" s="35">
        <f>SUM('Population France'!$AF175:$AF179)</f>
        <v>2144974</v>
      </c>
      <c r="AH60" s="36">
        <f>SUM('Population France'!$AF71:$AF75)</f>
        <v>1954688</v>
      </c>
      <c r="AI60" s="59">
        <f t="shared" si="15"/>
        <v>4099662</v>
      </c>
    </row>
    <row r="61" spans="1:35">
      <c r="A61" s="176"/>
      <c r="B61" s="58" t="str">
        <f t="shared" si="4"/>
        <v>65 à 70</v>
      </c>
      <c r="C61" s="35">
        <f>SUM('Population France'!$V180:$V184)</f>
        <v>1370785</v>
      </c>
      <c r="D61" s="36">
        <f>SUM('Population France'!$V76:$V80)</f>
        <v>1238478</v>
      </c>
      <c r="E61" s="59">
        <f t="shared" si="5"/>
        <v>2609263</v>
      </c>
      <c r="F61" s="35">
        <f>SUM('Population France'!$W180:$W184)</f>
        <v>1407840</v>
      </c>
      <c r="G61" s="36">
        <f>SUM('Population France'!$W76:$W80)</f>
        <v>1274392</v>
      </c>
      <c r="H61" s="59">
        <f t="shared" si="6"/>
        <v>2682232</v>
      </c>
      <c r="I61" s="35">
        <f>SUM('Population France'!$X180:$X184)</f>
        <v>1555991</v>
      </c>
      <c r="J61" s="36">
        <f>SUM('Population France'!$X76:$X80)</f>
        <v>1410706</v>
      </c>
      <c r="K61" s="59">
        <f t="shared" si="7"/>
        <v>2966697</v>
      </c>
      <c r="L61" s="35">
        <f>SUM('Population France'!$Y180:$Y184)</f>
        <v>1695637</v>
      </c>
      <c r="M61" s="36">
        <f>SUM('Population France'!$Y76:$Y80)</f>
        <v>1537136</v>
      </c>
      <c r="N61" s="59">
        <f t="shared" si="8"/>
        <v>3232773</v>
      </c>
      <c r="O61" s="35">
        <f>SUM('Population France'!$Z180:$Z184)</f>
        <v>1825942</v>
      </c>
      <c r="P61" s="36">
        <f>SUM('Population France'!$Z76:$Z80)</f>
        <v>1655568</v>
      </c>
      <c r="Q61" s="59">
        <f t="shared" si="9"/>
        <v>3481510</v>
      </c>
      <c r="R61" s="35">
        <f>SUM('Population France'!$AA180:$AA184)</f>
        <v>1946745</v>
      </c>
      <c r="S61" s="36">
        <f>SUM('Population France'!$AA76:$AA80)</f>
        <v>1762628</v>
      </c>
      <c r="T61" s="59">
        <f t="shared" si="10"/>
        <v>3709373</v>
      </c>
      <c r="U61" s="35">
        <f>SUM('Population France'!$AB180:$AB184)</f>
        <v>2069568</v>
      </c>
      <c r="V61" s="36">
        <f>SUM('Population France'!$AB76:$AB80)</f>
        <v>1867742</v>
      </c>
      <c r="W61" s="59">
        <f t="shared" si="11"/>
        <v>3937310</v>
      </c>
      <c r="X61" s="35">
        <f>SUM('Population France'!$AC180:$AC184)</f>
        <v>2078786</v>
      </c>
      <c r="Y61" s="36">
        <f>SUM('Population France'!$AC76:$AC80)</f>
        <v>1872554</v>
      </c>
      <c r="Z61" s="59">
        <f t="shared" si="12"/>
        <v>3951340</v>
      </c>
      <c r="AA61" s="35">
        <f>SUM('Population France'!$AD180:$AD184)</f>
        <v>2080141</v>
      </c>
      <c r="AB61" s="36">
        <f>SUM('Population France'!$AD76:$AD80)</f>
        <v>1865873</v>
      </c>
      <c r="AC61" s="59">
        <f t="shared" si="13"/>
        <v>3946014</v>
      </c>
      <c r="AD61" s="35">
        <f>SUM('Population France'!$AE180:$AE184)</f>
        <v>2067961</v>
      </c>
      <c r="AE61" s="36">
        <f>SUM('Population France'!$AE76:$AE80)</f>
        <v>1847420</v>
      </c>
      <c r="AF61" s="59">
        <f t="shared" si="14"/>
        <v>3915381</v>
      </c>
      <c r="AG61" s="35">
        <f>SUM('Population France'!$AF180:$AF184)</f>
        <v>2062450</v>
      </c>
      <c r="AH61" s="36">
        <f>SUM('Population France'!$AF76:$AF80)</f>
        <v>1837494</v>
      </c>
      <c r="AI61" s="59">
        <f t="shared" si="15"/>
        <v>3899944</v>
      </c>
    </row>
    <row r="62" spans="1:35">
      <c r="A62" s="176"/>
      <c r="B62" s="58" t="str">
        <f t="shared" si="4"/>
        <v>70 à 75</v>
      </c>
      <c r="C62" s="35">
        <f>SUM('Population France'!$V185:$V189)</f>
        <v>1354489</v>
      </c>
      <c r="D62" s="36">
        <f>SUM('Population France'!$V81:$V85)</f>
        <v>1108491</v>
      </c>
      <c r="E62" s="59">
        <f t="shared" si="5"/>
        <v>2462980</v>
      </c>
      <c r="F62" s="35">
        <f>SUM('Population France'!$W185:$W189)</f>
        <v>1329103</v>
      </c>
      <c r="G62" s="36">
        <f>SUM('Population France'!$W81:$W85)</f>
        <v>1100615</v>
      </c>
      <c r="H62" s="59">
        <f t="shared" si="6"/>
        <v>2429718</v>
      </c>
      <c r="I62" s="35">
        <f>SUM('Population France'!$X185:$X189)</f>
        <v>1291018</v>
      </c>
      <c r="J62" s="36">
        <f>SUM('Population France'!$X81:$X85)</f>
        <v>1079862</v>
      </c>
      <c r="K62" s="59">
        <f t="shared" si="7"/>
        <v>2370880</v>
      </c>
      <c r="L62" s="35">
        <f>SUM('Population France'!$Y185:$Y189)</f>
        <v>1283955</v>
      </c>
      <c r="M62" s="36">
        <f>SUM('Population France'!$Y81:$Y85)</f>
        <v>1086682</v>
      </c>
      <c r="N62" s="59">
        <f t="shared" si="8"/>
        <v>2370637</v>
      </c>
      <c r="O62" s="35">
        <f>SUM('Population France'!$Z185:$Z189)</f>
        <v>1295812</v>
      </c>
      <c r="P62" s="36">
        <f>SUM('Population France'!$Z81:$Z85)</f>
        <v>1107588</v>
      </c>
      <c r="Q62" s="59">
        <f t="shared" si="9"/>
        <v>2403400</v>
      </c>
      <c r="R62" s="35">
        <f>SUM('Population France'!$AA185:$AA189)</f>
        <v>1315784</v>
      </c>
      <c r="S62" s="36">
        <f>SUM('Population France'!$AA81:$AA85)</f>
        <v>1130698</v>
      </c>
      <c r="T62" s="59">
        <f t="shared" si="10"/>
        <v>2446482</v>
      </c>
      <c r="U62" s="35">
        <f>SUM('Population France'!$AB185:$AB189)</f>
        <v>1354401</v>
      </c>
      <c r="V62" s="36">
        <f>SUM('Population France'!$AB81:$AB85)</f>
        <v>1165673</v>
      </c>
      <c r="W62" s="59">
        <f t="shared" si="11"/>
        <v>2520074</v>
      </c>
      <c r="X62" s="35">
        <f>SUM('Population France'!$AC185:$AC189)</f>
        <v>1494829</v>
      </c>
      <c r="Y62" s="36">
        <f>SUM('Population France'!$AC81:$AC85)</f>
        <v>1289501</v>
      </c>
      <c r="Z62" s="59">
        <f t="shared" si="12"/>
        <v>2784330</v>
      </c>
      <c r="AA62" s="35">
        <f>SUM('Population France'!$AD185:$AD189)</f>
        <v>1629004</v>
      </c>
      <c r="AB62" s="36">
        <f>SUM('Population France'!$AD81:$AD85)</f>
        <v>1407935</v>
      </c>
      <c r="AC62" s="59">
        <f t="shared" si="13"/>
        <v>3036939</v>
      </c>
      <c r="AD62" s="35">
        <f>SUM('Population France'!$AE185:$AE189)</f>
        <v>1750983</v>
      </c>
      <c r="AE62" s="36">
        <f>SUM('Population France'!$AE81:$AE85)</f>
        <v>1513989</v>
      </c>
      <c r="AF62" s="59">
        <f t="shared" si="14"/>
        <v>3264972</v>
      </c>
      <c r="AG62" s="35">
        <f>SUM('Population France'!$AF185:$AF189)</f>
        <v>1866576</v>
      </c>
      <c r="AH62" s="36">
        <f>SUM('Population France'!$AF81:$AF85)</f>
        <v>1610522</v>
      </c>
      <c r="AI62" s="59">
        <f t="shared" si="15"/>
        <v>3477098</v>
      </c>
    </row>
    <row r="63" spans="1:35">
      <c r="A63" s="176"/>
      <c r="B63" s="58" t="str">
        <f t="shared" si="4"/>
        <v>75 à 80</v>
      </c>
      <c r="C63" s="35">
        <f>SUM('Population France'!V190:V194)</f>
        <v>1336203</v>
      </c>
      <c r="D63" s="36">
        <f>SUM('Population France'!$V86:$V90)</f>
        <v>955971</v>
      </c>
      <c r="E63" s="59">
        <f t="shared" si="5"/>
        <v>2292174</v>
      </c>
      <c r="F63" s="35">
        <f>SUM('Population France'!$W190:$W194)</f>
        <v>1315546</v>
      </c>
      <c r="G63" s="36">
        <f>SUM('Population France'!$W86:$W90)</f>
        <v>952097</v>
      </c>
      <c r="H63" s="59">
        <f t="shared" si="6"/>
        <v>2267643</v>
      </c>
      <c r="I63" s="35">
        <f>SUM('Population France'!$X190:$X194)</f>
        <v>1300755</v>
      </c>
      <c r="J63" s="36">
        <f>SUM('Population France'!$X86:$X90)</f>
        <v>952500</v>
      </c>
      <c r="K63" s="59">
        <f t="shared" si="7"/>
        <v>2253255</v>
      </c>
      <c r="L63" s="35">
        <f>SUM('Population France'!$Y190:$Y194)</f>
        <v>1278953</v>
      </c>
      <c r="M63" s="36">
        <f>SUM('Population France'!$Y86:$Y90)</f>
        <v>949641</v>
      </c>
      <c r="N63" s="59">
        <f t="shared" si="8"/>
        <v>2228594</v>
      </c>
      <c r="O63" s="35">
        <f>SUM('Population France'!$Z190:$Z194)</f>
        <v>1271831</v>
      </c>
      <c r="P63" s="36">
        <f>SUM('Population France'!$Z86:$Z90)</f>
        <v>957598</v>
      </c>
      <c r="Q63" s="59">
        <f t="shared" si="9"/>
        <v>2229429</v>
      </c>
      <c r="R63" s="35">
        <f>SUM('Population France'!$AA190:$AA194)</f>
        <v>1256039</v>
      </c>
      <c r="S63" s="36">
        <f>SUM('Population France'!$AA86:$AA90)</f>
        <v>960836</v>
      </c>
      <c r="T63" s="59">
        <f t="shared" si="10"/>
        <v>2216875</v>
      </c>
      <c r="U63" s="35">
        <f>SUM('Population France'!$AB190:$AB194)</f>
        <v>1237079</v>
      </c>
      <c r="V63" s="36">
        <f>SUM('Population France'!$AB86:$AB90)</f>
        <v>957342</v>
      </c>
      <c r="W63" s="59">
        <f t="shared" si="11"/>
        <v>2194421</v>
      </c>
      <c r="X63" s="35">
        <f>SUM('Population France'!$AC190:$AC194)</f>
        <v>1203311</v>
      </c>
      <c r="Y63" s="36">
        <f>SUM('Population France'!$AC86:$AC90)</f>
        <v>939835</v>
      </c>
      <c r="Z63" s="59">
        <f t="shared" si="12"/>
        <v>2143146</v>
      </c>
      <c r="AA63" s="35">
        <f>SUM('Population France'!$AD190:$AD194)</f>
        <v>1198634</v>
      </c>
      <c r="AB63" s="36">
        <f>SUM('Population France'!$AD86:$AD90)</f>
        <v>947161</v>
      </c>
      <c r="AC63" s="59">
        <f t="shared" si="13"/>
        <v>2145795</v>
      </c>
      <c r="AD63" s="35">
        <f>SUM('Population France'!$AE190:$AE194)</f>
        <v>1211787</v>
      </c>
      <c r="AE63" s="36">
        <f>SUM('Population France'!$AE86:$AE90)</f>
        <v>966333</v>
      </c>
      <c r="AF63" s="59">
        <f t="shared" si="14"/>
        <v>2178120</v>
      </c>
      <c r="AG63" s="35">
        <f>SUM('Population France'!$AF190:$AF194)</f>
        <v>1229012</v>
      </c>
      <c r="AH63" s="36">
        <f>SUM('Population France'!$AF86:$AF90)</f>
        <v>987550</v>
      </c>
      <c r="AI63" s="59">
        <f t="shared" si="15"/>
        <v>2216562</v>
      </c>
    </row>
    <row r="64" spans="1:35">
      <c r="A64" s="176"/>
      <c r="B64" s="58" t="str">
        <f t="shared" si="4"/>
        <v>80 à 85</v>
      </c>
      <c r="C64" s="35">
        <f>SUM('Population France'!$V195:$V199)</f>
        <v>1111931</v>
      </c>
      <c r="D64" s="36">
        <f>SUM('Population France'!$V91:$V95)</f>
        <v>663962</v>
      </c>
      <c r="E64" s="59">
        <f t="shared" si="5"/>
        <v>1775893</v>
      </c>
      <c r="F64" s="35">
        <f>SUM('Population France'!$W195:$W199)</f>
        <v>1126645</v>
      </c>
      <c r="G64" s="36">
        <f>SUM('Population France'!$W91:$W95)</f>
        <v>683102</v>
      </c>
      <c r="H64" s="59">
        <f t="shared" si="6"/>
        <v>1809747</v>
      </c>
      <c r="I64" s="35">
        <f>SUM('Population France'!$X195:$X199)</f>
        <v>1133153</v>
      </c>
      <c r="J64" s="36">
        <f>SUM('Population France'!$X91:$X95)</f>
        <v>699740</v>
      </c>
      <c r="K64" s="59">
        <f t="shared" si="7"/>
        <v>1832893</v>
      </c>
      <c r="L64" s="35">
        <f>SUM('Population France'!$Y195:$Y199)</f>
        <v>1146855</v>
      </c>
      <c r="M64" s="36">
        <f>SUM('Population France'!$Y91:$Y95)</f>
        <v>718080</v>
      </c>
      <c r="N64" s="59">
        <f t="shared" si="8"/>
        <v>1864935</v>
      </c>
      <c r="O64" s="35">
        <f>SUM('Population France'!$Z195:$Z199)</f>
        <v>1148397</v>
      </c>
      <c r="P64" s="36">
        <f>SUM('Population France'!$Z91:$Z95)</f>
        <v>726656</v>
      </c>
      <c r="Q64" s="59">
        <f t="shared" si="9"/>
        <v>1875053</v>
      </c>
      <c r="R64" s="35">
        <f>SUM('Population France'!$AA195:$AA199)</f>
        <v>1153770</v>
      </c>
      <c r="S64" s="36">
        <f>SUM('Population France'!$AA91:$AA95)</f>
        <v>740768</v>
      </c>
      <c r="T64" s="59">
        <f t="shared" si="10"/>
        <v>1894538</v>
      </c>
      <c r="U64" s="35">
        <f>SUM('Population France'!$AB195:$AB199)</f>
        <v>1139565</v>
      </c>
      <c r="V64" s="36">
        <f>SUM('Population France'!$AB91:$AB95)</f>
        <v>741565</v>
      </c>
      <c r="W64" s="59">
        <f t="shared" si="11"/>
        <v>1881130</v>
      </c>
      <c r="X64" s="35">
        <f>SUM('Population France'!$AC195:$AC199)</f>
        <v>1135734</v>
      </c>
      <c r="Y64" s="36">
        <f>SUM('Population France'!$AC91:$AC95)</f>
        <v>749694</v>
      </c>
      <c r="Z64" s="59">
        <f t="shared" si="12"/>
        <v>1885428</v>
      </c>
      <c r="AA64" s="35">
        <f>SUM('Population France'!$AD195:$AD199)</f>
        <v>1120353</v>
      </c>
      <c r="AB64" s="36">
        <f>SUM('Population France'!$AD91:$AD95)</f>
        <v>751533</v>
      </c>
      <c r="AC64" s="59">
        <f t="shared" si="13"/>
        <v>1871886</v>
      </c>
      <c r="AD64" s="35">
        <f>SUM('Population France'!$AE195:$AE199)</f>
        <v>1114166</v>
      </c>
      <c r="AE64" s="36">
        <f>SUM('Population France'!$AE91:$AE95)</f>
        <v>758997</v>
      </c>
      <c r="AF64" s="59">
        <f t="shared" si="14"/>
        <v>1873163</v>
      </c>
      <c r="AG64" s="35">
        <f>SUM('Population France'!$AF195:$AF199)</f>
        <v>1104709</v>
      </c>
      <c r="AH64" s="36">
        <f>SUM('Population France'!$AF91:$AF95)</f>
        <v>764297</v>
      </c>
      <c r="AI64" s="59">
        <f t="shared" si="15"/>
        <v>1869006</v>
      </c>
    </row>
    <row r="65" spans="1:35">
      <c r="A65" s="176"/>
      <c r="B65" s="58" t="str">
        <f t="shared" si="4"/>
        <v>85 à 90</v>
      </c>
      <c r="C65" s="35">
        <f>SUM('Population France'!V200:'Population France'!V204)</f>
        <v>785210</v>
      </c>
      <c r="D65" s="36">
        <f>SUM('Population France'!$V96:$V100)</f>
        <v>370056</v>
      </c>
      <c r="E65" s="59">
        <f t="shared" si="5"/>
        <v>1155266</v>
      </c>
      <c r="F65" s="35">
        <f>SUM('Population France'!$W200:$W204)</f>
        <v>792992</v>
      </c>
      <c r="G65" s="36">
        <f>SUM('Population France'!$W96:$W100)</f>
        <v>377020</v>
      </c>
      <c r="H65" s="59">
        <f t="shared" si="6"/>
        <v>1170012</v>
      </c>
      <c r="I65" s="35">
        <f>SUM('Population France'!$X200:$X204)</f>
        <v>798717</v>
      </c>
      <c r="J65" s="36">
        <f>SUM('Population France'!$X96:$X100)</f>
        <v>385154</v>
      </c>
      <c r="K65" s="59">
        <f t="shared" si="7"/>
        <v>1183871</v>
      </c>
      <c r="L65" s="35">
        <f>SUM('Population France'!$Y200:$Y204)</f>
        <v>803156</v>
      </c>
      <c r="M65" s="36">
        <f>SUM('Population France'!$Y96:$Y100)</f>
        <v>393744</v>
      </c>
      <c r="N65" s="59">
        <f t="shared" si="8"/>
        <v>1196900</v>
      </c>
      <c r="O65" s="35">
        <f>SUM('Population France'!$Z200:$Z204)</f>
        <v>812919</v>
      </c>
      <c r="P65" s="36">
        <f>SUM('Population France'!$Z96:$Z100)</f>
        <v>405721</v>
      </c>
      <c r="Q65" s="59">
        <f t="shared" si="9"/>
        <v>1218640</v>
      </c>
      <c r="R65" s="35">
        <f>SUM('Population France'!$AA200:$AA204)</f>
        <v>822839</v>
      </c>
      <c r="S65" s="36">
        <f>SUM('Population France'!$AA96:$AA100)</f>
        <v>418616</v>
      </c>
      <c r="T65" s="59">
        <f t="shared" si="10"/>
        <v>1241455</v>
      </c>
      <c r="U65" s="35">
        <f>SUM('Population France'!$AB200:$AB204)</f>
        <v>838840</v>
      </c>
      <c r="V65" s="36">
        <f>SUM('Population France'!$AB96:$AB100)</f>
        <v>432872</v>
      </c>
      <c r="W65" s="59">
        <f t="shared" si="11"/>
        <v>1271712</v>
      </c>
      <c r="X65" s="35">
        <f>SUM('Population France'!$AC200:$AC204)</f>
        <v>858806</v>
      </c>
      <c r="Y65" s="36">
        <f>SUM('Population France'!$AC96:$AC100)</f>
        <v>449084</v>
      </c>
      <c r="Z65" s="59">
        <f t="shared" si="12"/>
        <v>1307890</v>
      </c>
      <c r="AA65" s="35">
        <f>SUM('Population France'!$AD200:$AD204)</f>
        <v>874330</v>
      </c>
      <c r="AB65" s="36">
        <f>SUM('Population France'!$AD96:$AD100)</f>
        <v>464102</v>
      </c>
      <c r="AC65" s="59">
        <f t="shared" si="13"/>
        <v>1338432</v>
      </c>
      <c r="AD65" s="35">
        <f>SUM('Population France'!$AE200:$AE204)</f>
        <v>878139</v>
      </c>
      <c r="AE65" s="36">
        <f>SUM('Population France'!$AE96:$AE100)</f>
        <v>473775</v>
      </c>
      <c r="AF65" s="59">
        <f t="shared" si="14"/>
        <v>1351914</v>
      </c>
      <c r="AG65" s="35">
        <f>SUM('Population France'!$AF200:$AF204)</f>
        <v>888141</v>
      </c>
      <c r="AH65" s="36">
        <f>SUM('Population France'!$AF96:$AF100)</f>
        <v>487396</v>
      </c>
      <c r="AI65" s="59">
        <f t="shared" si="15"/>
        <v>1375537</v>
      </c>
    </row>
    <row r="66" spans="1:35">
      <c r="A66" s="176"/>
      <c r="B66" s="58" t="str">
        <f t="shared" si="4"/>
        <v>90 à 95</v>
      </c>
      <c r="C66" s="35">
        <f>SUM('Population France'!$V205:$V209)</f>
        <v>217141</v>
      </c>
      <c r="D66" s="36">
        <f>SUM('Population France'!$V101:$V105)</f>
        <v>75945</v>
      </c>
      <c r="E66" s="59">
        <f t="shared" si="5"/>
        <v>293086</v>
      </c>
      <c r="F66" s="35">
        <f>SUM('Population France'!$W205:$W209)</f>
        <v>274443</v>
      </c>
      <c r="G66" s="36">
        <f>SUM('Population France'!$W101:$W105)</f>
        <v>100646</v>
      </c>
      <c r="H66" s="59">
        <f t="shared" si="6"/>
        <v>375089</v>
      </c>
      <c r="I66" s="35">
        <f>SUM('Population France'!$X205:$X209)</f>
        <v>327827</v>
      </c>
      <c r="J66" s="36">
        <f>SUM('Population France'!$X101:$X105)</f>
        <v>122718</v>
      </c>
      <c r="K66" s="59">
        <f t="shared" si="7"/>
        <v>450545</v>
      </c>
      <c r="L66" s="35">
        <f>SUM('Population France'!$Y205:$Y209)</f>
        <v>369949</v>
      </c>
      <c r="M66" s="36">
        <f>SUM('Population France'!$Y101:$Y105)</f>
        <v>138897</v>
      </c>
      <c r="N66" s="59">
        <f t="shared" si="8"/>
        <v>508846</v>
      </c>
      <c r="O66" s="35">
        <f>SUM('Population France'!$Z205:$Z209)</f>
        <v>405917</v>
      </c>
      <c r="P66" s="36">
        <f>SUM('Population France'!$Z101:$Z105)</f>
        <v>152090</v>
      </c>
      <c r="Q66" s="59">
        <f t="shared" si="9"/>
        <v>558007</v>
      </c>
      <c r="R66" s="35">
        <f>SUM('Population France'!$AA205:$AA209)</f>
        <v>436032</v>
      </c>
      <c r="S66" s="36">
        <f>SUM('Population France'!$AA101:$AA105)</f>
        <v>163566</v>
      </c>
      <c r="T66" s="59">
        <f t="shared" si="10"/>
        <v>599598</v>
      </c>
      <c r="U66" s="35">
        <f>SUM('Population France'!$AB205:$AB209)</f>
        <v>441870</v>
      </c>
      <c r="V66" s="36">
        <f>SUM('Population France'!$AB101:$AB105)</f>
        <v>167362</v>
      </c>
      <c r="W66" s="59">
        <f t="shared" si="11"/>
        <v>609232</v>
      </c>
      <c r="X66" s="35">
        <f>SUM('Population France'!$AC205:$AC209)</f>
        <v>458030</v>
      </c>
      <c r="Y66" s="36">
        <f>SUM('Population France'!$AC101:$AC105)</f>
        <v>173978</v>
      </c>
      <c r="Z66" s="59">
        <f t="shared" si="12"/>
        <v>632008</v>
      </c>
      <c r="AA66" s="35">
        <f>SUM('Population France'!$AD205:$AD209)</f>
        <v>465133</v>
      </c>
      <c r="AB66" s="36">
        <f>SUM('Population France'!$AD101:$AD105)</f>
        <v>179808</v>
      </c>
      <c r="AC66" s="59">
        <f t="shared" si="13"/>
        <v>644941</v>
      </c>
      <c r="AD66" s="35">
        <f>SUM('Population France'!$AE205:$AE209)</f>
        <v>476902</v>
      </c>
      <c r="AE66" s="36">
        <f>SUM('Population France'!$AE101:$AE105)</f>
        <v>186187</v>
      </c>
      <c r="AF66" s="59">
        <f t="shared" si="14"/>
        <v>663089</v>
      </c>
      <c r="AG66" s="35">
        <f>SUM('Population France'!$AF205:$AF209)</f>
        <v>486651</v>
      </c>
      <c r="AH66" s="36">
        <f>SUM('Population France'!$AF101:$AF105)</f>
        <v>192125</v>
      </c>
      <c r="AI66" s="59">
        <f t="shared" si="15"/>
        <v>678776</v>
      </c>
    </row>
    <row r="67" spans="1:35">
      <c r="A67" s="176"/>
      <c r="B67" s="58" t="str">
        <f t="shared" si="4"/>
        <v>95 et plus</v>
      </c>
      <c r="C67" s="35">
        <f>SUM('Population France'!$V210:$V215)</f>
        <v>116546</v>
      </c>
      <c r="D67" s="36">
        <f>SUM('Population France'!$V106:$V111)</f>
        <v>26493</v>
      </c>
      <c r="E67" s="59">
        <f t="shared" si="5"/>
        <v>143039</v>
      </c>
      <c r="F67" s="35">
        <f>SUM('Population France'!$W210:$W215)</f>
        <v>109687</v>
      </c>
      <c r="G67" s="36">
        <f>SUM('Population France'!$W106:$W111)</f>
        <v>24833</v>
      </c>
      <c r="H67" s="59">
        <f t="shared" si="6"/>
        <v>134520</v>
      </c>
      <c r="I67" s="35">
        <f>SUM('Population France'!$X210:$X215)</f>
        <v>101051</v>
      </c>
      <c r="J67" s="36">
        <f>SUM('Population France'!$X106:$X111)</f>
        <v>22714</v>
      </c>
      <c r="K67" s="59">
        <f t="shared" si="7"/>
        <v>123765</v>
      </c>
      <c r="L67" s="35">
        <f>SUM('Population France'!$Y210:$Y215)</f>
        <v>94252</v>
      </c>
      <c r="M67" s="36">
        <f>SUM('Population France'!$Y106:$Y111)</f>
        <v>21215</v>
      </c>
      <c r="N67" s="59">
        <f t="shared" si="8"/>
        <v>115467</v>
      </c>
      <c r="O67" s="35">
        <f>SUM('Population France'!$Z210:$Z215)</f>
        <v>91622</v>
      </c>
      <c r="P67" s="36">
        <f>SUM('Population France'!$Z106:$Z111)</f>
        <v>21416</v>
      </c>
      <c r="Q67" s="59">
        <f t="shared" si="9"/>
        <v>113038</v>
      </c>
      <c r="R67" s="35">
        <f>SUM('Population France'!$AA210:$AA215)</f>
        <v>95620</v>
      </c>
      <c r="S67" s="36">
        <f>SUM('Population France'!$AA106:$AA111)</f>
        <v>23728</v>
      </c>
      <c r="T67" s="59">
        <f t="shared" si="10"/>
        <v>119348</v>
      </c>
      <c r="U67" s="35">
        <f>SUM('Population France'!$AB210:$AB215)</f>
        <v>115498</v>
      </c>
      <c r="V67" s="36">
        <f>SUM('Population France'!$AB106:$AB111)</f>
        <v>30617</v>
      </c>
      <c r="W67" s="59">
        <f t="shared" si="11"/>
        <v>146115</v>
      </c>
      <c r="X67" s="35">
        <f>SUM('Population France'!$AC210:$AC215)</f>
        <v>140092</v>
      </c>
      <c r="Y67" s="36">
        <f>SUM('Population France'!$AC106:$AC111)</f>
        <v>36716</v>
      </c>
      <c r="Z67" s="59">
        <f t="shared" si="12"/>
        <v>176808</v>
      </c>
      <c r="AA67" s="35">
        <f>SUM('Population France'!$AD210:$AD215)</f>
        <v>157196</v>
      </c>
      <c r="AB67" s="36">
        <f>SUM('Population France'!$AD106:$AD111)</f>
        <v>40870</v>
      </c>
      <c r="AC67" s="59">
        <f t="shared" si="13"/>
        <v>198066</v>
      </c>
      <c r="AD67" s="35">
        <f>SUM('Population France'!$AE210:$AE215)</f>
        <v>171681</v>
      </c>
      <c r="AE67" s="36">
        <f>SUM('Population France'!$AE106:$AE111)</f>
        <v>44654</v>
      </c>
      <c r="AF67" s="59">
        <f t="shared" si="14"/>
        <v>216335</v>
      </c>
      <c r="AG67" s="35">
        <f>SUM('Population France'!$AF210:$AF215)</f>
        <v>185312</v>
      </c>
      <c r="AH67" s="36">
        <f>SUM('Population France'!$AF106:$AF111)</f>
        <v>48343</v>
      </c>
      <c r="AI67" s="59">
        <f t="shared" si="15"/>
        <v>233655</v>
      </c>
    </row>
    <row r="68" spans="1:35" ht="15" thickBot="1">
      <c r="A68" s="177"/>
      <c r="B68" s="81" t="str">
        <f t="shared" si="4"/>
        <v>TOTAL</v>
      </c>
      <c r="C68" s="41">
        <f>'Population France'!$V217</f>
        <v>33333407</v>
      </c>
      <c r="D68" s="42">
        <f>'Population France'!V113</f>
        <v>31279532</v>
      </c>
      <c r="E68" s="60">
        <f>C68+D68</f>
        <v>64612939</v>
      </c>
      <c r="F68" s="41">
        <f>'Population France'!$W217</f>
        <v>33492443</v>
      </c>
      <c r="G68" s="42">
        <f>'Population France'!$W113</f>
        <v>31440957</v>
      </c>
      <c r="H68" s="60">
        <f t="shared" si="6"/>
        <v>64933400</v>
      </c>
      <c r="I68" s="41">
        <f>'Population France'!$X217</f>
        <v>33653167</v>
      </c>
      <c r="J68" s="42">
        <f>'Population France'!$X113</f>
        <v>31588074</v>
      </c>
      <c r="K68" s="60">
        <f t="shared" si="7"/>
        <v>65241241</v>
      </c>
      <c r="L68" s="41">
        <f>'Population France'!$Y217</f>
        <v>33809331</v>
      </c>
      <c r="M68" s="42">
        <f>'Population France'!$Y113</f>
        <v>31755425</v>
      </c>
      <c r="N68" s="60">
        <f t="shared" si="8"/>
        <v>65564756</v>
      </c>
      <c r="O68" s="41">
        <f>'Population France'!$Z217</f>
        <v>34102746</v>
      </c>
      <c r="P68" s="42">
        <f>'Population France'!Z113</f>
        <v>32028127</v>
      </c>
      <c r="Q68" s="60">
        <f t="shared" si="9"/>
        <v>66130873</v>
      </c>
      <c r="R68" s="41">
        <f>'Population France'!$AA217</f>
        <v>34265486</v>
      </c>
      <c r="S68" s="42">
        <f>'Population France'!$AA113</f>
        <v>32156983</v>
      </c>
      <c r="T68" s="60">
        <f t="shared" si="10"/>
        <v>66422469</v>
      </c>
      <c r="U68" s="41">
        <f>'Population France'!$AB217</f>
        <v>34372558</v>
      </c>
      <c r="V68" s="42">
        <f>'Population France'!$AB113</f>
        <v>32230087</v>
      </c>
      <c r="W68" s="60">
        <f t="shared" si="11"/>
        <v>66602645</v>
      </c>
      <c r="X68" s="41">
        <f>'Population France'!$AC217</f>
        <v>34477222</v>
      </c>
      <c r="Y68" s="42">
        <f>'Population France'!$AC113</f>
        <v>32297260</v>
      </c>
      <c r="Z68" s="60">
        <f t="shared" si="12"/>
        <v>66774482</v>
      </c>
      <c r="AA68" s="41">
        <f>'Population France'!$AD217</f>
        <v>34546238</v>
      </c>
      <c r="AB68" s="42">
        <f>'Population France'!$AD113</f>
        <v>32337523</v>
      </c>
      <c r="AC68" s="60">
        <f t="shared" si="13"/>
        <v>66883761</v>
      </c>
      <c r="AD68" s="41">
        <f>'Population France'!$AE217</f>
        <v>34608199</v>
      </c>
      <c r="AE68" s="42">
        <f>'Population France'!$AE113</f>
        <v>32369504</v>
      </c>
      <c r="AF68" s="60">
        <f t="shared" si="14"/>
        <v>66977703</v>
      </c>
      <c r="AG68" s="41">
        <f>'Population France'!$AF217</f>
        <v>34666524</v>
      </c>
      <c r="AH68" s="42">
        <f>'Population France'!$AF113</f>
        <v>32397179</v>
      </c>
      <c r="AI68" s="60">
        <f t="shared" si="15"/>
        <v>67063703</v>
      </c>
    </row>
    <row r="69" spans="1:35">
      <c r="A69" s="24" t="s">
        <v>166</v>
      </c>
      <c r="B69" s="24"/>
      <c r="C69" s="25">
        <f>SUM(C57:C67)-C68</f>
        <v>0</v>
      </c>
      <c r="D69" s="25">
        <f t="shared" ref="D69:AI69" si="16">SUM(D57:D67)-D68</f>
        <v>0</v>
      </c>
      <c r="E69" s="25">
        <f t="shared" si="16"/>
        <v>0</v>
      </c>
      <c r="F69" s="25">
        <f>SUM(F57:F67)-F68</f>
        <v>0</v>
      </c>
      <c r="G69" s="25">
        <f t="shared" si="16"/>
        <v>0</v>
      </c>
      <c r="H69" s="25">
        <f t="shared" si="16"/>
        <v>0</v>
      </c>
      <c r="I69" s="25">
        <f t="shared" si="16"/>
        <v>0</v>
      </c>
      <c r="J69" s="25">
        <f t="shared" si="16"/>
        <v>0</v>
      </c>
      <c r="K69" s="25">
        <f t="shared" si="16"/>
        <v>0</v>
      </c>
      <c r="L69" s="25">
        <f t="shared" si="16"/>
        <v>0</v>
      </c>
      <c r="M69" s="25">
        <f t="shared" si="16"/>
        <v>0</v>
      </c>
      <c r="N69" s="25">
        <f t="shared" si="16"/>
        <v>0</v>
      </c>
      <c r="O69" s="25">
        <f t="shared" si="16"/>
        <v>0</v>
      </c>
      <c r="P69" s="25">
        <f t="shared" si="16"/>
        <v>0</v>
      </c>
      <c r="Q69" s="25">
        <f t="shared" si="16"/>
        <v>0</v>
      </c>
      <c r="R69" s="25">
        <f t="shared" si="16"/>
        <v>0</v>
      </c>
      <c r="S69" s="25">
        <f t="shared" si="16"/>
        <v>0</v>
      </c>
      <c r="T69" s="25">
        <f t="shared" si="16"/>
        <v>0</v>
      </c>
      <c r="U69" s="25">
        <f t="shared" si="16"/>
        <v>0</v>
      </c>
      <c r="V69" s="25">
        <f t="shared" si="16"/>
        <v>0</v>
      </c>
      <c r="W69" s="25">
        <f t="shared" si="16"/>
        <v>0</v>
      </c>
      <c r="X69" s="25">
        <f t="shared" si="16"/>
        <v>0</v>
      </c>
      <c r="Y69" s="25">
        <f t="shared" si="16"/>
        <v>0</v>
      </c>
      <c r="Z69" s="25">
        <f t="shared" si="16"/>
        <v>0</v>
      </c>
      <c r="AA69" s="25">
        <f t="shared" si="16"/>
        <v>0</v>
      </c>
      <c r="AB69" s="25">
        <f t="shared" si="16"/>
        <v>0</v>
      </c>
      <c r="AC69" s="25">
        <f t="shared" si="16"/>
        <v>0</v>
      </c>
      <c r="AD69" s="25">
        <f t="shared" si="16"/>
        <v>0</v>
      </c>
      <c r="AE69" s="25">
        <f t="shared" si="16"/>
        <v>0</v>
      </c>
      <c r="AF69" s="25">
        <f t="shared" si="16"/>
        <v>0</v>
      </c>
      <c r="AG69" s="25">
        <f t="shared" si="16"/>
        <v>0</v>
      </c>
      <c r="AH69" s="25">
        <f t="shared" si="16"/>
        <v>0</v>
      </c>
      <c r="AI69" s="25">
        <f t="shared" si="16"/>
        <v>0</v>
      </c>
    </row>
    <row r="70" spans="1:35">
      <c r="A70" s="24"/>
      <c r="B70" s="24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</row>
    <row r="71" spans="1:35" ht="15" thickBot="1">
      <c r="A71" s="86" t="s">
        <v>177</v>
      </c>
    </row>
    <row r="72" spans="1:35" ht="15" thickBot="1">
      <c r="A72" s="26"/>
      <c r="B72" s="26" t="s">
        <v>168</v>
      </c>
      <c r="C72" s="28" t="str">
        <f>C55</f>
        <v>2010</v>
      </c>
      <c r="D72" s="29" t="str">
        <f t="shared" ref="D72:AI72" si="17">D55</f>
        <v>2010</v>
      </c>
      <c r="E72" s="27" t="str">
        <f t="shared" si="17"/>
        <v>2010</v>
      </c>
      <c r="F72" s="28" t="str">
        <f t="shared" si="17"/>
        <v>2011</v>
      </c>
      <c r="G72" s="29" t="str">
        <f t="shared" si="17"/>
        <v>2011</v>
      </c>
      <c r="H72" s="27" t="str">
        <f t="shared" si="17"/>
        <v>2011</v>
      </c>
      <c r="I72" s="28" t="str">
        <f t="shared" si="17"/>
        <v>2012</v>
      </c>
      <c r="J72" s="29" t="str">
        <f t="shared" si="17"/>
        <v>2012</v>
      </c>
      <c r="K72" s="27" t="str">
        <f t="shared" si="17"/>
        <v>2012</v>
      </c>
      <c r="L72" s="28" t="str">
        <f t="shared" si="17"/>
        <v>2013</v>
      </c>
      <c r="M72" s="29" t="str">
        <f t="shared" si="17"/>
        <v>2013</v>
      </c>
      <c r="N72" s="27" t="str">
        <f t="shared" si="17"/>
        <v>2013</v>
      </c>
      <c r="O72" s="28" t="str">
        <f t="shared" si="17"/>
        <v>2014</v>
      </c>
      <c r="P72" s="29" t="str">
        <f t="shared" si="17"/>
        <v>2014</v>
      </c>
      <c r="Q72" s="27" t="str">
        <f t="shared" si="17"/>
        <v>2014</v>
      </c>
      <c r="R72" s="28" t="str">
        <f t="shared" si="17"/>
        <v>2015</v>
      </c>
      <c r="S72" s="29" t="str">
        <f t="shared" si="17"/>
        <v>2015</v>
      </c>
      <c r="T72" s="27" t="str">
        <f t="shared" si="17"/>
        <v>2015</v>
      </c>
      <c r="U72" s="28" t="str">
        <f t="shared" si="17"/>
        <v>2016</v>
      </c>
      <c r="V72" s="29" t="str">
        <f t="shared" si="17"/>
        <v>2016</v>
      </c>
      <c r="W72" s="27" t="str">
        <f t="shared" si="17"/>
        <v>2016</v>
      </c>
      <c r="X72" s="28" t="str">
        <f t="shared" si="17"/>
        <v>2017</v>
      </c>
      <c r="Y72" s="29" t="str">
        <f t="shared" si="17"/>
        <v>2017</v>
      </c>
      <c r="Z72" s="27" t="str">
        <f t="shared" si="17"/>
        <v>2017</v>
      </c>
      <c r="AA72" s="28" t="str">
        <f t="shared" si="17"/>
        <v>2018</v>
      </c>
      <c r="AB72" s="29" t="str">
        <f t="shared" si="17"/>
        <v>2018</v>
      </c>
      <c r="AC72" s="27" t="str">
        <f t="shared" si="17"/>
        <v>2018</v>
      </c>
      <c r="AD72" s="28" t="str">
        <f t="shared" si="17"/>
        <v>2019</v>
      </c>
      <c r="AE72" s="29" t="str">
        <f t="shared" si="17"/>
        <v>2019</v>
      </c>
      <c r="AF72" s="27" t="str">
        <f t="shared" si="17"/>
        <v>2019</v>
      </c>
      <c r="AG72" s="28" t="str">
        <f t="shared" si="17"/>
        <v>2020</v>
      </c>
      <c r="AH72" s="29" t="str">
        <f t="shared" si="17"/>
        <v>2020</v>
      </c>
      <c r="AI72" s="30" t="str">
        <f t="shared" si="17"/>
        <v>2020</v>
      </c>
    </row>
    <row r="73" spans="1:35" ht="15" hidden="1" thickBot="1">
      <c r="A73" s="39"/>
      <c r="B73" s="40"/>
      <c r="C73" s="84" t="str">
        <f>C56</f>
        <v>Femme</v>
      </c>
      <c r="D73" s="83" t="str">
        <f t="shared" ref="D73:AI73" si="18">D56</f>
        <v>Homme</v>
      </c>
      <c r="E73" s="40" t="str">
        <f t="shared" si="18"/>
        <v>Ensemble</v>
      </c>
      <c r="F73" s="84" t="str">
        <f t="shared" si="18"/>
        <v>Femme</v>
      </c>
      <c r="G73" s="83" t="str">
        <f t="shared" si="18"/>
        <v>Homme</v>
      </c>
      <c r="H73" s="40" t="str">
        <f t="shared" si="18"/>
        <v>Ensemble</v>
      </c>
      <c r="I73" s="84" t="str">
        <f t="shared" si="18"/>
        <v>Femme</v>
      </c>
      <c r="J73" s="83" t="str">
        <f t="shared" si="18"/>
        <v>Homme</v>
      </c>
      <c r="K73" s="40" t="str">
        <f t="shared" si="18"/>
        <v>Ensemble</v>
      </c>
      <c r="L73" s="84" t="str">
        <f t="shared" si="18"/>
        <v>Femme</v>
      </c>
      <c r="M73" s="83" t="str">
        <f t="shared" si="18"/>
        <v>Homme</v>
      </c>
      <c r="N73" s="40" t="str">
        <f t="shared" si="18"/>
        <v>Ensemble</v>
      </c>
      <c r="O73" s="84" t="str">
        <f t="shared" si="18"/>
        <v>Femme</v>
      </c>
      <c r="P73" s="83" t="str">
        <f t="shared" si="18"/>
        <v>Homme</v>
      </c>
      <c r="Q73" s="40" t="str">
        <f t="shared" si="18"/>
        <v>Ensemble</v>
      </c>
      <c r="R73" s="84" t="str">
        <f t="shared" si="18"/>
        <v>Femme</v>
      </c>
      <c r="S73" s="83" t="str">
        <f t="shared" si="18"/>
        <v>Homme</v>
      </c>
      <c r="T73" s="40" t="str">
        <f t="shared" si="18"/>
        <v>Ensemble</v>
      </c>
      <c r="U73" s="84" t="str">
        <f t="shared" si="18"/>
        <v>Femme</v>
      </c>
      <c r="V73" s="83" t="str">
        <f t="shared" si="18"/>
        <v>Homme</v>
      </c>
      <c r="W73" s="40" t="str">
        <f t="shared" si="18"/>
        <v>Ensemble</v>
      </c>
      <c r="X73" s="84" t="str">
        <f t="shared" si="18"/>
        <v>Femme</v>
      </c>
      <c r="Y73" s="83" t="str">
        <f t="shared" si="18"/>
        <v>Homme</v>
      </c>
      <c r="Z73" s="40" t="str">
        <f t="shared" si="18"/>
        <v>Ensemble</v>
      </c>
      <c r="AA73" s="84" t="str">
        <f t="shared" si="18"/>
        <v>Femme</v>
      </c>
      <c r="AB73" s="83" t="str">
        <f t="shared" si="18"/>
        <v>Homme</v>
      </c>
      <c r="AC73" s="40" t="str">
        <f t="shared" si="18"/>
        <v>Ensemble</v>
      </c>
      <c r="AD73" s="84" t="str">
        <f t="shared" si="18"/>
        <v>Femme</v>
      </c>
      <c r="AE73" s="83" t="str">
        <f t="shared" si="18"/>
        <v>Homme</v>
      </c>
      <c r="AF73" s="40" t="str">
        <f t="shared" si="18"/>
        <v>Ensemble</v>
      </c>
      <c r="AG73" s="84" t="str">
        <f t="shared" si="18"/>
        <v>Femme</v>
      </c>
      <c r="AH73" s="83" t="str">
        <f t="shared" si="18"/>
        <v>Homme</v>
      </c>
      <c r="AI73" s="85" t="str">
        <f t="shared" si="18"/>
        <v>Ensemble</v>
      </c>
    </row>
    <row r="74" spans="1:35">
      <c r="A74" s="175" t="s">
        <v>174</v>
      </c>
      <c r="B74" s="31" t="str">
        <f t="shared" ref="B74:B85" si="19">B57</f>
        <v>moins de 20</v>
      </c>
      <c r="C74" s="46">
        <f t="shared" ref="C74:AI74" si="20">C40/C57</f>
        <v>3.0883739155043916E-4</v>
      </c>
      <c r="D74" s="52">
        <f t="shared" si="20"/>
        <v>4.4659393379421959E-4</v>
      </c>
      <c r="E74" s="47">
        <f t="shared" si="20"/>
        <v>3.7931274626363203E-4</v>
      </c>
      <c r="F74" s="46">
        <f t="shared" si="20"/>
        <v>2.906158284753714E-4</v>
      </c>
      <c r="G74" s="52">
        <f t="shared" si="20"/>
        <v>4.0918160632415885E-4</v>
      </c>
      <c r="H74" s="47">
        <f t="shared" si="20"/>
        <v>3.5128477073898868E-4</v>
      </c>
      <c r="I74" s="46">
        <f t="shared" si="20"/>
        <v>2.9827793609529178E-4</v>
      </c>
      <c r="J74" s="52">
        <f t="shared" si="20"/>
        <v>4.2003774979637674E-4</v>
      </c>
      <c r="K74" s="47">
        <f t="shared" si="20"/>
        <v>3.6056329883138482E-4</v>
      </c>
      <c r="L74" s="46">
        <f t="shared" si="20"/>
        <v>3.0028803475604966E-4</v>
      </c>
      <c r="M74" s="52">
        <f t="shared" si="20"/>
        <v>4.0609642392338923E-4</v>
      </c>
      <c r="N74" s="47">
        <f t="shared" si="20"/>
        <v>3.5443410107093769E-4</v>
      </c>
      <c r="O74" s="46">
        <f t="shared" si="20"/>
        <v>2.8584711263004471E-4</v>
      </c>
      <c r="P74" s="52">
        <f t="shared" si="20"/>
        <v>3.8879908348503616E-4</v>
      </c>
      <c r="Q74" s="47">
        <f t="shared" si="20"/>
        <v>3.3851445789971906E-4</v>
      </c>
      <c r="R74" s="46">
        <f t="shared" si="20"/>
        <v>2.9011909895688487E-4</v>
      </c>
      <c r="S74" s="52">
        <f t="shared" si="20"/>
        <v>4.0737555352213104E-4</v>
      </c>
      <c r="T74" s="47">
        <f t="shared" si="20"/>
        <v>3.5008222378194674E-4</v>
      </c>
      <c r="U74" s="46">
        <f t="shared" si="20"/>
        <v>2.8723102285282606E-4</v>
      </c>
      <c r="V74" s="52">
        <f t="shared" si="20"/>
        <v>3.8842163886426375E-4</v>
      </c>
      <c r="W74" s="47">
        <f t="shared" si="20"/>
        <v>3.3897722565945685E-4</v>
      </c>
      <c r="X74" s="46">
        <f t="shared" si="20"/>
        <v>2.8882207142637577E-4</v>
      </c>
      <c r="Y74" s="52">
        <f t="shared" si="20"/>
        <v>3.8281614412961928E-4</v>
      </c>
      <c r="Z74" s="47">
        <f t="shared" si="20"/>
        <v>3.3690137033115498E-4</v>
      </c>
      <c r="AA74" s="46">
        <f t="shared" si="20"/>
        <v>2.799584845736455E-4</v>
      </c>
      <c r="AB74" s="52">
        <f t="shared" si="20"/>
        <v>3.8956986797308841E-4</v>
      </c>
      <c r="AC74" s="47">
        <f t="shared" si="20"/>
        <v>3.3602076145846787E-4</v>
      </c>
      <c r="AD74" s="46">
        <f t="shared" si="20"/>
        <v>2.6951572200351661E-4</v>
      </c>
      <c r="AE74" s="52">
        <f t="shared" si="20"/>
        <v>4.0035746893331205E-4</v>
      </c>
      <c r="AF74" s="47">
        <f t="shared" si="20"/>
        <v>3.3643117494167632E-4</v>
      </c>
      <c r="AG74" s="46">
        <f t="shared" si="20"/>
        <v>2.5593669459285395E-4</v>
      </c>
      <c r="AH74" s="52">
        <f t="shared" si="20"/>
        <v>3.5994738931131366E-4</v>
      </c>
      <c r="AI74" s="48">
        <f t="shared" si="20"/>
        <v>3.0911280335657213E-4</v>
      </c>
    </row>
    <row r="75" spans="1:35">
      <c r="A75" s="176"/>
      <c r="B75" s="31" t="str">
        <f t="shared" si="19"/>
        <v>20-40</v>
      </c>
      <c r="C75" s="46">
        <f t="shared" ref="C75:AI75" si="21">C41/C58</f>
        <v>4.2503220287946658E-4</v>
      </c>
      <c r="D75" s="52">
        <f t="shared" si="21"/>
        <v>1.0767655335421436E-3</v>
      </c>
      <c r="E75" s="47">
        <f t="shared" si="21"/>
        <v>7.488490547259035E-4</v>
      </c>
      <c r="F75" s="46">
        <f t="shared" si="21"/>
        <v>4.1325563174379943E-4</v>
      </c>
      <c r="G75" s="52">
        <f t="shared" si="21"/>
        <v>1.0436382919529032E-3</v>
      </c>
      <c r="H75" s="47">
        <f t="shared" si="21"/>
        <v>7.2641861660631369E-4</v>
      </c>
      <c r="I75" s="46">
        <f t="shared" si="21"/>
        <v>4.1116887731885721E-4</v>
      </c>
      <c r="J75" s="52">
        <f t="shared" si="21"/>
        <v>9.7623344957985378E-4</v>
      </c>
      <c r="K75" s="47">
        <f t="shared" si="21"/>
        <v>6.9169703375373528E-4</v>
      </c>
      <c r="L75" s="46">
        <f t="shared" si="21"/>
        <v>3.925006230655809E-4</v>
      </c>
      <c r="M75" s="52">
        <f t="shared" si="21"/>
        <v>9.667920575732958E-4</v>
      </c>
      <c r="N75" s="47">
        <f t="shared" si="21"/>
        <v>6.7748381250335528E-4</v>
      </c>
      <c r="O75" s="46">
        <f t="shared" si="21"/>
        <v>3.9165849941448348E-4</v>
      </c>
      <c r="P75" s="52">
        <f t="shared" si="21"/>
        <v>9.3636667667797656E-4</v>
      </c>
      <c r="Q75" s="47">
        <f t="shared" si="21"/>
        <v>6.6165834359000072E-4</v>
      </c>
      <c r="R75" s="46">
        <f t="shared" si="21"/>
        <v>3.7744077335510694E-4</v>
      </c>
      <c r="S75" s="52">
        <f t="shared" si="21"/>
        <v>9.3952469751233105E-4</v>
      </c>
      <c r="T75" s="47">
        <f t="shared" si="21"/>
        <v>6.5560215101015428E-4</v>
      </c>
      <c r="U75" s="46">
        <f t="shared" si="21"/>
        <v>3.8714610430046008E-4</v>
      </c>
      <c r="V75" s="52">
        <f t="shared" si="21"/>
        <v>9.0494142439810925E-4</v>
      </c>
      <c r="W75" s="47">
        <f t="shared" si="21"/>
        <v>6.43078183338949E-4</v>
      </c>
      <c r="X75" s="46">
        <f t="shared" si="21"/>
        <v>3.766021723554896E-4</v>
      </c>
      <c r="Y75" s="52">
        <f t="shared" si="21"/>
        <v>9.0607628500578646E-4</v>
      </c>
      <c r="Z75" s="47">
        <f t="shared" si="21"/>
        <v>6.3799871332214189E-4</v>
      </c>
      <c r="AA75" s="46">
        <f t="shared" si="21"/>
        <v>3.8260249827611135E-4</v>
      </c>
      <c r="AB75" s="52">
        <f t="shared" si="21"/>
        <v>9.2295783428251153E-4</v>
      </c>
      <c r="AC75" s="47">
        <f t="shared" si="21"/>
        <v>6.4905315563072372E-4</v>
      </c>
      <c r="AD75" s="46">
        <f t="shared" si="21"/>
        <v>3.8350932343944919E-4</v>
      </c>
      <c r="AE75" s="52">
        <f t="shared" si="21"/>
        <v>9.1550451484227215E-4</v>
      </c>
      <c r="AF75" s="47">
        <f t="shared" si="21"/>
        <v>6.4564301606078096E-4</v>
      </c>
      <c r="AG75" s="46">
        <f t="shared" si="21"/>
        <v>3.7017717605088737E-4</v>
      </c>
      <c r="AH75" s="52">
        <f t="shared" si="21"/>
        <v>8.8715771260418342E-4</v>
      </c>
      <c r="AI75" s="48">
        <f t="shared" si="21"/>
        <v>6.2484275023454606E-4</v>
      </c>
    </row>
    <row r="76" spans="1:35">
      <c r="A76" s="176"/>
      <c r="B76" s="31" t="str">
        <f t="shared" si="19"/>
        <v>40 à 60</v>
      </c>
      <c r="C76" s="46">
        <f t="shared" ref="C76:AI76" si="22">C42/C59</f>
        <v>2.4234187145299423E-3</v>
      </c>
      <c r="D76" s="52">
        <f t="shared" si="22"/>
        <v>5.2427647806041365E-3</v>
      </c>
      <c r="E76" s="47">
        <f t="shared" si="22"/>
        <v>3.8047293943473683E-3</v>
      </c>
      <c r="F76" s="46">
        <f t="shared" si="22"/>
        <v>2.3523268914893503E-3</v>
      </c>
      <c r="G76" s="52">
        <f t="shared" si="22"/>
        <v>5.0613328289045171E-3</v>
      </c>
      <c r="H76" s="47">
        <f t="shared" si="22"/>
        <v>3.6799880349725877E-3</v>
      </c>
      <c r="I76" s="46">
        <f t="shared" si="22"/>
        <v>2.351570753827156E-3</v>
      </c>
      <c r="J76" s="52">
        <f t="shared" si="22"/>
        <v>5.0193592262477186E-3</v>
      </c>
      <c r="K76" s="47">
        <f t="shared" si="22"/>
        <v>3.6594070552267706E-3</v>
      </c>
      <c r="L76" s="46">
        <f t="shared" si="22"/>
        <v>2.3097006649727826E-3</v>
      </c>
      <c r="M76" s="52">
        <f t="shared" si="22"/>
        <v>4.8241535348127777E-3</v>
      </c>
      <c r="N76" s="47">
        <f t="shared" si="22"/>
        <v>3.5435878345574548E-3</v>
      </c>
      <c r="O76" s="46">
        <f t="shared" si="22"/>
        <v>2.2557301216754293E-3</v>
      </c>
      <c r="P76" s="52">
        <f t="shared" si="22"/>
        <v>4.5741523130575805E-3</v>
      </c>
      <c r="Q76" s="47">
        <f t="shared" si="22"/>
        <v>3.3938437564323717E-3</v>
      </c>
      <c r="R76" s="46">
        <f t="shared" si="22"/>
        <v>2.2576350202813222E-3</v>
      </c>
      <c r="S76" s="52">
        <f t="shared" si="22"/>
        <v>4.6271580001757398E-3</v>
      </c>
      <c r="T76" s="47">
        <f t="shared" si="22"/>
        <v>3.420934617313914E-3</v>
      </c>
      <c r="U76" s="46">
        <f t="shared" si="22"/>
        <v>2.2191414997444489E-3</v>
      </c>
      <c r="V76" s="52">
        <f t="shared" si="22"/>
        <v>4.5042820437815705E-3</v>
      </c>
      <c r="W76" s="47">
        <f t="shared" si="22"/>
        <v>3.3409607026681741E-3</v>
      </c>
      <c r="X76" s="46">
        <f t="shared" si="22"/>
        <v>2.2503216779499189E-3</v>
      </c>
      <c r="Y76" s="52">
        <f t="shared" si="22"/>
        <v>4.3912370122416331E-3</v>
      </c>
      <c r="Z76" s="47">
        <f t="shared" si="22"/>
        <v>3.3018078446494237E-3</v>
      </c>
      <c r="AA76" s="46">
        <f t="shared" si="22"/>
        <v>2.2617341128125562E-3</v>
      </c>
      <c r="AB76" s="52">
        <f t="shared" si="22"/>
        <v>4.3434640554766354E-3</v>
      </c>
      <c r="AC76" s="47">
        <f t="shared" si="22"/>
        <v>3.2843650901855002E-3</v>
      </c>
      <c r="AD76" s="46">
        <f t="shared" si="22"/>
        <v>2.2016923249066401E-3</v>
      </c>
      <c r="AE76" s="52">
        <f t="shared" si="22"/>
        <v>4.2361818434977303E-3</v>
      </c>
      <c r="AF76" s="47">
        <f t="shared" si="22"/>
        <v>3.2010654356596454E-3</v>
      </c>
      <c r="AG76" s="46">
        <f t="shared" si="22"/>
        <v>2.2203976854296738E-3</v>
      </c>
      <c r="AH76" s="52">
        <f t="shared" si="22"/>
        <v>4.3283891155447961E-3</v>
      </c>
      <c r="AI76" s="48">
        <f t="shared" si="22"/>
        <v>3.2554086733943386E-3</v>
      </c>
    </row>
    <row r="77" spans="1:35">
      <c r="A77" s="176"/>
      <c r="B77" s="31" t="str">
        <f t="shared" si="19"/>
        <v>60 à 65</v>
      </c>
      <c r="C77" s="46">
        <f t="shared" ref="C77:AI77" si="23">C43/C60</f>
        <v>5.2420270508046016E-3</v>
      </c>
      <c r="D77" s="52">
        <f t="shared" si="23"/>
        <v>1.2146059317567978E-2</v>
      </c>
      <c r="E77" s="47">
        <f t="shared" si="23"/>
        <v>8.5904819783176496E-3</v>
      </c>
      <c r="F77" s="46">
        <f t="shared" si="23"/>
        <v>5.1710487366504274E-3</v>
      </c>
      <c r="G77" s="52">
        <f t="shared" si="23"/>
        <v>1.1755994450486487E-2</v>
      </c>
      <c r="H77" s="47">
        <f t="shared" si="23"/>
        <v>8.3591062090894418E-3</v>
      </c>
      <c r="I77" s="46">
        <f t="shared" si="23"/>
        <v>5.2507355252847084E-3</v>
      </c>
      <c r="J77" s="52">
        <f t="shared" si="23"/>
        <v>1.2167759708102409E-2</v>
      </c>
      <c r="K77" s="47">
        <f t="shared" si="23"/>
        <v>8.5908205563359485E-3</v>
      </c>
      <c r="L77" s="46">
        <f t="shared" si="23"/>
        <v>5.2523515093550344E-3</v>
      </c>
      <c r="M77" s="52">
        <f t="shared" si="23"/>
        <v>1.2083284571087283E-2</v>
      </c>
      <c r="N77" s="47">
        <f t="shared" si="23"/>
        <v>8.5395332398278834E-3</v>
      </c>
      <c r="O77" s="46">
        <f t="shared" si="23"/>
        <v>5.2362314158859898E-3</v>
      </c>
      <c r="P77" s="52">
        <f t="shared" si="23"/>
        <v>1.1905070678251847E-2</v>
      </c>
      <c r="Q77" s="47">
        <f t="shared" si="23"/>
        <v>8.4375772842382752E-3</v>
      </c>
      <c r="R77" s="46">
        <f t="shared" si="23"/>
        <v>5.2334812953854191E-3</v>
      </c>
      <c r="S77" s="52">
        <f t="shared" si="23"/>
        <v>1.1940089449708948E-2</v>
      </c>
      <c r="T77" s="47">
        <f t="shared" si="23"/>
        <v>8.4476476629505928E-3</v>
      </c>
      <c r="U77" s="46">
        <f t="shared" si="23"/>
        <v>5.4014230835935199E-3</v>
      </c>
      <c r="V77" s="52">
        <f t="shared" si="23"/>
        <v>1.2001870796444662E-2</v>
      </c>
      <c r="W77" s="47">
        <f t="shared" si="23"/>
        <v>8.5577466039024608E-3</v>
      </c>
      <c r="X77" s="46">
        <f t="shared" si="23"/>
        <v>5.4019681859515884E-3</v>
      </c>
      <c r="Y77" s="52">
        <f t="shared" si="23"/>
        <v>1.1881557655299763E-2</v>
      </c>
      <c r="Z77" s="47">
        <f t="shared" si="23"/>
        <v>8.4944699217032529E-3</v>
      </c>
      <c r="AA77" s="46">
        <f t="shared" si="23"/>
        <v>5.3036707913257479E-3</v>
      </c>
      <c r="AB77" s="52">
        <f t="shared" si="23"/>
        <v>1.1731619207106494E-2</v>
      </c>
      <c r="AC77" s="47">
        <f t="shared" si="23"/>
        <v>8.3686405998818023E-3</v>
      </c>
      <c r="AD77" s="46">
        <f t="shared" si="23"/>
        <v>5.3766763777411313E-3</v>
      </c>
      <c r="AE77" s="52">
        <f t="shared" si="23"/>
        <v>1.1435585195366917E-2</v>
      </c>
      <c r="AF77" s="47">
        <f t="shared" si="23"/>
        <v>8.263723398987852E-3</v>
      </c>
      <c r="AG77" s="46">
        <f t="shared" si="23"/>
        <v>5.4900432359553074E-3</v>
      </c>
      <c r="AH77" s="52">
        <f t="shared" si="23"/>
        <v>1.1773234398533167E-2</v>
      </c>
      <c r="AI77" s="48">
        <f t="shared" si="23"/>
        <v>8.4858215140662819E-3</v>
      </c>
    </row>
    <row r="78" spans="1:35">
      <c r="A78" s="176"/>
      <c r="B78" s="31" t="str">
        <f t="shared" si="19"/>
        <v>65 à 70</v>
      </c>
      <c r="C78" s="46">
        <f t="shared" ref="C78:AI78" si="24">C44/C61</f>
        <v>7.602213330318029E-3</v>
      </c>
      <c r="D78" s="52">
        <f t="shared" si="24"/>
        <v>1.6890086057241228E-2</v>
      </c>
      <c r="E78" s="47">
        <f t="shared" si="24"/>
        <v>1.2010671212522464E-2</v>
      </c>
      <c r="F78" s="46">
        <f t="shared" si="24"/>
        <v>7.3751278554381183E-3</v>
      </c>
      <c r="G78" s="52">
        <f t="shared" si="24"/>
        <v>1.6363881756947626E-2</v>
      </c>
      <c r="H78" s="47">
        <f t="shared" si="24"/>
        <v>1.1645897893992764E-2</v>
      </c>
      <c r="I78" s="46">
        <f t="shared" si="24"/>
        <v>7.4839764497352489E-3</v>
      </c>
      <c r="J78" s="52">
        <f t="shared" si="24"/>
        <v>1.6468349890055051E-2</v>
      </c>
      <c r="K78" s="47">
        <f t="shared" si="24"/>
        <v>1.1756171931275759E-2</v>
      </c>
      <c r="L78" s="46">
        <f t="shared" si="24"/>
        <v>7.3087577117036256E-3</v>
      </c>
      <c r="M78" s="52">
        <f t="shared" si="24"/>
        <v>1.6456578988456455E-2</v>
      </c>
      <c r="N78" s="47">
        <f t="shared" si="24"/>
        <v>1.1658412143382786E-2</v>
      </c>
      <c r="O78" s="46">
        <f t="shared" si="24"/>
        <v>7.1278277185146078E-3</v>
      </c>
      <c r="P78" s="52">
        <f t="shared" si="24"/>
        <v>1.5860417693504585E-2</v>
      </c>
      <c r="Q78" s="47">
        <f t="shared" si="24"/>
        <v>1.1280450149504094E-2</v>
      </c>
      <c r="R78" s="46">
        <f t="shared" si="24"/>
        <v>7.3014185216861991E-3</v>
      </c>
      <c r="S78" s="52">
        <f t="shared" si="24"/>
        <v>1.6081668962481022E-2</v>
      </c>
      <c r="T78" s="47">
        <f t="shared" si="24"/>
        <v>1.1473637188818704E-2</v>
      </c>
      <c r="U78" s="46">
        <f t="shared" si="24"/>
        <v>7.2962086773664843E-3</v>
      </c>
      <c r="V78" s="52">
        <f t="shared" si="24"/>
        <v>1.6013453678291757E-2</v>
      </c>
      <c r="W78" s="47">
        <f t="shared" si="24"/>
        <v>1.1431408753692241E-2</v>
      </c>
      <c r="X78" s="46">
        <f t="shared" si="24"/>
        <v>7.5091904602012909E-3</v>
      </c>
      <c r="Y78" s="52">
        <f t="shared" si="24"/>
        <v>1.6118093256589663E-2</v>
      </c>
      <c r="Z78" s="47">
        <f t="shared" si="24"/>
        <v>1.1588979940982047E-2</v>
      </c>
      <c r="AA78" s="46">
        <f t="shared" si="24"/>
        <v>7.5254513996887715E-3</v>
      </c>
      <c r="AB78" s="52">
        <f t="shared" si="24"/>
        <v>1.6115244713868521E-2</v>
      </c>
      <c r="AC78" s="47">
        <f t="shared" si="24"/>
        <v>1.1587135778028158E-2</v>
      </c>
      <c r="AD78" s="46">
        <f t="shared" si="24"/>
        <v>7.5441461420210536E-3</v>
      </c>
      <c r="AE78" s="52">
        <f t="shared" si="24"/>
        <v>1.6003940630717434E-2</v>
      </c>
      <c r="AF78" s="47">
        <f t="shared" si="24"/>
        <v>1.1535786683339374E-2</v>
      </c>
      <c r="AG78" s="46">
        <f t="shared" si="24"/>
        <v>7.8852820674440594E-3</v>
      </c>
      <c r="AH78" s="52">
        <f t="shared" si="24"/>
        <v>1.6819646758030229E-2</v>
      </c>
      <c r="AI78" s="48">
        <f t="shared" si="24"/>
        <v>1.209478905338128E-2</v>
      </c>
    </row>
    <row r="79" spans="1:35">
      <c r="A79" s="176"/>
      <c r="B79" s="31" t="str">
        <f t="shared" si="19"/>
        <v>70 à 75</v>
      </c>
      <c r="C79" s="46">
        <f t="shared" ref="C79:AI82" si="25">C45/C62</f>
        <v>1.2013386598193119E-2</v>
      </c>
      <c r="D79" s="52">
        <f t="shared" si="25"/>
        <v>2.5050271044149208E-2</v>
      </c>
      <c r="E79" s="47">
        <f t="shared" si="25"/>
        <v>1.7880778569050501E-2</v>
      </c>
      <c r="F79" s="46">
        <f t="shared" si="25"/>
        <v>1.1528075702184105E-2</v>
      </c>
      <c r="G79" s="52">
        <f t="shared" si="25"/>
        <v>2.4135596916269542E-2</v>
      </c>
      <c r="H79" s="47">
        <f t="shared" si="25"/>
        <v>1.7239037616711077E-2</v>
      </c>
      <c r="I79" s="46">
        <f t="shared" si="25"/>
        <v>1.1683028431826666E-2</v>
      </c>
      <c r="J79" s="52">
        <f t="shared" si="25"/>
        <v>2.4354037830759855E-2</v>
      </c>
      <c r="K79" s="47">
        <f t="shared" si="25"/>
        <v>1.7454278580105276E-2</v>
      </c>
      <c r="L79" s="46">
        <f t="shared" si="25"/>
        <v>1.1859449902839273E-2</v>
      </c>
      <c r="M79" s="52">
        <f t="shared" si="25"/>
        <v>2.3793529293758432E-2</v>
      </c>
      <c r="N79" s="47">
        <f t="shared" si="25"/>
        <v>1.7329941277386626E-2</v>
      </c>
      <c r="O79" s="46">
        <f t="shared" si="25"/>
        <v>1.1225393807126342E-2</v>
      </c>
      <c r="P79" s="52">
        <f t="shared" si="25"/>
        <v>2.3000429762691541E-2</v>
      </c>
      <c r="Q79" s="47">
        <f t="shared" si="25"/>
        <v>1.6651826579013065E-2</v>
      </c>
      <c r="R79" s="46">
        <f t="shared" si="25"/>
        <v>1.155812808181282E-2</v>
      </c>
      <c r="S79" s="52">
        <f t="shared" si="25"/>
        <v>2.3099006100656409E-2</v>
      </c>
      <c r="T79" s="47">
        <f t="shared" si="25"/>
        <v>1.6892010650395139E-2</v>
      </c>
      <c r="U79" s="46">
        <f t="shared" si="25"/>
        <v>1.1526866858485781E-2</v>
      </c>
      <c r="V79" s="52">
        <f t="shared" si="25"/>
        <v>2.3185747632483551E-2</v>
      </c>
      <c r="W79" s="47">
        <f t="shared" si="25"/>
        <v>1.6919741245693579E-2</v>
      </c>
      <c r="X79" s="46">
        <f t="shared" si="25"/>
        <v>1.1415352525272121E-2</v>
      </c>
      <c r="Y79" s="52">
        <f t="shared" si="25"/>
        <v>2.2532747163437641E-2</v>
      </c>
      <c r="Z79" s="47">
        <f t="shared" si="25"/>
        <v>1.656412853361491E-2</v>
      </c>
      <c r="AA79" s="46">
        <f t="shared" si="25"/>
        <v>1.1250432779784457E-2</v>
      </c>
      <c r="AB79" s="52">
        <f t="shared" si="25"/>
        <v>2.237745350460071E-2</v>
      </c>
      <c r="AC79" s="47">
        <f t="shared" si="25"/>
        <v>1.6408956518389077E-2</v>
      </c>
      <c r="AD79" s="46">
        <f t="shared" si="25"/>
        <v>1.1213701103894212E-2</v>
      </c>
      <c r="AE79" s="52">
        <f t="shared" si="25"/>
        <v>2.2125656130923013E-2</v>
      </c>
      <c r="AF79" s="47">
        <f t="shared" si="25"/>
        <v>1.6273646450873085E-2</v>
      </c>
      <c r="AG79" s="46">
        <f t="shared" si="25"/>
        <v>1.176324992928228E-2</v>
      </c>
      <c r="AH79" s="52">
        <f t="shared" si="25"/>
        <v>2.4043757241440974E-2</v>
      </c>
      <c r="AI79" s="48">
        <f t="shared" si="25"/>
        <v>1.7451334417379092E-2</v>
      </c>
    </row>
    <row r="80" spans="1:35">
      <c r="A80" s="176"/>
      <c r="B80" s="31" t="str">
        <f t="shared" si="19"/>
        <v>75 à 80</v>
      </c>
      <c r="C80" s="46">
        <f t="shared" si="25"/>
        <v>2.1708527820997258E-2</v>
      </c>
      <c r="D80" s="52">
        <f t="shared" si="25"/>
        <v>4.1121540297770542E-2</v>
      </c>
      <c r="E80" s="47">
        <f t="shared" si="25"/>
        <v>2.9804892647765834E-2</v>
      </c>
      <c r="F80" s="46">
        <f t="shared" si="25"/>
        <v>2.0614254461645581E-2</v>
      </c>
      <c r="G80" s="52">
        <f t="shared" si="25"/>
        <v>3.9320573428967845E-2</v>
      </c>
      <c r="H80" s="47">
        <f t="shared" si="25"/>
        <v>2.846832592255483E-2</v>
      </c>
      <c r="I80" s="46">
        <f t="shared" si="25"/>
        <v>2.1144642918920164E-2</v>
      </c>
      <c r="J80" s="52">
        <f t="shared" si="25"/>
        <v>3.9321784776902888E-2</v>
      </c>
      <c r="K80" s="47">
        <f t="shared" si="25"/>
        <v>2.882851696767565E-2</v>
      </c>
      <c r="L80" s="46">
        <f t="shared" si="25"/>
        <v>2.0276741991300695E-2</v>
      </c>
      <c r="M80" s="52">
        <f t="shared" si="25"/>
        <v>3.8088077494547942E-2</v>
      </c>
      <c r="N80" s="47">
        <f t="shared" si="25"/>
        <v>2.786644853212384E-2</v>
      </c>
      <c r="O80" s="46">
        <f t="shared" si="25"/>
        <v>1.9564706317112886E-2</v>
      </c>
      <c r="P80" s="52">
        <f t="shared" si="25"/>
        <v>3.5900242063997626E-2</v>
      </c>
      <c r="Q80" s="47">
        <f t="shared" si="25"/>
        <v>2.6581245691161281E-2</v>
      </c>
      <c r="R80" s="46">
        <f t="shared" si="25"/>
        <v>2.0226282782620602E-2</v>
      </c>
      <c r="S80" s="52">
        <f t="shared" si="25"/>
        <v>3.7200937516912357E-2</v>
      </c>
      <c r="T80" s="47">
        <f t="shared" si="25"/>
        <v>2.7583422610656893E-2</v>
      </c>
      <c r="U80" s="46">
        <f t="shared" si="25"/>
        <v>1.9651938154313507E-2</v>
      </c>
      <c r="V80" s="52">
        <f t="shared" si="25"/>
        <v>3.5834633809025407E-2</v>
      </c>
      <c r="W80" s="47">
        <f t="shared" si="25"/>
        <v>2.6711829680813298E-2</v>
      </c>
      <c r="X80" s="46">
        <f t="shared" si="25"/>
        <v>1.9815326212425551E-2</v>
      </c>
      <c r="Y80" s="52">
        <f t="shared" si="25"/>
        <v>3.595311943053834E-2</v>
      </c>
      <c r="Z80" s="47">
        <f t="shared" si="25"/>
        <v>2.6892241592499998E-2</v>
      </c>
      <c r="AA80" s="46">
        <f t="shared" si="25"/>
        <v>1.9485514343828059E-2</v>
      </c>
      <c r="AB80" s="52">
        <f t="shared" si="25"/>
        <v>3.5391026446401401E-2</v>
      </c>
      <c r="AC80" s="47">
        <f t="shared" si="25"/>
        <v>2.6506259917652899E-2</v>
      </c>
      <c r="AD80" s="46">
        <f t="shared" si="25"/>
        <v>1.9069357898706622E-2</v>
      </c>
      <c r="AE80" s="52">
        <f t="shared" si="25"/>
        <v>3.4764413509628667E-2</v>
      </c>
      <c r="AF80" s="47">
        <f t="shared" si="25"/>
        <v>2.6032541825060145E-2</v>
      </c>
      <c r="AG80" s="46">
        <f t="shared" si="25"/>
        <v>2.0477424142319196E-2</v>
      </c>
      <c r="AH80" s="52">
        <f t="shared" si="25"/>
        <v>3.7962634803301101E-2</v>
      </c>
      <c r="AI80" s="48">
        <f t="shared" si="25"/>
        <v>2.826765053267177E-2</v>
      </c>
    </row>
    <row r="81" spans="1:36">
      <c r="A81" s="176"/>
      <c r="B81" s="31" t="str">
        <f t="shared" si="19"/>
        <v>80 à 85</v>
      </c>
      <c r="C81" s="46">
        <f t="shared" ref="C81:AI82" si="26">C47/C64</f>
        <v>4.2757149499384403E-2</v>
      </c>
      <c r="D81" s="52">
        <f t="shared" si="26"/>
        <v>7.1623074814522514E-2</v>
      </c>
      <c r="E81" s="47">
        <f t="shared" si="26"/>
        <v>5.3549397401757876E-2</v>
      </c>
      <c r="F81" s="46">
        <f t="shared" si="26"/>
        <v>4.0608177376192149E-2</v>
      </c>
      <c r="G81" s="52">
        <f t="shared" si="26"/>
        <v>6.7582879277179694E-2</v>
      </c>
      <c r="H81" s="47">
        <f t="shared" si="26"/>
        <v>5.0789972299995524E-2</v>
      </c>
      <c r="I81" s="46">
        <f t="shared" si="26"/>
        <v>4.2132880555406024E-2</v>
      </c>
      <c r="J81" s="52">
        <f t="shared" si="26"/>
        <v>6.8781261611455688E-2</v>
      </c>
      <c r="K81" s="47">
        <f t="shared" si="26"/>
        <v>5.2306381223562966E-2</v>
      </c>
      <c r="L81" s="46">
        <f t="shared" si="26"/>
        <v>4.0359068931992273E-2</v>
      </c>
      <c r="M81" s="52">
        <f t="shared" si="26"/>
        <v>6.6237745098039216E-2</v>
      </c>
      <c r="N81" s="47">
        <f t="shared" si="26"/>
        <v>5.0323469718783764E-2</v>
      </c>
      <c r="O81" s="46">
        <f t="shared" si="26"/>
        <v>3.8531100307646227E-2</v>
      </c>
      <c r="P81" s="52">
        <f t="shared" si="26"/>
        <v>6.3932589836181081E-2</v>
      </c>
      <c r="Q81" s="47">
        <f t="shared" si="26"/>
        <v>4.8375165928643084E-2</v>
      </c>
      <c r="R81" s="46">
        <f t="shared" si="26"/>
        <v>3.9701153609471559E-2</v>
      </c>
      <c r="S81" s="52">
        <f t="shared" si="26"/>
        <v>6.5071655363082639E-2</v>
      </c>
      <c r="T81" s="47">
        <f t="shared" si="26"/>
        <v>4.9621068566584568E-2</v>
      </c>
      <c r="U81" s="46">
        <f t="shared" si="26"/>
        <v>3.9011377148297818E-2</v>
      </c>
      <c r="V81" s="52">
        <f t="shared" si="26"/>
        <v>6.3094941104286206E-2</v>
      </c>
      <c r="W81" s="47">
        <f t="shared" si="26"/>
        <v>4.8505419614805992E-2</v>
      </c>
      <c r="X81" s="46">
        <f t="shared" si="26"/>
        <v>3.8201726812792429E-2</v>
      </c>
      <c r="Y81" s="52">
        <f t="shared" si="26"/>
        <v>6.2445477754924011E-2</v>
      </c>
      <c r="Z81" s="47">
        <f t="shared" si="26"/>
        <v>4.7841657172801082E-2</v>
      </c>
      <c r="AA81" s="46">
        <f t="shared" si="26"/>
        <v>3.7526565287904795E-2</v>
      </c>
      <c r="AB81" s="52">
        <f t="shared" si="26"/>
        <v>6.0677308913913292E-2</v>
      </c>
      <c r="AC81" s="47">
        <f t="shared" si="26"/>
        <v>4.6821227361067926E-2</v>
      </c>
      <c r="AD81" s="46">
        <f t="shared" si="26"/>
        <v>3.716501849814121E-2</v>
      </c>
      <c r="AE81" s="52">
        <f t="shared" si="26"/>
        <v>5.9341473022950023E-2</v>
      </c>
      <c r="AF81" s="47">
        <f t="shared" si="26"/>
        <v>4.6150815492298318E-2</v>
      </c>
      <c r="AG81" s="46">
        <f t="shared" si="26"/>
        <v>3.9643019111820395E-2</v>
      </c>
      <c r="AH81" s="52">
        <f t="shared" si="26"/>
        <v>6.5246887008584359E-2</v>
      </c>
      <c r="AI81" s="48">
        <f t="shared" si="26"/>
        <v>5.0113268764252226E-2</v>
      </c>
    </row>
    <row r="82" spans="1:36">
      <c r="A82" s="176"/>
      <c r="B82" s="31" t="str">
        <f t="shared" si="19"/>
        <v>85 à 90</v>
      </c>
      <c r="C82" s="46">
        <f t="shared" si="26"/>
        <v>8.4423275302148465E-2</v>
      </c>
      <c r="D82" s="52">
        <f t="shared" si="26"/>
        <v>0.1233029595520678</v>
      </c>
      <c r="E82" s="47">
        <f t="shared" si="26"/>
        <v>9.6877255973948861E-2</v>
      </c>
      <c r="F82" s="46">
        <f t="shared" si="25"/>
        <v>8.0613675800008069E-2</v>
      </c>
      <c r="G82" s="52">
        <f t="shared" si="25"/>
        <v>0.11824571640761763</v>
      </c>
      <c r="H82" s="47">
        <f t="shared" si="25"/>
        <v>9.2740074460774757E-2</v>
      </c>
      <c r="I82" s="46">
        <f t="shared" si="25"/>
        <v>8.4276408289794755E-2</v>
      </c>
      <c r="J82" s="52">
        <f t="shared" si="25"/>
        <v>0.12205767043831818</v>
      </c>
      <c r="K82" s="47">
        <f t="shared" si="25"/>
        <v>9.6567953771990359E-2</v>
      </c>
      <c r="L82" s="46">
        <f t="shared" si="25"/>
        <v>8.242856929413464E-2</v>
      </c>
      <c r="M82" s="52">
        <f t="shared" si="25"/>
        <v>0.11899355926693486</v>
      </c>
      <c r="N82" s="47">
        <f t="shared" si="25"/>
        <v>9.4457348149385917E-2</v>
      </c>
      <c r="O82" s="46">
        <f t="shared" si="25"/>
        <v>7.7972098081112634E-2</v>
      </c>
      <c r="P82" s="52">
        <f t="shared" si="25"/>
        <v>0.11367910460636743</v>
      </c>
      <c r="Q82" s="47">
        <f t="shared" si="25"/>
        <v>8.9860007877634082E-2</v>
      </c>
      <c r="R82" s="46">
        <f t="shared" si="25"/>
        <v>8.2392788868782346E-2</v>
      </c>
      <c r="S82" s="52">
        <f t="shared" si="25"/>
        <v>0.11774991877997974</v>
      </c>
      <c r="T82" s="47">
        <f t="shared" si="25"/>
        <v>9.4315138285318442E-2</v>
      </c>
      <c r="U82" s="46">
        <f t="shared" si="25"/>
        <v>7.8969767774545799E-2</v>
      </c>
      <c r="V82" s="52">
        <f t="shared" si="25"/>
        <v>0.11439178325232401</v>
      </c>
      <c r="W82" s="47">
        <f t="shared" si="25"/>
        <v>9.1026899172139603E-2</v>
      </c>
      <c r="X82" s="46">
        <f t="shared" si="25"/>
        <v>7.8924693120448627E-2</v>
      </c>
      <c r="Y82" s="52">
        <f t="shared" si="25"/>
        <v>0.1135645001825939</v>
      </c>
      <c r="Z82" s="47">
        <f t="shared" si="25"/>
        <v>9.0818799746156018E-2</v>
      </c>
      <c r="AA82" s="46">
        <f t="shared" si="25"/>
        <v>7.6300710258140517E-2</v>
      </c>
      <c r="AB82" s="52">
        <f t="shared" si="25"/>
        <v>0.11132897509599184</v>
      </c>
      <c r="AC82" s="47">
        <f t="shared" si="25"/>
        <v>8.8446779515134133E-2</v>
      </c>
      <c r="AD82" s="46">
        <f t="shared" si="25"/>
        <v>7.4900442868384168E-2</v>
      </c>
      <c r="AE82" s="52">
        <f t="shared" si="25"/>
        <v>0.10870138778956255</v>
      </c>
      <c r="AF82" s="47">
        <f t="shared" si="25"/>
        <v>8.6745902476045078E-2</v>
      </c>
      <c r="AG82" s="46">
        <f t="shared" si="25"/>
        <v>8.0089760522259412E-2</v>
      </c>
      <c r="AH82" s="52">
        <f t="shared" si="25"/>
        <v>0.11927672775320274</v>
      </c>
      <c r="AI82" s="48">
        <f t="shared" si="25"/>
        <v>9.3974934879977781E-2</v>
      </c>
    </row>
    <row r="83" spans="1:36">
      <c r="A83" s="176"/>
      <c r="B83" s="31" t="str">
        <f t="shared" si="19"/>
        <v>90 à 95</v>
      </c>
      <c r="C83" s="46">
        <f t="shared" ref="C83:AI83" si="27">C49/C66</f>
        <v>0.15604146614411835</v>
      </c>
      <c r="D83" s="52">
        <f t="shared" si="27"/>
        <v>0.2027651589966423</v>
      </c>
      <c r="E83" s="47">
        <f t="shared" si="27"/>
        <v>0.16814859802242346</v>
      </c>
      <c r="F83" s="46">
        <f t="shared" si="27"/>
        <v>0.14347241503700223</v>
      </c>
      <c r="G83" s="52">
        <f t="shared" si="27"/>
        <v>0.18670389285217495</v>
      </c>
      <c r="H83" s="47">
        <f t="shared" si="27"/>
        <v>0.15507252945300981</v>
      </c>
      <c r="I83" s="46">
        <f t="shared" si="27"/>
        <v>0.15143658087954928</v>
      </c>
      <c r="J83" s="52">
        <f t="shared" si="27"/>
        <v>0.1963526133085611</v>
      </c>
      <c r="K83" s="47">
        <f t="shared" si="27"/>
        <v>0.16367066552730583</v>
      </c>
      <c r="L83" s="46">
        <f t="shared" si="27"/>
        <v>0.14956926495273673</v>
      </c>
      <c r="M83" s="52">
        <f t="shared" si="27"/>
        <v>0.19630373586182567</v>
      </c>
      <c r="N83" s="47">
        <f t="shared" si="27"/>
        <v>0.16232612617569953</v>
      </c>
      <c r="O83" s="46">
        <f t="shared" si="27"/>
        <v>0.14463055255138366</v>
      </c>
      <c r="P83" s="52">
        <f t="shared" si="27"/>
        <v>0.18722466960352424</v>
      </c>
      <c r="Q83" s="47">
        <f t="shared" si="27"/>
        <v>0.15623997548417851</v>
      </c>
      <c r="R83" s="46">
        <f t="shared" si="27"/>
        <v>0.15488312784382799</v>
      </c>
      <c r="S83" s="52">
        <f t="shared" si="27"/>
        <v>0.19836029492681853</v>
      </c>
      <c r="T83" s="47">
        <f t="shared" si="27"/>
        <v>0.16674338473443875</v>
      </c>
      <c r="U83" s="46">
        <f t="shared" si="27"/>
        <v>0.15115758028379386</v>
      </c>
      <c r="V83" s="52">
        <f t="shared" si="27"/>
        <v>0.19476942197153477</v>
      </c>
      <c r="W83" s="47">
        <f t="shared" si="27"/>
        <v>0.16313818052892823</v>
      </c>
      <c r="X83" s="46">
        <f t="shared" si="27"/>
        <v>0.15019976857411085</v>
      </c>
      <c r="Y83" s="52">
        <f t="shared" si="27"/>
        <v>0.19474876133764038</v>
      </c>
      <c r="Z83" s="47">
        <f t="shared" si="27"/>
        <v>0.16246313337805851</v>
      </c>
      <c r="AA83" s="46">
        <f t="shared" si="27"/>
        <v>0.14510903333025177</v>
      </c>
      <c r="AB83" s="52">
        <f t="shared" si="27"/>
        <v>0.19205485851575013</v>
      </c>
      <c r="AC83" s="47">
        <f t="shared" si="27"/>
        <v>0.15819741650786662</v>
      </c>
      <c r="AD83" s="46">
        <f t="shared" si="27"/>
        <v>0.14305245102767444</v>
      </c>
      <c r="AE83" s="52">
        <f t="shared" si="27"/>
        <v>0.18920225364821389</v>
      </c>
      <c r="AF83" s="47">
        <f t="shared" si="27"/>
        <v>0.15601073159108356</v>
      </c>
      <c r="AG83" s="46">
        <f t="shared" si="27"/>
        <v>0.15378577255569187</v>
      </c>
      <c r="AH83" s="52">
        <f t="shared" si="27"/>
        <v>0.20653741054001301</v>
      </c>
      <c r="AI83" s="48">
        <f t="shared" si="27"/>
        <v>0.16871692576048652</v>
      </c>
    </row>
    <row r="84" spans="1:36">
      <c r="A84" s="176"/>
      <c r="B84" s="31" t="str">
        <f t="shared" si="19"/>
        <v>95 et plus</v>
      </c>
      <c r="C84" s="46">
        <f t="shared" ref="C84:AI84" si="28">C50/C67</f>
        <v>0.26586927050263415</v>
      </c>
      <c r="D84" s="52">
        <f t="shared" si="28"/>
        <v>0.31581927301551355</v>
      </c>
      <c r="E84" s="47">
        <f t="shared" si="28"/>
        <v>0.27512077125818835</v>
      </c>
      <c r="F84" s="46">
        <f t="shared" si="28"/>
        <v>0.26365020467329764</v>
      </c>
      <c r="G84" s="52">
        <f t="shared" si="28"/>
        <v>0.30262151169814361</v>
      </c>
      <c r="H84" s="47">
        <f t="shared" si="28"/>
        <v>0.2708444840915849</v>
      </c>
      <c r="I84" s="46">
        <f t="shared" si="28"/>
        <v>0.28805256751541303</v>
      </c>
      <c r="J84" s="52">
        <f t="shared" si="28"/>
        <v>0.32284053887470282</v>
      </c>
      <c r="K84" s="47">
        <f t="shared" si="28"/>
        <v>0.29443703793479581</v>
      </c>
      <c r="L84" s="46">
        <f t="shared" si="28"/>
        <v>0.27860416755082118</v>
      </c>
      <c r="M84" s="52">
        <f t="shared" si="28"/>
        <v>0.31020504360122553</v>
      </c>
      <c r="N84" s="47">
        <f t="shared" si="28"/>
        <v>0.28441026440454847</v>
      </c>
      <c r="O84" s="46">
        <f t="shared" si="28"/>
        <v>0.26675907533125232</v>
      </c>
      <c r="P84" s="52">
        <f t="shared" si="28"/>
        <v>0.29090399701158015</v>
      </c>
      <c r="Q84" s="47">
        <f t="shared" si="28"/>
        <v>0.2713335338558715</v>
      </c>
      <c r="R84" s="46">
        <f t="shared" si="28"/>
        <v>0.28462664714494873</v>
      </c>
      <c r="S84" s="52">
        <f t="shared" si="28"/>
        <v>0.30305967633175995</v>
      </c>
      <c r="T84" s="47">
        <f t="shared" si="28"/>
        <v>0.2882913831819553</v>
      </c>
      <c r="U84" s="46">
        <f t="shared" si="28"/>
        <v>0.26756307468527596</v>
      </c>
      <c r="V84" s="52">
        <f t="shared" si="28"/>
        <v>0.29898422445046868</v>
      </c>
      <c r="W84" s="47">
        <f t="shared" si="28"/>
        <v>0.2741470759333402</v>
      </c>
      <c r="X84" s="46">
        <f t="shared" si="28"/>
        <v>0.25388316249321874</v>
      </c>
      <c r="Y84" s="52">
        <f t="shared" si="28"/>
        <v>0.28739514108290665</v>
      </c>
      <c r="Z84" s="47">
        <f t="shared" si="28"/>
        <v>0.26084226958056195</v>
      </c>
      <c r="AA84" s="46">
        <f t="shared" si="28"/>
        <v>0.24853049695921015</v>
      </c>
      <c r="AB84" s="52">
        <f t="shared" si="28"/>
        <v>0.2877171519451921</v>
      </c>
      <c r="AC84" s="47">
        <f t="shared" si="28"/>
        <v>0.25661648137489523</v>
      </c>
      <c r="AD84" s="46">
        <f t="shared" si="28"/>
        <v>0.24208269989107706</v>
      </c>
      <c r="AE84" s="52">
        <f t="shared" si="28"/>
        <v>0.28286379719621985</v>
      </c>
      <c r="AF84" s="47">
        <f t="shared" si="28"/>
        <v>0.25050038135299418</v>
      </c>
      <c r="AG84" s="46">
        <f t="shared" si="28"/>
        <v>0.25254705577620445</v>
      </c>
      <c r="AH84" s="52">
        <f t="shared" si="28"/>
        <v>0.30074674720228367</v>
      </c>
      <c r="AI84" s="48">
        <f t="shared" si="28"/>
        <v>0.2625195266525433</v>
      </c>
    </row>
    <row r="85" spans="1:36" ht="15" thickBot="1">
      <c r="A85" s="177"/>
      <c r="B85" s="39" t="str">
        <f t="shared" si="19"/>
        <v>TOTAL</v>
      </c>
      <c r="C85" s="49">
        <f t="shared" ref="C85:AI85" si="29">C51/C68</f>
        <v>8.1732719370690189E-3</v>
      </c>
      <c r="D85" s="53">
        <f t="shared" si="29"/>
        <v>9.1183909017564582E-3</v>
      </c>
      <c r="E85" s="50">
        <f t="shared" si="29"/>
        <v>8.63080999921703E-3</v>
      </c>
      <c r="F85" s="49">
        <f t="shared" si="29"/>
        <v>8.0151513581735445E-3</v>
      </c>
      <c r="G85" s="53">
        <f t="shared" si="29"/>
        <v>8.924442089978368E-3</v>
      </c>
      <c r="H85" s="50">
        <f t="shared" si="29"/>
        <v>8.4554327972969235E-3</v>
      </c>
      <c r="I85" s="49">
        <f t="shared" si="29"/>
        <v>8.4994972389968535E-3</v>
      </c>
      <c r="J85" s="53">
        <f t="shared" si="29"/>
        <v>9.2569429842414581E-3</v>
      </c>
      <c r="K85" s="50">
        <f t="shared" si="29"/>
        <v>8.8662323268804775E-3</v>
      </c>
      <c r="L85" s="49">
        <f t="shared" si="29"/>
        <v>8.4353044430249147E-3</v>
      </c>
      <c r="M85" s="53">
        <f t="shared" si="29"/>
        <v>9.2095760015808315E-3</v>
      </c>
      <c r="N85" s="50">
        <f t="shared" si="29"/>
        <v>8.8103126624920255E-3</v>
      </c>
      <c r="O85" s="49">
        <f t="shared" si="29"/>
        <v>8.2174027862741608E-3</v>
      </c>
      <c r="P85" s="53">
        <f t="shared" si="29"/>
        <v>8.9736436976161609E-3</v>
      </c>
      <c r="Q85" s="50">
        <f t="shared" si="29"/>
        <v>8.5836610685602176E-3</v>
      </c>
      <c r="R85" s="49">
        <f t="shared" si="29"/>
        <v>8.7574710015786723E-3</v>
      </c>
      <c r="S85" s="53">
        <f t="shared" si="29"/>
        <v>9.3876655033216273E-3</v>
      </c>
      <c r="T85" s="50">
        <f t="shared" si="29"/>
        <v>9.0625658615610932E-3</v>
      </c>
      <c r="U85" s="49">
        <f t="shared" si="29"/>
        <v>8.7352532796657143E-3</v>
      </c>
      <c r="V85" s="53">
        <f t="shared" si="29"/>
        <v>9.3725778648999607E-3</v>
      </c>
      <c r="W85" s="50">
        <f t="shared" si="29"/>
        <v>9.0436648574542342E-3</v>
      </c>
      <c r="X85" s="49">
        <f t="shared" si="29"/>
        <v>8.962787083019624E-3</v>
      </c>
      <c r="Y85" s="53">
        <f t="shared" si="29"/>
        <v>9.4927247698411571E-3</v>
      </c>
      <c r="Z85" s="50">
        <f t="shared" si="29"/>
        <v>9.2191055858733585E-3</v>
      </c>
      <c r="AA85" s="49">
        <f t="shared" si="29"/>
        <v>8.9558232071463174E-3</v>
      </c>
      <c r="AB85" s="53">
        <f t="shared" si="29"/>
        <v>9.5624825686246896E-3</v>
      </c>
      <c r="AC85" s="50">
        <f t="shared" si="29"/>
        <v>9.2491359748743795E-3</v>
      </c>
      <c r="AD85" s="49">
        <f t="shared" si="29"/>
        <v>9.0018264169135186E-3</v>
      </c>
      <c r="AE85" s="53">
        <f t="shared" si="29"/>
        <v>9.5778112633421869E-3</v>
      </c>
      <c r="AF85" s="50">
        <f t="shared" si="29"/>
        <v>9.2801928426837817E-3</v>
      </c>
      <c r="AG85" s="49">
        <f t="shared" si="29"/>
        <v>9.7018956962630579E-3</v>
      </c>
      <c r="AH85" s="53">
        <f t="shared" si="29"/>
        <v>1.0467454589178891E-2</v>
      </c>
      <c r="AI85" s="51">
        <f t="shared" si="29"/>
        <v>1.0071722403995497E-2</v>
      </c>
    </row>
    <row r="87" spans="1:36" ht="15" thickBot="1">
      <c r="A87" s="86" t="s">
        <v>180</v>
      </c>
    </row>
    <row r="88" spans="1:36" ht="58">
      <c r="A88" s="54" t="s">
        <v>178</v>
      </c>
      <c r="B88" s="87" t="s">
        <v>179</v>
      </c>
      <c r="C88" s="55" t="str">
        <f>C72</f>
        <v>2010</v>
      </c>
      <c r="D88" s="56" t="str">
        <f t="shared" ref="D88:AI88" si="30">D72</f>
        <v>2010</v>
      </c>
      <c r="E88" s="57" t="str">
        <f t="shared" si="30"/>
        <v>2010</v>
      </c>
      <c r="F88" s="55" t="str">
        <f t="shared" si="30"/>
        <v>2011</v>
      </c>
      <c r="G88" s="56" t="str">
        <f t="shared" si="30"/>
        <v>2011</v>
      </c>
      <c r="H88" s="57" t="str">
        <f t="shared" si="30"/>
        <v>2011</v>
      </c>
      <c r="I88" s="55" t="str">
        <f t="shared" si="30"/>
        <v>2012</v>
      </c>
      <c r="J88" s="56" t="str">
        <f t="shared" si="30"/>
        <v>2012</v>
      </c>
      <c r="K88" s="57" t="str">
        <f t="shared" si="30"/>
        <v>2012</v>
      </c>
      <c r="L88" s="55" t="str">
        <f t="shared" si="30"/>
        <v>2013</v>
      </c>
      <c r="M88" s="56" t="str">
        <f t="shared" si="30"/>
        <v>2013</v>
      </c>
      <c r="N88" s="57" t="str">
        <f t="shared" si="30"/>
        <v>2013</v>
      </c>
      <c r="O88" s="55" t="str">
        <f t="shared" si="30"/>
        <v>2014</v>
      </c>
      <c r="P88" s="56" t="str">
        <f t="shared" si="30"/>
        <v>2014</v>
      </c>
      <c r="Q88" s="57" t="str">
        <f t="shared" si="30"/>
        <v>2014</v>
      </c>
      <c r="R88" s="55" t="str">
        <f t="shared" si="30"/>
        <v>2015</v>
      </c>
      <c r="S88" s="56" t="str">
        <f t="shared" si="30"/>
        <v>2015</v>
      </c>
      <c r="T88" s="57" t="str">
        <f t="shared" si="30"/>
        <v>2015</v>
      </c>
      <c r="U88" s="55" t="str">
        <f t="shared" si="30"/>
        <v>2016</v>
      </c>
      <c r="V88" s="56" t="str">
        <f t="shared" si="30"/>
        <v>2016</v>
      </c>
      <c r="W88" s="57" t="str">
        <f t="shared" si="30"/>
        <v>2016</v>
      </c>
      <c r="X88" s="55" t="str">
        <f t="shared" si="30"/>
        <v>2017</v>
      </c>
      <c r="Y88" s="56" t="str">
        <f t="shared" si="30"/>
        <v>2017</v>
      </c>
      <c r="Z88" s="57" t="str">
        <f t="shared" si="30"/>
        <v>2017</v>
      </c>
      <c r="AA88" s="55" t="str">
        <f t="shared" si="30"/>
        <v>2018</v>
      </c>
      <c r="AB88" s="56" t="str">
        <f t="shared" si="30"/>
        <v>2018</v>
      </c>
      <c r="AC88" s="57" t="str">
        <f t="shared" si="30"/>
        <v>2018</v>
      </c>
      <c r="AD88" s="55" t="str">
        <f t="shared" si="30"/>
        <v>2019</v>
      </c>
      <c r="AE88" s="56" t="str">
        <f t="shared" si="30"/>
        <v>2019</v>
      </c>
      <c r="AF88" s="57" t="str">
        <f t="shared" si="30"/>
        <v>2019</v>
      </c>
      <c r="AG88" s="55" t="str">
        <f t="shared" si="30"/>
        <v>2020</v>
      </c>
      <c r="AH88" s="56" t="str">
        <f t="shared" si="30"/>
        <v>2020</v>
      </c>
      <c r="AI88" s="57" t="str">
        <f t="shared" si="30"/>
        <v>2020</v>
      </c>
      <c r="AJ88" s="24" t="s">
        <v>166</v>
      </c>
    </row>
    <row r="89" spans="1:36" ht="15" thickBot="1">
      <c r="A89" s="39"/>
      <c r="B89" s="40"/>
      <c r="C89" s="84" t="str">
        <f>C73</f>
        <v>Femme</v>
      </c>
      <c r="D89" s="83" t="str">
        <f t="shared" ref="D89:AI89" si="31">D73</f>
        <v>Homme</v>
      </c>
      <c r="E89" s="81" t="str">
        <f t="shared" si="31"/>
        <v>Ensemble</v>
      </c>
      <c r="F89" s="84" t="str">
        <f t="shared" si="31"/>
        <v>Femme</v>
      </c>
      <c r="G89" s="83" t="str">
        <f t="shared" si="31"/>
        <v>Homme</v>
      </c>
      <c r="H89" s="81" t="str">
        <f t="shared" si="31"/>
        <v>Ensemble</v>
      </c>
      <c r="I89" s="84" t="str">
        <f t="shared" si="31"/>
        <v>Femme</v>
      </c>
      <c r="J89" s="83" t="str">
        <f t="shared" si="31"/>
        <v>Homme</v>
      </c>
      <c r="K89" s="81" t="str">
        <f t="shared" si="31"/>
        <v>Ensemble</v>
      </c>
      <c r="L89" s="84" t="str">
        <f t="shared" si="31"/>
        <v>Femme</v>
      </c>
      <c r="M89" s="83" t="str">
        <f t="shared" si="31"/>
        <v>Homme</v>
      </c>
      <c r="N89" s="81" t="str">
        <f t="shared" si="31"/>
        <v>Ensemble</v>
      </c>
      <c r="O89" s="84" t="str">
        <f t="shared" si="31"/>
        <v>Femme</v>
      </c>
      <c r="P89" s="83" t="str">
        <f t="shared" si="31"/>
        <v>Homme</v>
      </c>
      <c r="Q89" s="81" t="str">
        <f t="shared" si="31"/>
        <v>Ensemble</v>
      </c>
      <c r="R89" s="84" t="str">
        <f t="shared" si="31"/>
        <v>Femme</v>
      </c>
      <c r="S89" s="83" t="str">
        <f t="shared" si="31"/>
        <v>Homme</v>
      </c>
      <c r="T89" s="81" t="str">
        <f t="shared" si="31"/>
        <v>Ensemble</v>
      </c>
      <c r="U89" s="84" t="str">
        <f t="shared" si="31"/>
        <v>Femme</v>
      </c>
      <c r="V89" s="83" t="str">
        <f t="shared" si="31"/>
        <v>Homme</v>
      </c>
      <c r="W89" s="81" t="str">
        <f t="shared" si="31"/>
        <v>Ensemble</v>
      </c>
      <c r="X89" s="84" t="str">
        <f t="shared" si="31"/>
        <v>Femme</v>
      </c>
      <c r="Y89" s="83" t="str">
        <f t="shared" si="31"/>
        <v>Homme</v>
      </c>
      <c r="Z89" s="81" t="str">
        <f t="shared" si="31"/>
        <v>Ensemble</v>
      </c>
      <c r="AA89" s="84" t="str">
        <f t="shared" si="31"/>
        <v>Femme</v>
      </c>
      <c r="AB89" s="83" t="str">
        <f t="shared" si="31"/>
        <v>Homme</v>
      </c>
      <c r="AC89" s="81" t="str">
        <f t="shared" si="31"/>
        <v>Ensemble</v>
      </c>
      <c r="AD89" s="84" t="str">
        <f t="shared" si="31"/>
        <v>Femme</v>
      </c>
      <c r="AE89" s="83" t="str">
        <f t="shared" si="31"/>
        <v>Homme</v>
      </c>
      <c r="AF89" s="81" t="str">
        <f t="shared" si="31"/>
        <v>Ensemble</v>
      </c>
      <c r="AG89" s="84" t="str">
        <f t="shared" si="31"/>
        <v>Femme</v>
      </c>
      <c r="AH89" s="83" t="str">
        <f t="shared" si="31"/>
        <v>Homme</v>
      </c>
      <c r="AI89" s="81" t="str">
        <f t="shared" si="31"/>
        <v>Ensemble</v>
      </c>
    </row>
    <row r="90" spans="1:36">
      <c r="B90" s="31" t="str">
        <f t="shared" ref="B90:B101" si="32">B74</f>
        <v>moins de 20</v>
      </c>
      <c r="C90" s="35">
        <f t="shared" ref="C90:C100" si="33">C74*$AG57</f>
        <v>2427.8692541059067</v>
      </c>
      <c r="D90" s="36">
        <f t="shared" ref="D90:D100" si="34">D74*$AH57</f>
        <v>3672.5312734177965</v>
      </c>
      <c r="E90" s="59">
        <f>C90+D90</f>
        <v>6100.4005275237032</v>
      </c>
      <c r="F90" s="35">
        <f t="shared" ref="F90:F100" si="35">F74*$AG57</f>
        <v>2284.6237340941784</v>
      </c>
      <c r="G90" s="36">
        <f t="shared" ref="G90:G100" si="36">G74*$AH57</f>
        <v>3364.8738418046396</v>
      </c>
      <c r="H90" s="59">
        <f>F90+G90</f>
        <v>5649.4975758988185</v>
      </c>
      <c r="I90" s="35">
        <f t="shared" ref="I90:I100" si="37">I74*$AG57</f>
        <v>2344.8580063067029</v>
      </c>
      <c r="J90" s="36">
        <f t="shared" ref="J90:J100" si="38">J74*$AH57</f>
        <v>3454.1485125815198</v>
      </c>
      <c r="K90" s="59">
        <f>I90+J90</f>
        <v>5799.0065188882227</v>
      </c>
      <c r="L90" s="35">
        <f t="shared" ref="L90:L100" si="39">L74*$AG57</f>
        <v>2360.6600331003938</v>
      </c>
      <c r="M90" s="36">
        <f t="shared" ref="M90:M100" si="40">M74*$AH57</f>
        <v>3339.5030788057729</v>
      </c>
      <c r="N90" s="59">
        <f>L90+M90</f>
        <v>5700.1631119061667</v>
      </c>
      <c r="O90" s="35">
        <f t="shared" ref="O90:O100" si="41">O74*$AG57</f>
        <v>2247.1353376137104</v>
      </c>
      <c r="P90" s="36">
        <f t="shared" ref="P90:P100" si="42">P74*$AH57</f>
        <v>3197.2597143088501</v>
      </c>
      <c r="Q90" s="59">
        <f>O90+P90</f>
        <v>5444.39505192256</v>
      </c>
      <c r="R90" s="35">
        <f t="shared" ref="R90:R100" si="43">R74*$AG57</f>
        <v>2280.7187848926392</v>
      </c>
      <c r="S90" s="36">
        <f t="shared" ref="S90:S100" si="44">S74*$AH57</f>
        <v>3350.0219038471769</v>
      </c>
      <c r="T90" s="59">
        <f>R90+S90</f>
        <v>5630.7406887398156</v>
      </c>
      <c r="U90" s="35">
        <f t="shared" ref="U90:U100" si="45">U74*$AG57</f>
        <v>2258.0146973423557</v>
      </c>
      <c r="V90" s="36">
        <f t="shared" ref="V90:V100" si="46">V74*$AH57</f>
        <v>3194.1558271557192</v>
      </c>
      <c r="W90" s="59">
        <f>U90+V90</f>
        <v>5452.1705244980749</v>
      </c>
      <c r="X90" s="35">
        <f t="shared" ref="X90:X100" si="47">X74*$AG57</f>
        <v>2270.5224377235249</v>
      </c>
      <c r="Y90" s="36">
        <f t="shared" ref="Y90:Y100" si="48">Y74*$AH57</f>
        <v>3148.0594672229704</v>
      </c>
      <c r="Z90" s="59">
        <f>X90+Y90</f>
        <v>5418.5819049464953</v>
      </c>
      <c r="AA90" s="35">
        <f t="shared" ref="AA90:AA100" si="49">AA74*$AG57</f>
        <v>2200.8429539900062</v>
      </c>
      <c r="AB90" s="36">
        <f t="shared" ref="AB90:AB100" si="50">AB74*$AH57</f>
        <v>3203.5982019667267</v>
      </c>
      <c r="AC90" s="59">
        <f>AA90+AB90</f>
        <v>5404.4411559567325</v>
      </c>
      <c r="AD90" s="35">
        <f t="shared" ref="AD90:AD100" si="51">AD74*$AG57</f>
        <v>2118.7490661849633</v>
      </c>
      <c r="AE90" s="36">
        <f t="shared" ref="AE90:AE100" si="52">AE74*$AH57</f>
        <v>3292.3092186054528</v>
      </c>
      <c r="AF90" s="59">
        <f>AD90+AE90</f>
        <v>5411.0582847904161</v>
      </c>
      <c r="AG90" s="35">
        <f t="shared" ref="AG90:AG100" si="53">AG74*$AG57</f>
        <v>2012</v>
      </c>
      <c r="AH90" s="36">
        <f t="shared" ref="AH90:AH100" si="54">AH74*$AH57</f>
        <v>2960</v>
      </c>
      <c r="AI90" s="59">
        <f>AG90+AH90</f>
        <v>4972</v>
      </c>
      <c r="AJ90" s="25">
        <f t="shared" ref="AJ90:AJ95" si="55">AI90-AI40</f>
        <v>0</v>
      </c>
    </row>
    <row r="91" spans="1:36">
      <c r="B91" s="31" t="str">
        <f t="shared" si="32"/>
        <v>20-40</v>
      </c>
      <c r="C91" s="35">
        <f t="shared" si="33"/>
        <v>3398.6301747309071</v>
      </c>
      <c r="D91" s="36">
        <f t="shared" si="34"/>
        <v>8358.9243762944589</v>
      </c>
      <c r="E91" s="59">
        <f t="shared" ref="E91:E101" si="56">C91+D91</f>
        <v>11757.554551025365</v>
      </c>
      <c r="F91" s="35">
        <f t="shared" si="35"/>
        <v>3304.4626981364486</v>
      </c>
      <c r="G91" s="36">
        <f t="shared" si="36"/>
        <v>8101.7577986006354</v>
      </c>
      <c r="H91" s="59">
        <f t="shared" ref="H91:H101" si="57">F91+G91</f>
        <v>11406.220496737084</v>
      </c>
      <c r="I91" s="35">
        <f t="shared" si="37"/>
        <v>3287.7766529196037</v>
      </c>
      <c r="J91" s="36">
        <f t="shared" si="38"/>
        <v>7578.4944116877077</v>
      </c>
      <c r="K91" s="59">
        <f t="shared" ref="K91:K101" si="58">I91+J91</f>
        <v>10866.271064607312</v>
      </c>
      <c r="L91" s="35">
        <f t="shared" si="39"/>
        <v>3138.5020996389289</v>
      </c>
      <c r="M91" s="36">
        <f t="shared" si="40"/>
        <v>7505.2009421891498</v>
      </c>
      <c r="N91" s="59">
        <f t="shared" ref="N91:N101" si="59">L91+M91</f>
        <v>10643.703041828079</v>
      </c>
      <c r="O91" s="35">
        <f t="shared" si="41"/>
        <v>3131.7683349216099</v>
      </c>
      <c r="P91" s="36">
        <f t="shared" si="42"/>
        <v>7269.0088928510722</v>
      </c>
      <c r="Q91" s="59">
        <f t="shared" ref="Q91:Q101" si="60">O91+P91</f>
        <v>10400.777227772682</v>
      </c>
      <c r="R91" s="35">
        <f t="shared" si="43"/>
        <v>3018.080966119679</v>
      </c>
      <c r="S91" s="36">
        <f t="shared" si="44"/>
        <v>7293.5245896400411</v>
      </c>
      <c r="T91" s="59">
        <f t="shared" ref="T91:T101" si="61">R91+S91</f>
        <v>10311.605555759721</v>
      </c>
      <c r="U91" s="35">
        <f t="shared" si="45"/>
        <v>3095.686451970314</v>
      </c>
      <c r="V91" s="36">
        <f t="shared" si="46"/>
        <v>7025.0548479539757</v>
      </c>
      <c r="W91" s="59">
        <f t="shared" ref="W91:W101" si="62">U91+V91</f>
        <v>10120.74129992429</v>
      </c>
      <c r="X91" s="35">
        <f t="shared" si="47"/>
        <v>3011.3753691259676</v>
      </c>
      <c r="Y91" s="36">
        <f t="shared" si="48"/>
        <v>7033.8647640422105</v>
      </c>
      <c r="Z91" s="59">
        <f t="shared" ref="Z91:Z101" si="63">X91+Y91</f>
        <v>10045.240133168178</v>
      </c>
      <c r="AA91" s="35">
        <f t="shared" si="49"/>
        <v>3059.3550012429914</v>
      </c>
      <c r="AB91" s="36">
        <f t="shared" si="50"/>
        <v>7164.916129788131</v>
      </c>
      <c r="AC91" s="59">
        <f t="shared" ref="AC91:AC101" si="64">AA91+AB91</f>
        <v>10224.271131031122</v>
      </c>
      <c r="AD91" s="35">
        <f t="shared" si="51"/>
        <v>3066.6061303161437</v>
      </c>
      <c r="AE91" s="36">
        <f t="shared" si="52"/>
        <v>7107.0560556934697</v>
      </c>
      <c r="AF91" s="59">
        <f t="shared" ref="AF91:AF101" si="65">AD91+AE91</f>
        <v>10173.662186009613</v>
      </c>
      <c r="AG91" s="35">
        <f t="shared" si="53"/>
        <v>2960</v>
      </c>
      <c r="AH91" s="36">
        <f t="shared" si="54"/>
        <v>6887</v>
      </c>
      <c r="AI91" s="59">
        <f t="shared" ref="AI91:AI101" si="66">AG91+AH91</f>
        <v>9847</v>
      </c>
      <c r="AJ91" s="25">
        <f t="shared" si="55"/>
        <v>0</v>
      </c>
    </row>
    <row r="92" spans="1:36">
      <c r="B92" s="31" t="str">
        <f t="shared" si="32"/>
        <v>40 à 60</v>
      </c>
      <c r="C92" s="35">
        <f t="shared" si="33"/>
        <v>21425.951349670555</v>
      </c>
      <c r="D92" s="36">
        <f t="shared" si="34"/>
        <v>44712.112045606162</v>
      </c>
      <c r="E92" s="59">
        <f t="shared" si="56"/>
        <v>66138.063395276724</v>
      </c>
      <c r="F92" s="35">
        <f t="shared" si="35"/>
        <v>20797.413683977666</v>
      </c>
      <c r="G92" s="36">
        <f t="shared" si="36"/>
        <v>43164.79758605652</v>
      </c>
      <c r="H92" s="59">
        <f t="shared" si="57"/>
        <v>63962.211270034182</v>
      </c>
      <c r="I92" s="35">
        <f t="shared" si="37"/>
        <v>20790.728512873437</v>
      </c>
      <c r="J92" s="36">
        <f t="shared" si="38"/>
        <v>42806.832179732824</v>
      </c>
      <c r="K92" s="59">
        <f t="shared" si="58"/>
        <v>63597.560692606261</v>
      </c>
      <c r="L92" s="35">
        <f t="shared" si="39"/>
        <v>20420.546306463351</v>
      </c>
      <c r="M92" s="36">
        <f t="shared" si="40"/>
        <v>41142.050502006416</v>
      </c>
      <c r="N92" s="59">
        <f t="shared" si="59"/>
        <v>61562.596808469767</v>
      </c>
      <c r="O92" s="35">
        <f t="shared" si="41"/>
        <v>19943.3814533279</v>
      </c>
      <c r="P92" s="36">
        <f t="shared" si="42"/>
        <v>39009.95358245536</v>
      </c>
      <c r="Q92" s="59">
        <f t="shared" si="60"/>
        <v>58953.335035783261</v>
      </c>
      <c r="R92" s="35">
        <f t="shared" si="43"/>
        <v>19960.223060026408</v>
      </c>
      <c r="S92" s="36">
        <f t="shared" si="44"/>
        <v>39462.00442216677</v>
      </c>
      <c r="T92" s="59">
        <f t="shared" si="61"/>
        <v>59422.227482193179</v>
      </c>
      <c r="U92" s="35">
        <f t="shared" si="45"/>
        <v>19619.893799814119</v>
      </c>
      <c r="V92" s="36">
        <f t="shared" si="46"/>
        <v>38414.075750956385</v>
      </c>
      <c r="W92" s="59">
        <f t="shared" si="62"/>
        <v>58033.969550770504</v>
      </c>
      <c r="X92" s="35">
        <f t="shared" si="47"/>
        <v>19895.564271985924</v>
      </c>
      <c r="Y92" s="36">
        <f t="shared" si="48"/>
        <v>37449.988608402884</v>
      </c>
      <c r="Z92" s="59">
        <f t="shared" si="63"/>
        <v>57345.552880388808</v>
      </c>
      <c r="AA92" s="35">
        <f t="shared" si="49"/>
        <v>19996.463993805388</v>
      </c>
      <c r="AB92" s="36">
        <f t="shared" si="50"/>
        <v>37042.564303667939</v>
      </c>
      <c r="AC92" s="59">
        <f t="shared" si="64"/>
        <v>57039.028297473327</v>
      </c>
      <c r="AD92" s="35">
        <f t="shared" si="51"/>
        <v>19465.621998195511</v>
      </c>
      <c r="AE92" s="36">
        <f t="shared" si="52"/>
        <v>36127.624480266495</v>
      </c>
      <c r="AF92" s="59">
        <f t="shared" si="65"/>
        <v>55593.24647846201</v>
      </c>
      <c r="AG92" s="35">
        <f t="shared" si="53"/>
        <v>19631</v>
      </c>
      <c r="AH92" s="36">
        <f t="shared" si="54"/>
        <v>36914</v>
      </c>
      <c r="AI92" s="59">
        <f t="shared" si="66"/>
        <v>56545</v>
      </c>
      <c r="AJ92" s="25">
        <f t="shared" si="55"/>
        <v>0</v>
      </c>
    </row>
    <row r="93" spans="1:36">
      <c r="B93" s="31" t="str">
        <f t="shared" si="32"/>
        <v>60 à 65</v>
      </c>
      <c r="C93" s="35">
        <f t="shared" si="33"/>
        <v>11244.011731272549</v>
      </c>
      <c r="D93" s="36">
        <f t="shared" si="34"/>
        <v>23741.756395338314</v>
      </c>
      <c r="E93" s="59">
        <f t="shared" si="56"/>
        <v>34985.768126610863</v>
      </c>
      <c r="F93" s="35">
        <f t="shared" si="35"/>
        <v>11091.765092848014</v>
      </c>
      <c r="G93" s="36">
        <f t="shared" si="36"/>
        <v>22979.30128043253</v>
      </c>
      <c r="H93" s="59">
        <f t="shared" si="57"/>
        <v>34071.066373280541</v>
      </c>
      <c r="I93" s="35">
        <f t="shared" si="37"/>
        <v>11262.691182612041</v>
      </c>
      <c r="J93" s="36">
        <f t="shared" si="38"/>
        <v>23784.173888311281</v>
      </c>
      <c r="K93" s="59">
        <f t="shared" si="58"/>
        <v>35046.865070923319</v>
      </c>
      <c r="L93" s="35">
        <f t="shared" si="39"/>
        <v>11266.157426427306</v>
      </c>
      <c r="M93" s="36">
        <f t="shared" si="40"/>
        <v>23619.051351689461</v>
      </c>
      <c r="N93" s="59">
        <f t="shared" si="59"/>
        <v>34885.208778116765</v>
      </c>
      <c r="O93" s="35">
        <f t="shared" si="41"/>
        <v>11231.580245058634</v>
      </c>
      <c r="P93" s="36">
        <f t="shared" si="42"/>
        <v>23270.698793930747</v>
      </c>
      <c r="Q93" s="59">
        <f t="shared" si="60"/>
        <v>34502.279038989378</v>
      </c>
      <c r="R93" s="35">
        <f t="shared" si="43"/>
        <v>11225.681308088044</v>
      </c>
      <c r="S93" s="36">
        <f t="shared" si="44"/>
        <v>23339.149566272685</v>
      </c>
      <c r="T93" s="59">
        <f t="shared" si="61"/>
        <v>34564.830874360727</v>
      </c>
      <c r="U93" s="35">
        <f t="shared" si="45"/>
        <v>11585.912077307927</v>
      </c>
      <c r="V93" s="36">
        <f t="shared" si="46"/>
        <v>23459.912823360821</v>
      </c>
      <c r="W93" s="59">
        <f t="shared" si="62"/>
        <v>35045.824900668747</v>
      </c>
      <c r="X93" s="35">
        <f t="shared" si="47"/>
        <v>11587.081307693323</v>
      </c>
      <c r="Y93" s="36">
        <f t="shared" si="48"/>
        <v>23224.738170122582</v>
      </c>
      <c r="Z93" s="59">
        <f t="shared" si="63"/>
        <v>34811.819477815909</v>
      </c>
      <c r="AA93" s="35">
        <f t="shared" si="49"/>
        <v>11376.235951953155</v>
      </c>
      <c r="AB93" s="36">
        <f t="shared" si="50"/>
        <v>22931.655284700577</v>
      </c>
      <c r="AC93" s="59">
        <f t="shared" si="64"/>
        <v>34307.891236653733</v>
      </c>
      <c r="AD93" s="35">
        <f t="shared" si="51"/>
        <v>11532.831036668906</v>
      </c>
      <c r="AE93" s="36">
        <f t="shared" si="52"/>
        <v>22353.001154361369</v>
      </c>
      <c r="AF93" s="59">
        <f t="shared" si="65"/>
        <v>33885.832191030277</v>
      </c>
      <c r="AG93" s="35">
        <f t="shared" si="53"/>
        <v>11776</v>
      </c>
      <c r="AH93" s="36">
        <f t="shared" si="54"/>
        <v>23013</v>
      </c>
      <c r="AI93" s="59">
        <f t="shared" si="66"/>
        <v>34789</v>
      </c>
      <c r="AJ93" s="25">
        <f t="shared" si="55"/>
        <v>0</v>
      </c>
    </row>
    <row r="94" spans="1:36">
      <c r="B94" s="31" t="str">
        <f t="shared" si="32"/>
        <v>65 à 70</v>
      </c>
      <c r="C94" s="35">
        <f t="shared" si="33"/>
        <v>15679.18488311442</v>
      </c>
      <c r="D94" s="36">
        <f t="shared" si="34"/>
        <v>31035.431789664413</v>
      </c>
      <c r="E94" s="59">
        <f t="shared" si="56"/>
        <v>46714.616672778837</v>
      </c>
      <c r="F94" s="35">
        <f t="shared" si="35"/>
        <v>15210.832445448346</v>
      </c>
      <c r="G94" s="36">
        <f t="shared" si="36"/>
        <v>30068.534545100723</v>
      </c>
      <c r="H94" s="59">
        <f t="shared" si="57"/>
        <v>45279.366990549068</v>
      </c>
      <c r="I94" s="35">
        <f t="shared" si="37"/>
        <v>15435.327228756463</v>
      </c>
      <c r="J94" s="36">
        <f t="shared" si="38"/>
        <v>30260.494112876815</v>
      </c>
      <c r="K94" s="59">
        <f t="shared" si="58"/>
        <v>45695.82134163328</v>
      </c>
      <c r="L94" s="35">
        <f t="shared" si="39"/>
        <v>15073.947342503143</v>
      </c>
      <c r="M94" s="36">
        <f t="shared" si="40"/>
        <v>30238.865151814807</v>
      </c>
      <c r="N94" s="59">
        <f t="shared" si="59"/>
        <v>45312.81249431795</v>
      </c>
      <c r="O94" s="35">
        <f t="shared" si="41"/>
        <v>14700.788278050453</v>
      </c>
      <c r="P94" s="36">
        <f t="shared" si="42"/>
        <v>29143.422349308516</v>
      </c>
      <c r="Q94" s="59">
        <f t="shared" si="60"/>
        <v>43844.210627358967</v>
      </c>
      <c r="R94" s="35">
        <f t="shared" si="43"/>
        <v>15058.810630051701</v>
      </c>
      <c r="S94" s="36">
        <f t="shared" si="44"/>
        <v>29549.970228545102</v>
      </c>
      <c r="T94" s="59">
        <f t="shared" si="61"/>
        <v>44608.780858596801</v>
      </c>
      <c r="U94" s="35">
        <f t="shared" si="45"/>
        <v>15048.065586634506</v>
      </c>
      <c r="V94" s="36">
        <f t="shared" si="46"/>
        <v>29424.625053139032</v>
      </c>
      <c r="W94" s="59">
        <f t="shared" si="62"/>
        <v>44472.690639773537</v>
      </c>
      <c r="X94" s="35">
        <f t="shared" si="47"/>
        <v>15487.329864642152</v>
      </c>
      <c r="Y94" s="36">
        <f t="shared" si="48"/>
        <v>29616.899650423966</v>
      </c>
      <c r="Z94" s="59">
        <f t="shared" si="63"/>
        <v>45104.229515066116</v>
      </c>
      <c r="AA94" s="35">
        <f t="shared" si="49"/>
        <v>15520.867239288107</v>
      </c>
      <c r="AB94" s="36">
        <f t="shared" si="50"/>
        <v>29611.665470265125</v>
      </c>
      <c r="AC94" s="59">
        <f t="shared" si="64"/>
        <v>45132.532709553234</v>
      </c>
      <c r="AD94" s="35">
        <f t="shared" si="51"/>
        <v>15559.424210611322</v>
      </c>
      <c r="AE94" s="36">
        <f t="shared" si="52"/>
        <v>29407.144885299502</v>
      </c>
      <c r="AF94" s="59">
        <f t="shared" si="65"/>
        <v>44966.569095910825</v>
      </c>
      <c r="AG94" s="35">
        <f t="shared" si="53"/>
        <v>16263</v>
      </c>
      <c r="AH94" s="36">
        <f t="shared" si="54"/>
        <v>30906</v>
      </c>
      <c r="AI94" s="59">
        <f t="shared" si="66"/>
        <v>47169</v>
      </c>
      <c r="AJ94" s="25">
        <f t="shared" si="55"/>
        <v>0</v>
      </c>
    </row>
    <row r="95" spans="1:36">
      <c r="B95" s="31" t="str">
        <f t="shared" si="32"/>
        <v>70 à 75</v>
      </c>
      <c r="C95" s="35">
        <f t="shared" si="33"/>
        <v>22423.899102908919</v>
      </c>
      <c r="D95" s="36">
        <f t="shared" si="34"/>
        <v>40344.012622565271</v>
      </c>
      <c r="E95" s="59">
        <f t="shared" si="56"/>
        <v>62767.911725474187</v>
      </c>
      <c r="F95" s="35">
        <f t="shared" si="35"/>
        <v>21518.029431879997</v>
      </c>
      <c r="G95" s="36">
        <f t="shared" si="36"/>
        <v>38870.909816784253</v>
      </c>
      <c r="H95" s="59">
        <f t="shared" si="57"/>
        <v>60388.939248664246</v>
      </c>
      <c r="I95" s="35">
        <f t="shared" si="37"/>
        <v>21807.260478165292</v>
      </c>
      <c r="J95" s="36">
        <f t="shared" si="38"/>
        <v>39222.71371527102</v>
      </c>
      <c r="K95" s="59">
        <f t="shared" si="58"/>
        <v>61029.974193436312</v>
      </c>
      <c r="L95" s="35">
        <f t="shared" si="39"/>
        <v>22136.564561842119</v>
      </c>
      <c r="M95" s="36">
        <f t="shared" si="40"/>
        <v>38320.00238524242</v>
      </c>
      <c r="N95" s="59">
        <f t="shared" si="59"/>
        <v>60456.566947084539</v>
      </c>
      <c r="O95" s="35">
        <f t="shared" si="41"/>
        <v>20953.050670930657</v>
      </c>
      <c r="P95" s="36">
        <f t="shared" si="42"/>
        <v>37042.69814226951</v>
      </c>
      <c r="Q95" s="59">
        <f t="shared" si="60"/>
        <v>57995.748813200167</v>
      </c>
      <c r="R95" s="35">
        <f t="shared" si="43"/>
        <v>21574.124482437845</v>
      </c>
      <c r="S95" s="36">
        <f t="shared" si="44"/>
        <v>37201.457503241363</v>
      </c>
      <c r="T95" s="59">
        <f t="shared" si="61"/>
        <v>58775.581985679208</v>
      </c>
      <c r="U95" s="35">
        <f t="shared" si="45"/>
        <v>21515.773033244954</v>
      </c>
      <c r="V95" s="36">
        <f t="shared" si="46"/>
        <v>37341.156648562675</v>
      </c>
      <c r="W95" s="59">
        <f t="shared" si="62"/>
        <v>58856.929681807625</v>
      </c>
      <c r="X95" s="35">
        <f t="shared" si="47"/>
        <v>21307.623055212334</v>
      </c>
      <c r="Y95" s="36">
        <f t="shared" si="48"/>
        <v>36289.485027153918</v>
      </c>
      <c r="Z95" s="59">
        <f t="shared" si="63"/>
        <v>57597.108082366249</v>
      </c>
      <c r="AA95" s="35">
        <f t="shared" si="49"/>
        <v>20999.787816358952</v>
      </c>
      <c r="AB95" s="36">
        <f t="shared" si="50"/>
        <v>36039.381173136542</v>
      </c>
      <c r="AC95" s="59">
        <f t="shared" si="64"/>
        <v>57039.168989495491</v>
      </c>
      <c r="AD95" s="35">
        <f t="shared" si="51"/>
        <v>20931.225351702444</v>
      </c>
      <c r="AE95" s="36">
        <f t="shared" si="52"/>
        <v>35633.855963286391</v>
      </c>
      <c r="AF95" s="59">
        <f t="shared" si="65"/>
        <v>56565.081314988834</v>
      </c>
      <c r="AG95" s="35">
        <f t="shared" si="53"/>
        <v>21957</v>
      </c>
      <c r="AH95" s="36">
        <f t="shared" si="54"/>
        <v>38723</v>
      </c>
      <c r="AI95" s="59">
        <f t="shared" si="66"/>
        <v>60680</v>
      </c>
      <c r="AJ95" s="25">
        <f t="shared" si="55"/>
        <v>0</v>
      </c>
    </row>
    <row r="96" spans="1:36">
      <c r="B96" s="31" t="str">
        <f t="shared" si="32"/>
        <v>75 à 80</v>
      </c>
      <c r="C96" s="35">
        <f t="shared" si="33"/>
        <v>26680.041194339483</v>
      </c>
      <c r="D96" s="36">
        <f t="shared" si="34"/>
        <v>40609.577121063296</v>
      </c>
      <c r="E96" s="59">
        <f t="shared" ref="E96" si="67">C96+D96</f>
        <v>67289.618315402782</v>
      </c>
      <c r="F96" s="35">
        <f t="shared" si="35"/>
        <v>25335.166104415959</v>
      </c>
      <c r="G96" s="36">
        <f t="shared" si="36"/>
        <v>38831.032289777198</v>
      </c>
      <c r="H96" s="59">
        <f t="shared" ref="H96" si="68">F96+G96</f>
        <v>64166.198394193154</v>
      </c>
      <c r="I96" s="35">
        <f t="shared" si="37"/>
        <v>25987.019883067907</v>
      </c>
      <c r="J96" s="36">
        <f t="shared" si="38"/>
        <v>38832.228556430447</v>
      </c>
      <c r="K96" s="59">
        <f t="shared" ref="K96" si="69">I96+J96</f>
        <v>64819.248439498355</v>
      </c>
      <c r="L96" s="35">
        <f t="shared" si="39"/>
        <v>24920.359228212448</v>
      </c>
      <c r="M96" s="36">
        <f t="shared" si="40"/>
        <v>37613.880929740822</v>
      </c>
      <c r="N96" s="59">
        <f t="shared" ref="N96" si="70">L96+M96</f>
        <v>62534.240157953274</v>
      </c>
      <c r="O96" s="35">
        <f t="shared" si="41"/>
        <v>24045.258840207542</v>
      </c>
      <c r="P96" s="36">
        <f t="shared" si="42"/>
        <v>35453.284050300856</v>
      </c>
      <c r="Q96" s="59">
        <f t="shared" ref="Q96" si="71">O96+P96</f>
        <v>59498.542890508397</v>
      </c>
      <c r="R96" s="35">
        <f t="shared" si="43"/>
        <v>24858.344255234111</v>
      </c>
      <c r="S96" s="36">
        <f t="shared" si="44"/>
        <v>36737.785844826794</v>
      </c>
      <c r="T96" s="59">
        <f t="shared" ref="T96" si="72">R96+S96</f>
        <v>61596.130100060909</v>
      </c>
      <c r="U96" s="35">
        <f t="shared" si="45"/>
        <v>24152.467814909152</v>
      </c>
      <c r="V96" s="36">
        <f t="shared" si="46"/>
        <v>35388.492618103039</v>
      </c>
      <c r="W96" s="59">
        <f t="shared" ref="W96" si="73">U96+V96</f>
        <v>59540.960433012195</v>
      </c>
      <c r="X96" s="35">
        <f t="shared" si="47"/>
        <v>24353.273698985551</v>
      </c>
      <c r="Y96" s="36">
        <f t="shared" si="48"/>
        <v>35505.50309362814</v>
      </c>
      <c r="Z96" s="59">
        <f t="shared" ref="Z96" si="74">X96+Y96</f>
        <v>59858.776792613688</v>
      </c>
      <c r="AA96" s="35">
        <f t="shared" si="49"/>
        <v>23947.93095473681</v>
      </c>
      <c r="AB96" s="36">
        <f t="shared" si="50"/>
        <v>34950.408167143702</v>
      </c>
      <c r="AC96" s="59">
        <f t="shared" ref="AC96" si="75">AA96+AB96</f>
        <v>58898.339121880512</v>
      </c>
      <c r="AD96" s="35">
        <f t="shared" si="51"/>
        <v>23436.469689805221</v>
      </c>
      <c r="AE96" s="36">
        <f t="shared" si="52"/>
        <v>34331.596561433791</v>
      </c>
      <c r="AF96" s="59">
        <f t="shared" ref="AF96" si="76">AD96+AE96</f>
        <v>57768.066251239012</v>
      </c>
      <c r="AG96" s="35">
        <f t="shared" si="53"/>
        <v>25167</v>
      </c>
      <c r="AH96" s="36">
        <f t="shared" si="54"/>
        <v>37490</v>
      </c>
      <c r="AI96" s="59">
        <f t="shared" ref="AI96" si="77">AG96+AH96</f>
        <v>62657</v>
      </c>
      <c r="AJ96" s="25"/>
    </row>
    <row r="97" spans="1:36">
      <c r="B97" s="31" t="str">
        <f t="shared" si="32"/>
        <v>80 à 85</v>
      </c>
      <c r="C97" s="35">
        <f t="shared" si="33"/>
        <v>47234.207866315446</v>
      </c>
      <c r="D97" s="36">
        <f t="shared" si="34"/>
        <v>54741.301211515114</v>
      </c>
      <c r="E97" s="59">
        <f t="shared" si="56"/>
        <v>101975.50907783056</v>
      </c>
      <c r="F97" s="35">
        <f t="shared" si="35"/>
        <v>44860.219021075856</v>
      </c>
      <c r="G97" s="36">
        <f t="shared" si="36"/>
        <v>51653.391882910611</v>
      </c>
      <c r="H97" s="59">
        <f t="shared" si="57"/>
        <v>96513.610903986468</v>
      </c>
      <c r="I97" s="35">
        <f t="shared" si="37"/>
        <v>46544.572345482033</v>
      </c>
      <c r="J97" s="36">
        <f t="shared" si="38"/>
        <v>52569.311905850751</v>
      </c>
      <c r="K97" s="59">
        <f t="shared" si="58"/>
        <v>99113.884251332784</v>
      </c>
      <c r="L97" s="35">
        <f t="shared" si="39"/>
        <v>44585.026680792253</v>
      </c>
      <c r="M97" s="36">
        <f t="shared" si="40"/>
        <v>50625.309865196075</v>
      </c>
      <c r="N97" s="59">
        <f t="shared" si="59"/>
        <v>95210.336545988335</v>
      </c>
      <c r="O97" s="35">
        <f t="shared" si="41"/>
        <v>42565.653289759553</v>
      </c>
      <c r="P97" s="36">
        <f t="shared" si="42"/>
        <v>48863.486614023692</v>
      </c>
      <c r="Q97" s="59">
        <f t="shared" si="60"/>
        <v>91429.139903783245</v>
      </c>
      <c r="R97" s="35">
        <f t="shared" si="43"/>
        <v>43858.221702765717</v>
      </c>
      <c r="S97" s="36">
        <f t="shared" si="44"/>
        <v>49734.07097903797</v>
      </c>
      <c r="T97" s="59">
        <f t="shared" si="61"/>
        <v>93592.292681803694</v>
      </c>
      <c r="U97" s="35">
        <f t="shared" si="45"/>
        <v>43096.219438118933</v>
      </c>
      <c r="V97" s="36">
        <f t="shared" si="46"/>
        <v>48223.274201182634</v>
      </c>
      <c r="W97" s="59">
        <f t="shared" si="62"/>
        <v>91319.493639301567</v>
      </c>
      <c r="X97" s="35">
        <f t="shared" si="47"/>
        <v>42201.791425633113</v>
      </c>
      <c r="Y97" s="36">
        <f t="shared" si="48"/>
        <v>47726.891311655156</v>
      </c>
      <c r="Z97" s="59">
        <f t="shared" si="63"/>
        <v>89928.682737288269</v>
      </c>
      <c r="AA97" s="35">
        <f t="shared" si="49"/>
        <v>41455.934412636016</v>
      </c>
      <c r="AB97" s="36">
        <f t="shared" si="50"/>
        <v>46375.48517097719</v>
      </c>
      <c r="AC97" s="59">
        <f t="shared" si="64"/>
        <v>87831.419583613198</v>
      </c>
      <c r="AD97" s="35">
        <f t="shared" si="51"/>
        <v>41056.530420063078</v>
      </c>
      <c r="AE97" s="36">
        <f t="shared" si="52"/>
        <v>45354.509807021634</v>
      </c>
      <c r="AF97" s="59">
        <f t="shared" si="65"/>
        <v>86411.040227084712</v>
      </c>
      <c r="AG97" s="35">
        <f t="shared" si="53"/>
        <v>43794</v>
      </c>
      <c r="AH97" s="36">
        <f t="shared" si="54"/>
        <v>49868</v>
      </c>
      <c r="AI97" s="59">
        <f t="shared" si="66"/>
        <v>93662</v>
      </c>
      <c r="AJ97" s="25">
        <f>AI97-AI47</f>
        <v>0</v>
      </c>
    </row>
    <row r="98" spans="1:36">
      <c r="B98" s="31" t="str">
        <f t="shared" si="32"/>
        <v>85 à 90</v>
      </c>
      <c r="C98" s="35">
        <f t="shared" si="33"/>
        <v>74979.772150125442</v>
      </c>
      <c r="D98" s="36">
        <f t="shared" si="34"/>
        <v>60097.369273839635</v>
      </c>
      <c r="E98" s="59">
        <f t="shared" ref="E98" si="78">C98+D98</f>
        <v>135077.14142396508</v>
      </c>
      <c r="F98" s="35">
        <f t="shared" si="35"/>
        <v>71596.310638694966</v>
      </c>
      <c r="G98" s="36">
        <f t="shared" si="36"/>
        <v>57632.489194207206</v>
      </c>
      <c r="H98" s="59">
        <f t="shared" ref="H98" si="79">F98+G98</f>
        <v>129228.79983290218</v>
      </c>
      <c r="I98" s="35">
        <f t="shared" si="37"/>
        <v>74849.333534906604</v>
      </c>
      <c r="J98" s="36">
        <f t="shared" si="38"/>
        <v>59490.42034095453</v>
      </c>
      <c r="K98" s="59">
        <f t="shared" ref="K98" si="80">I98+J98</f>
        <v>134339.75387586112</v>
      </c>
      <c r="L98" s="35">
        <f t="shared" si="39"/>
        <v>73208.191961462027</v>
      </c>
      <c r="M98" s="36">
        <f t="shared" si="40"/>
        <v>57996.984812466981</v>
      </c>
      <c r="N98" s="59">
        <f t="shared" ref="N98" si="81">L98+M98</f>
        <v>131205.17677392901</v>
      </c>
      <c r="O98" s="35">
        <f t="shared" si="41"/>
        <v>69250.21716185745</v>
      </c>
      <c r="P98" s="36">
        <f t="shared" si="42"/>
        <v>55406.740868725057</v>
      </c>
      <c r="Q98" s="59">
        <f t="shared" ref="Q98" si="82">O98+P98</f>
        <v>124656.95803058251</v>
      </c>
      <c r="R98" s="35">
        <f t="shared" si="43"/>
        <v>73176.413898709216</v>
      </c>
      <c r="S98" s="36">
        <f t="shared" si="44"/>
        <v>57390.839413687005</v>
      </c>
      <c r="T98" s="59">
        <f t="shared" ref="T98" si="83">R98+S98</f>
        <v>130567.25331239622</v>
      </c>
      <c r="U98" s="35">
        <f t="shared" si="45"/>
        <v>70136.288521052877</v>
      </c>
      <c r="V98" s="36">
        <f t="shared" si="46"/>
        <v>55754.097590049714</v>
      </c>
      <c r="W98" s="59">
        <f t="shared" ref="W98" si="84">U98+V98</f>
        <v>125890.38611110259</v>
      </c>
      <c r="X98" s="35">
        <f t="shared" si="47"/>
        <v>70096.255872688358</v>
      </c>
      <c r="Y98" s="36">
        <f t="shared" si="48"/>
        <v>55350.883130995535</v>
      </c>
      <c r="Z98" s="59">
        <f t="shared" ref="Z98" si="85">X98+Y98</f>
        <v>125447.1390036839</v>
      </c>
      <c r="AA98" s="35">
        <f t="shared" si="49"/>
        <v>67765.789109375182</v>
      </c>
      <c r="AB98" s="36">
        <f t="shared" si="50"/>
        <v>54261.297145886034</v>
      </c>
      <c r="AC98" s="59">
        <f t="shared" ref="AC98" si="86">AA98+AB98</f>
        <v>122027.08625526121</v>
      </c>
      <c r="AD98" s="35">
        <f t="shared" si="51"/>
        <v>66522.154229569584</v>
      </c>
      <c r="AE98" s="36">
        <f t="shared" si="52"/>
        <v>52980.621603081629</v>
      </c>
      <c r="AF98" s="59">
        <f t="shared" ref="AF98" si="87">AD98+AE98</f>
        <v>119502.77583265121</v>
      </c>
      <c r="AG98" s="35">
        <f t="shared" si="53"/>
        <v>71131</v>
      </c>
      <c r="AH98" s="36">
        <f t="shared" si="54"/>
        <v>58135</v>
      </c>
      <c r="AI98" s="59">
        <f t="shared" ref="AI98" si="88">AG98+AH98</f>
        <v>129266</v>
      </c>
      <c r="AJ98" s="25"/>
    </row>
    <row r="99" spans="1:36">
      <c r="B99" s="31" t="str">
        <f t="shared" si="32"/>
        <v>90 à 95</v>
      </c>
      <c r="C99" s="35">
        <f t="shared" si="33"/>
        <v>75937.735540501337</v>
      </c>
      <c r="D99" s="36">
        <f t="shared" si="34"/>
        <v>38956.2561722299</v>
      </c>
      <c r="E99" s="59">
        <f t="shared" si="56"/>
        <v>114893.99171273124</v>
      </c>
      <c r="F99" s="35">
        <f t="shared" si="35"/>
        <v>69820.994250172167</v>
      </c>
      <c r="G99" s="36">
        <f t="shared" si="36"/>
        <v>35870.485414224109</v>
      </c>
      <c r="H99" s="59">
        <f t="shared" si="57"/>
        <v>105691.47966439628</v>
      </c>
      <c r="I99" s="35">
        <f t="shared" si="37"/>
        <v>73696.763521613539</v>
      </c>
      <c r="J99" s="36">
        <f t="shared" si="38"/>
        <v>37724.245831907305</v>
      </c>
      <c r="K99" s="59">
        <f t="shared" si="58"/>
        <v>111421.00935352084</v>
      </c>
      <c r="L99" s="35">
        <f t="shared" si="39"/>
        <v>72788.032358514276</v>
      </c>
      <c r="M99" s="36">
        <f t="shared" si="40"/>
        <v>37714.855252453257</v>
      </c>
      <c r="N99" s="59">
        <f t="shared" si="59"/>
        <v>110502.88761096753</v>
      </c>
      <c r="O99" s="35">
        <f t="shared" si="41"/>
        <v>70384.603029683407</v>
      </c>
      <c r="P99" s="36">
        <f t="shared" si="42"/>
        <v>35970.539647577098</v>
      </c>
      <c r="Q99" s="59">
        <f t="shared" si="60"/>
        <v>106355.1426772605</v>
      </c>
      <c r="R99" s="35">
        <f t="shared" si="43"/>
        <v>75374.029048326731</v>
      </c>
      <c r="S99" s="36">
        <f t="shared" si="44"/>
        <v>38109.971662815013</v>
      </c>
      <c r="T99" s="59">
        <f t="shared" si="61"/>
        <v>113484.00071114174</v>
      </c>
      <c r="U99" s="35">
        <f t="shared" si="45"/>
        <v>73560.987602688561</v>
      </c>
      <c r="V99" s="36">
        <f t="shared" si="46"/>
        <v>37420.075196281119</v>
      </c>
      <c r="W99" s="59">
        <f t="shared" si="62"/>
        <v>110981.06279896968</v>
      </c>
      <c r="X99" s="35">
        <f t="shared" si="47"/>
        <v>73094.867576359626</v>
      </c>
      <c r="Y99" s="36">
        <f t="shared" si="48"/>
        <v>37416.10577199416</v>
      </c>
      <c r="Z99" s="59">
        <f t="shared" si="63"/>
        <v>110510.97334835379</v>
      </c>
      <c r="AA99" s="35">
        <f t="shared" si="49"/>
        <v>70617.456179200351</v>
      </c>
      <c r="AB99" s="36">
        <f t="shared" si="50"/>
        <v>36898.539692338491</v>
      </c>
      <c r="AC99" s="59">
        <f t="shared" si="64"/>
        <v>107515.99587153885</v>
      </c>
      <c r="AD99" s="35">
        <f t="shared" si="51"/>
        <v>69616.618345068797</v>
      </c>
      <c r="AE99" s="36">
        <f t="shared" si="52"/>
        <v>36350.482982163092</v>
      </c>
      <c r="AF99" s="59">
        <f t="shared" si="65"/>
        <v>105967.10132723188</v>
      </c>
      <c r="AG99" s="35">
        <f t="shared" si="53"/>
        <v>74840</v>
      </c>
      <c r="AH99" s="36">
        <f t="shared" si="54"/>
        <v>39681</v>
      </c>
      <c r="AI99" s="59">
        <f t="shared" si="66"/>
        <v>114521</v>
      </c>
      <c r="AJ99" s="25">
        <f>AI99-AI49</f>
        <v>0</v>
      </c>
    </row>
    <row r="100" spans="1:36">
      <c r="B100" s="31" t="str">
        <f t="shared" si="32"/>
        <v>95 et plus</v>
      </c>
      <c r="C100" s="35">
        <f t="shared" si="33"/>
        <v>49268.766255384136</v>
      </c>
      <c r="D100" s="36">
        <f t="shared" si="34"/>
        <v>15267.651115388971</v>
      </c>
      <c r="E100" s="59">
        <f t="shared" si="56"/>
        <v>64536.41737077311</v>
      </c>
      <c r="F100" s="35">
        <f t="shared" si="35"/>
        <v>48857.546728418129</v>
      </c>
      <c r="G100" s="36">
        <f t="shared" si="36"/>
        <v>14629.631740023357</v>
      </c>
      <c r="H100" s="59">
        <f t="shared" si="57"/>
        <v>63487.178468441489</v>
      </c>
      <c r="I100" s="35">
        <f t="shared" si="37"/>
        <v>53379.597391416217</v>
      </c>
      <c r="J100" s="36">
        <f t="shared" si="38"/>
        <v>15607.080170819758</v>
      </c>
      <c r="K100" s="59">
        <f t="shared" si="58"/>
        <v>68986.677562235971</v>
      </c>
      <c r="L100" s="35">
        <f t="shared" si="39"/>
        <v>51628.695497177774</v>
      </c>
      <c r="M100" s="36">
        <f t="shared" si="40"/>
        <v>14996.242422814046</v>
      </c>
      <c r="N100" s="59">
        <f t="shared" si="59"/>
        <v>66624.937919991818</v>
      </c>
      <c r="O100" s="35">
        <f t="shared" si="41"/>
        <v>49433.657767785029</v>
      </c>
      <c r="P100" s="36">
        <f t="shared" si="42"/>
        <v>14063.171927530819</v>
      </c>
      <c r="Q100" s="59">
        <f t="shared" si="60"/>
        <v>63496.82969531585</v>
      </c>
      <c r="R100" s="35">
        <f t="shared" si="43"/>
        <v>52744.733235724736</v>
      </c>
      <c r="S100" s="36">
        <f t="shared" si="44"/>
        <v>14650.813932906271</v>
      </c>
      <c r="T100" s="59">
        <f t="shared" si="61"/>
        <v>67395.547168631005</v>
      </c>
      <c r="U100" s="35">
        <f t="shared" si="45"/>
        <v>49582.648496077862</v>
      </c>
      <c r="V100" s="36">
        <f t="shared" si="46"/>
        <v>14453.794362609007</v>
      </c>
      <c r="W100" s="59">
        <f t="shared" si="62"/>
        <v>64036.442858686867</v>
      </c>
      <c r="X100" s="35">
        <f t="shared" si="47"/>
        <v>47047.596607943349</v>
      </c>
      <c r="Y100" s="36">
        <f t="shared" si="48"/>
        <v>13893.543305370957</v>
      </c>
      <c r="Z100" s="59">
        <f t="shared" si="63"/>
        <v>60941.139913314306</v>
      </c>
      <c r="AA100" s="35">
        <f t="shared" si="49"/>
        <v>46055.683452505153</v>
      </c>
      <c r="AB100" s="36">
        <f t="shared" si="50"/>
        <v>13909.110276486421</v>
      </c>
      <c r="AC100" s="59">
        <f t="shared" si="64"/>
        <v>59964.793728991572</v>
      </c>
      <c r="AD100" s="35">
        <f t="shared" si="51"/>
        <v>44860.829282215273</v>
      </c>
      <c r="AE100" s="36">
        <f t="shared" si="52"/>
        <v>13674.484547856857</v>
      </c>
      <c r="AF100" s="59">
        <f t="shared" si="65"/>
        <v>58535.313830072133</v>
      </c>
      <c r="AG100" s="35">
        <f t="shared" si="53"/>
        <v>46800</v>
      </c>
      <c r="AH100" s="36">
        <f t="shared" si="54"/>
        <v>14539</v>
      </c>
      <c r="AI100" s="59">
        <f t="shared" si="66"/>
        <v>61339</v>
      </c>
      <c r="AJ100" s="25">
        <f>AI100-AI50</f>
        <v>0</v>
      </c>
    </row>
    <row r="101" spans="1:36" ht="15" thickBot="1">
      <c r="B101" s="39" t="str">
        <f t="shared" si="32"/>
        <v>TOTAL</v>
      </c>
      <c r="C101" s="41">
        <f>SUM(C90:C100)</f>
        <v>350700.06950246909</v>
      </c>
      <c r="D101" s="42">
        <f>SUM(D90:D100)</f>
        <v>361536.92339692335</v>
      </c>
      <c r="E101" s="60">
        <f t="shared" si="56"/>
        <v>712236.9928993925</v>
      </c>
      <c r="F101" s="41">
        <f>SUM(F90:F100)</f>
        <v>334677.36382916174</v>
      </c>
      <c r="G101" s="42">
        <f>SUM(G90:G100)</f>
        <v>345167.20538992179</v>
      </c>
      <c r="H101" s="60">
        <f t="shared" si="57"/>
        <v>679844.56921908353</v>
      </c>
      <c r="I101" s="41">
        <f>SUM(I90:I100)</f>
        <v>349385.92873811984</v>
      </c>
      <c r="J101" s="42">
        <f>SUM(J90:J100)</f>
        <v>351330.14362642396</v>
      </c>
      <c r="K101" s="60">
        <f t="shared" si="58"/>
        <v>700716.0723645438</v>
      </c>
      <c r="L101" s="41">
        <f>SUM(L90:L100)</f>
        <v>341526.68349613401</v>
      </c>
      <c r="M101" s="42">
        <f>SUM(M90:M100)</f>
        <v>343111.9466944192</v>
      </c>
      <c r="N101" s="60">
        <f t="shared" si="59"/>
        <v>684638.63019055314</v>
      </c>
      <c r="O101" s="41">
        <f>SUM(O90:O100)</f>
        <v>327887.09440919594</v>
      </c>
      <c r="P101" s="42">
        <f>SUM(P90:P100)</f>
        <v>328690.26458328165</v>
      </c>
      <c r="Q101" s="60">
        <f t="shared" si="60"/>
        <v>656577.35899247765</v>
      </c>
      <c r="R101" s="41">
        <f>SUM(R90:R100)</f>
        <v>343129.38137237681</v>
      </c>
      <c r="S101" s="42">
        <f>SUM(S90:S100)</f>
        <v>336819.6100469862</v>
      </c>
      <c r="T101" s="60">
        <f t="shared" si="61"/>
        <v>679948.99141936307</v>
      </c>
      <c r="U101" s="41">
        <f>SUM(U90:U100)</f>
        <v>333651.95751916151</v>
      </c>
      <c r="V101" s="42">
        <f>SUM(V90:V100)</f>
        <v>330098.71491935413</v>
      </c>
      <c r="W101" s="60">
        <f t="shared" si="62"/>
        <v>663750.67243851558</v>
      </c>
      <c r="X101" s="41">
        <f>SUM(X90:X100)</f>
        <v>330353.28148799326</v>
      </c>
      <c r="Y101" s="42">
        <f>SUM(Y90:Y100)</f>
        <v>326655.96230101254</v>
      </c>
      <c r="Z101" s="60">
        <f t="shared" si="63"/>
        <v>657009.24378900579</v>
      </c>
      <c r="AA101" s="41">
        <f>SUM(AA90:AA100)</f>
        <v>322996.34706509206</v>
      </c>
      <c r="AB101" s="42">
        <f>SUM(AB90:AB100)</f>
        <v>322388.62101635692</v>
      </c>
      <c r="AC101" s="60">
        <f t="shared" si="64"/>
        <v>645384.96808144893</v>
      </c>
      <c r="AD101" s="41">
        <f>SUM(AD90:AD100)</f>
        <v>318167.0597604012</v>
      </c>
      <c r="AE101" s="42">
        <f>SUM(AE90:AE100)</f>
        <v>316612.6872590697</v>
      </c>
      <c r="AF101" s="60">
        <f t="shared" si="65"/>
        <v>634779.7470194709</v>
      </c>
      <c r="AG101" s="41">
        <f>SUM(AG90:AG100)</f>
        <v>336331</v>
      </c>
      <c r="AH101" s="42">
        <f>SUM(AH90:AH100)</f>
        <v>339116</v>
      </c>
      <c r="AI101" s="60">
        <f t="shared" si="66"/>
        <v>675447</v>
      </c>
      <c r="AJ101" s="25">
        <f>AI101-AI51</f>
        <v>0</v>
      </c>
    </row>
    <row r="102" spans="1:36" ht="26.5" customHeight="1" thickBot="1">
      <c r="A102" s="170" t="s">
        <v>170</v>
      </c>
      <c r="B102" s="171"/>
      <c r="C102" s="63">
        <f>AG101-C101</f>
        <v>-14369.069502469094</v>
      </c>
      <c r="D102" s="67">
        <f>AH101-D101</f>
        <v>-22420.923396923346</v>
      </c>
      <c r="E102" s="66">
        <f>AI101-E101</f>
        <v>-36789.992899392499</v>
      </c>
      <c r="F102" s="63">
        <f>AG101-F101</f>
        <v>1653.636170838261</v>
      </c>
      <c r="G102" s="67">
        <f>AH101-G101</f>
        <v>-6051.2053899217863</v>
      </c>
      <c r="H102" s="66">
        <f>AI101-H101</f>
        <v>-4397.5692190835252</v>
      </c>
      <c r="I102" s="63">
        <f>AG101-I101</f>
        <v>-13054.928738119837</v>
      </c>
      <c r="J102" s="67">
        <f>AH101-J101</f>
        <v>-12214.14362642396</v>
      </c>
      <c r="K102" s="68">
        <f>AI101-K101</f>
        <v>-25269.072364543797</v>
      </c>
      <c r="L102" s="63">
        <f>AG101-L101</f>
        <v>-5195.6834961340064</v>
      </c>
      <c r="M102" s="67">
        <f>AH101-M101</f>
        <v>-3995.9466944191954</v>
      </c>
      <c r="N102" s="64">
        <f>AI101-N101</f>
        <v>-9191.6301905531436</v>
      </c>
      <c r="O102" s="63">
        <f>AG101-O101</f>
        <v>8443.9055908040609</v>
      </c>
      <c r="P102" s="67">
        <f>AH101-P101</f>
        <v>10425.735416718351</v>
      </c>
      <c r="Q102" s="64">
        <f>AI101-Q101</f>
        <v>18869.641007522354</v>
      </c>
      <c r="R102" s="63">
        <f>AG101-R101</f>
        <v>-6798.3813723768108</v>
      </c>
      <c r="S102" s="67">
        <f>AH101-S101</f>
        <v>2296.3899530138006</v>
      </c>
      <c r="T102" s="64">
        <f>AI101-T101</f>
        <v>-4501.9914193630684</v>
      </c>
      <c r="U102" s="63">
        <f>AG101-U101</f>
        <v>2679.0424808384851</v>
      </c>
      <c r="V102" s="67">
        <f>AH101-V101</f>
        <v>9017.2850806458737</v>
      </c>
      <c r="W102" s="64">
        <f>AI101-W101</f>
        <v>11696.327561484417</v>
      </c>
      <c r="X102" s="63">
        <f>AG101-X101</f>
        <v>5977.7185120067443</v>
      </c>
      <c r="Y102" s="67">
        <f>AH101-Y101</f>
        <v>12460.037698987464</v>
      </c>
      <c r="Z102" s="64">
        <f>AI101-Z101</f>
        <v>18437.756210994208</v>
      </c>
      <c r="AA102" s="63">
        <f>AG101-AA101</f>
        <v>13334.652934907936</v>
      </c>
      <c r="AB102" s="67">
        <f>AH101-AB101</f>
        <v>16727.378983643081</v>
      </c>
      <c r="AC102" s="64">
        <f>AI101-AC101</f>
        <v>30062.031918551074</v>
      </c>
      <c r="AD102" s="63">
        <f>AG101-AD101</f>
        <v>18163.9402395988</v>
      </c>
      <c r="AE102" s="67">
        <f>AH101-AE101</f>
        <v>22503.312740930298</v>
      </c>
      <c r="AF102" s="72">
        <f>AI101-AF101</f>
        <v>40667.252980529098</v>
      </c>
      <c r="AG102" s="62"/>
      <c r="AH102" s="62"/>
      <c r="AI102" s="65"/>
    </row>
    <row r="103" spans="1:36" ht="15" thickBot="1">
      <c r="AF103" s="61" t="s">
        <v>169</v>
      </c>
      <c r="AG103" s="69">
        <f>(C102+F102+I102+L102+O102+R102+U102+X102+AA102+AD102)/10</f>
        <v>1083.4832819894539</v>
      </c>
      <c r="AH103" s="70">
        <f>(D102+G102+J102+M102+P102+S102+V102+Y102+AB102+AE102)/10</f>
        <v>2874.7920766250581</v>
      </c>
      <c r="AI103" s="71">
        <f>(E102+H102+K102+N102+Q102+T102+W102+Z102+AC102+AF102)/10</f>
        <v>3958.2753586145118</v>
      </c>
    </row>
    <row r="105" spans="1:36">
      <c r="A105" s="86" t="s">
        <v>195</v>
      </c>
    </row>
    <row r="106" spans="1:36" ht="15" thickBot="1">
      <c r="A106" s="86"/>
    </row>
    <row r="107" spans="1:36">
      <c r="A107" s="86"/>
      <c r="C107" s="73" t="s">
        <v>11</v>
      </c>
      <c r="D107" s="29" t="s">
        <v>11</v>
      </c>
      <c r="E107" s="27" t="s">
        <v>11</v>
      </c>
      <c r="F107" s="28" t="s">
        <v>15</v>
      </c>
      <c r="G107" s="29" t="s">
        <v>15</v>
      </c>
      <c r="H107" s="27" t="s">
        <v>15</v>
      </c>
      <c r="I107" s="28" t="s">
        <v>16</v>
      </c>
      <c r="J107" s="29" t="s">
        <v>16</v>
      </c>
      <c r="K107" s="27" t="s">
        <v>16</v>
      </c>
      <c r="L107" s="28" t="s">
        <v>17</v>
      </c>
      <c r="M107" s="29" t="s">
        <v>17</v>
      </c>
      <c r="N107" s="27" t="s">
        <v>17</v>
      </c>
      <c r="O107" s="28" t="s">
        <v>18</v>
      </c>
      <c r="P107" s="29" t="s">
        <v>18</v>
      </c>
      <c r="Q107" s="27" t="s">
        <v>18</v>
      </c>
      <c r="R107" s="28" t="s">
        <v>19</v>
      </c>
      <c r="S107" s="29" t="s">
        <v>19</v>
      </c>
      <c r="T107" s="27" t="s">
        <v>19</v>
      </c>
      <c r="U107" s="28" t="s">
        <v>20</v>
      </c>
      <c r="V107" s="29" t="s">
        <v>20</v>
      </c>
      <c r="W107" s="27" t="s">
        <v>20</v>
      </c>
      <c r="X107" s="28" t="s">
        <v>21</v>
      </c>
      <c r="Y107" s="29" t="s">
        <v>21</v>
      </c>
      <c r="Z107" s="27" t="s">
        <v>21</v>
      </c>
      <c r="AA107" s="28" t="s">
        <v>22</v>
      </c>
      <c r="AB107" s="29" t="s">
        <v>22</v>
      </c>
      <c r="AC107" s="27" t="s">
        <v>22</v>
      </c>
      <c r="AD107" s="28" t="s">
        <v>23</v>
      </c>
      <c r="AE107" s="29" t="s">
        <v>23</v>
      </c>
      <c r="AF107" s="27" t="s">
        <v>23</v>
      </c>
      <c r="AG107" s="28" t="s">
        <v>24</v>
      </c>
      <c r="AH107" s="29" t="s">
        <v>24</v>
      </c>
      <c r="AI107" s="30" t="s">
        <v>24</v>
      </c>
    </row>
    <row r="108" spans="1:36" hidden="1">
      <c r="C108" s="78" t="s">
        <v>12</v>
      </c>
      <c r="D108" s="34" t="s">
        <v>13</v>
      </c>
      <c r="E108" s="47" t="s">
        <v>33</v>
      </c>
      <c r="F108" s="33" t="s">
        <v>12</v>
      </c>
      <c r="G108" s="34" t="s">
        <v>13</v>
      </c>
      <c r="H108" s="47" t="s">
        <v>33</v>
      </c>
      <c r="I108" s="46" t="s">
        <v>12</v>
      </c>
      <c r="J108" s="52" t="s">
        <v>13</v>
      </c>
      <c r="K108" s="47" t="s">
        <v>33</v>
      </c>
      <c r="L108" s="46" t="s">
        <v>12</v>
      </c>
      <c r="M108" s="52" t="s">
        <v>13</v>
      </c>
      <c r="N108" s="47" t="s">
        <v>33</v>
      </c>
      <c r="O108" s="46" t="s">
        <v>12</v>
      </c>
      <c r="P108" s="52" t="s">
        <v>13</v>
      </c>
      <c r="Q108" s="47" t="s">
        <v>33</v>
      </c>
      <c r="R108" s="46" t="s">
        <v>12</v>
      </c>
      <c r="S108" s="52" t="s">
        <v>13</v>
      </c>
      <c r="T108" s="47" t="s">
        <v>33</v>
      </c>
      <c r="U108" s="46" t="s">
        <v>12</v>
      </c>
      <c r="V108" s="52" t="s">
        <v>13</v>
      </c>
      <c r="W108" s="47" t="s">
        <v>33</v>
      </c>
      <c r="X108" s="46" t="s">
        <v>12</v>
      </c>
      <c r="Y108" s="52" t="s">
        <v>13</v>
      </c>
      <c r="Z108" s="47" t="s">
        <v>33</v>
      </c>
      <c r="AA108" s="46" t="s">
        <v>12</v>
      </c>
      <c r="AB108" s="52" t="s">
        <v>13</v>
      </c>
      <c r="AC108" s="47" t="s">
        <v>33</v>
      </c>
      <c r="AD108" s="46" t="s">
        <v>12</v>
      </c>
      <c r="AE108" s="52" t="s">
        <v>13</v>
      </c>
      <c r="AF108" s="47" t="s">
        <v>33</v>
      </c>
      <c r="AG108" s="46" t="s">
        <v>12</v>
      </c>
      <c r="AH108" s="52" t="s">
        <v>13</v>
      </c>
      <c r="AI108" s="48" t="s">
        <v>33</v>
      </c>
    </row>
    <row r="109" spans="1:36" hidden="1">
      <c r="C109" s="78"/>
      <c r="D109" s="34"/>
      <c r="E109" s="47"/>
      <c r="F109" s="33"/>
      <c r="G109" s="34"/>
      <c r="H109" s="32"/>
      <c r="I109" s="33"/>
      <c r="J109" s="34"/>
      <c r="K109" s="32"/>
      <c r="L109" s="33"/>
      <c r="M109" s="34"/>
      <c r="N109" s="32"/>
      <c r="O109" s="33"/>
      <c r="P109" s="34"/>
      <c r="Q109" s="32"/>
      <c r="R109" s="33"/>
      <c r="S109" s="34"/>
      <c r="T109" s="32"/>
      <c r="U109" s="33"/>
      <c r="V109" s="34"/>
      <c r="W109" s="32"/>
      <c r="X109" s="33"/>
      <c r="Y109" s="34"/>
      <c r="Z109" s="32"/>
      <c r="AA109" s="33"/>
      <c r="AB109" s="34"/>
      <c r="AC109" s="32"/>
      <c r="AD109" s="33"/>
      <c r="AE109" s="34"/>
      <c r="AF109" s="32"/>
      <c r="AG109" s="33"/>
      <c r="AH109" s="34"/>
      <c r="AI109" s="91"/>
    </row>
    <row r="110" spans="1:36" ht="15" thickBot="1">
      <c r="C110" s="78" t="str">
        <f>C89</f>
        <v>Femme</v>
      </c>
      <c r="D110" s="34" t="str">
        <f t="shared" ref="D110:AI110" si="89">D89</f>
        <v>Homme</v>
      </c>
      <c r="E110" s="32" t="str">
        <f t="shared" si="89"/>
        <v>Ensemble</v>
      </c>
      <c r="F110" s="33" t="str">
        <f t="shared" si="89"/>
        <v>Femme</v>
      </c>
      <c r="G110" s="34" t="str">
        <f t="shared" si="89"/>
        <v>Homme</v>
      </c>
      <c r="H110" s="32" t="str">
        <f t="shared" si="89"/>
        <v>Ensemble</v>
      </c>
      <c r="I110" s="33" t="str">
        <f t="shared" si="89"/>
        <v>Femme</v>
      </c>
      <c r="J110" s="34" t="str">
        <f t="shared" si="89"/>
        <v>Homme</v>
      </c>
      <c r="K110" s="32" t="str">
        <f t="shared" si="89"/>
        <v>Ensemble</v>
      </c>
      <c r="L110" s="33" t="str">
        <f t="shared" si="89"/>
        <v>Femme</v>
      </c>
      <c r="M110" s="34" t="str">
        <f t="shared" si="89"/>
        <v>Homme</v>
      </c>
      <c r="N110" s="32" t="str">
        <f t="shared" si="89"/>
        <v>Ensemble</v>
      </c>
      <c r="O110" s="33" t="str">
        <f t="shared" si="89"/>
        <v>Femme</v>
      </c>
      <c r="P110" s="34" t="str">
        <f t="shared" si="89"/>
        <v>Homme</v>
      </c>
      <c r="Q110" s="32" t="str">
        <f t="shared" si="89"/>
        <v>Ensemble</v>
      </c>
      <c r="R110" s="33" t="str">
        <f t="shared" si="89"/>
        <v>Femme</v>
      </c>
      <c r="S110" s="34" t="str">
        <f t="shared" si="89"/>
        <v>Homme</v>
      </c>
      <c r="T110" s="32" t="str">
        <f t="shared" si="89"/>
        <v>Ensemble</v>
      </c>
      <c r="U110" s="33" t="str">
        <f t="shared" si="89"/>
        <v>Femme</v>
      </c>
      <c r="V110" s="34" t="str">
        <f t="shared" si="89"/>
        <v>Homme</v>
      </c>
      <c r="W110" s="32" t="str">
        <f t="shared" si="89"/>
        <v>Ensemble</v>
      </c>
      <c r="X110" s="33" t="str">
        <f t="shared" si="89"/>
        <v>Femme</v>
      </c>
      <c r="Y110" s="34" t="str">
        <f t="shared" si="89"/>
        <v>Homme</v>
      </c>
      <c r="Z110" s="32" t="str">
        <f t="shared" si="89"/>
        <v>Ensemble</v>
      </c>
      <c r="AA110" s="33" t="str">
        <f t="shared" si="89"/>
        <v>Femme</v>
      </c>
      <c r="AB110" s="34" t="str">
        <f t="shared" si="89"/>
        <v>Homme</v>
      </c>
      <c r="AC110" s="32" t="str">
        <f t="shared" si="89"/>
        <v>Ensemble</v>
      </c>
      <c r="AD110" s="33" t="str">
        <f t="shared" si="89"/>
        <v>Femme</v>
      </c>
      <c r="AE110" s="34" t="str">
        <f t="shared" si="89"/>
        <v>Homme</v>
      </c>
      <c r="AF110" s="32" t="str">
        <f t="shared" si="89"/>
        <v>Ensemble</v>
      </c>
      <c r="AG110" s="33" t="str">
        <f t="shared" si="89"/>
        <v>Femme</v>
      </c>
      <c r="AH110" s="34" t="str">
        <f t="shared" si="89"/>
        <v>Homme</v>
      </c>
      <c r="AI110" s="91" t="str">
        <f t="shared" si="89"/>
        <v>Ensemble</v>
      </c>
    </row>
    <row r="111" spans="1:36">
      <c r="A111" s="167" t="s">
        <v>174</v>
      </c>
      <c r="B111" s="26" t="str">
        <f t="shared" ref="B111:B119" si="90">B57</f>
        <v>moins de 20</v>
      </c>
      <c r="C111" s="106">
        <f t="shared" ref="C111:D111" si="91">C57/C$68</f>
        <v>0.23458895155841705</v>
      </c>
      <c r="D111" s="114">
        <f t="shared" si="91"/>
        <v>0.26186088717695649</v>
      </c>
      <c r="E111" s="99">
        <f t="shared" ref="E111:E122" si="92">E57/E$68</f>
        <v>0.24779146789778436</v>
      </c>
      <c r="F111" s="111">
        <f t="shared" ref="F111:AI111" si="93">F57/F$68</f>
        <v>0.2338331963422316</v>
      </c>
      <c r="G111" s="114">
        <f t="shared" si="93"/>
        <v>0.26101702311415009</v>
      </c>
      <c r="H111" s="99">
        <f t="shared" si="93"/>
        <v>0.24699569096951646</v>
      </c>
      <c r="I111" s="111">
        <f t="shared" si="93"/>
        <v>0.23291498835755933</v>
      </c>
      <c r="J111" s="114">
        <f t="shared" si="93"/>
        <v>0.2598697850334275</v>
      </c>
      <c r="K111" s="99">
        <f t="shared" si="93"/>
        <v>0.24596578412725165</v>
      </c>
      <c r="L111" s="111">
        <f t="shared" si="93"/>
        <v>0.23245420029162955</v>
      </c>
      <c r="M111" s="114">
        <f t="shared" si="93"/>
        <v>0.25938749048390947</v>
      </c>
      <c r="N111" s="99">
        <f t="shared" si="93"/>
        <v>0.24549898424086258</v>
      </c>
      <c r="O111" s="111">
        <f t="shared" si="93"/>
        <v>0.23337710106980827</v>
      </c>
      <c r="P111" s="114">
        <f t="shared" si="93"/>
        <v>0.26026888803082365</v>
      </c>
      <c r="Q111" s="99">
        <f t="shared" si="93"/>
        <v>0.24640117785833554</v>
      </c>
      <c r="R111" s="111">
        <f t="shared" si="93"/>
        <v>0.2332746425951758</v>
      </c>
      <c r="S111" s="114">
        <f t="shared" si="93"/>
        <v>0.26015329236576701</v>
      </c>
      <c r="T111" s="99">
        <f t="shared" si="93"/>
        <v>0.24628735195013604</v>
      </c>
      <c r="U111" s="111">
        <f t="shared" si="93"/>
        <v>0.23245532089872392</v>
      </c>
      <c r="V111" s="114">
        <f t="shared" si="93"/>
        <v>0.25944847744283162</v>
      </c>
      <c r="W111" s="99">
        <f t="shared" si="93"/>
        <v>0.2455177418254185</v>
      </c>
      <c r="X111" s="111">
        <f t="shared" si="93"/>
        <v>0.23117596307498325</v>
      </c>
      <c r="Y111" s="114">
        <f t="shared" si="93"/>
        <v>0.25841334528068327</v>
      </c>
      <c r="Z111" s="99">
        <f t="shared" si="93"/>
        <v>0.24435004976901206</v>
      </c>
      <c r="AA111" s="111">
        <f t="shared" si="93"/>
        <v>0.22995369278704095</v>
      </c>
      <c r="AB111" s="114">
        <f t="shared" si="93"/>
        <v>0.25718930296547449</v>
      </c>
      <c r="AC111" s="99">
        <f t="shared" si="93"/>
        <v>0.24312179454142838</v>
      </c>
      <c r="AD111" s="111">
        <f t="shared" si="93"/>
        <v>0.22835814137568961</v>
      </c>
      <c r="AE111" s="114">
        <f t="shared" si="93"/>
        <v>0.25556792590952276</v>
      </c>
      <c r="AF111" s="99">
        <f t="shared" si="93"/>
        <v>0.24150829717167219</v>
      </c>
      <c r="AG111" s="111">
        <f t="shared" si="93"/>
        <v>0.22676975055243498</v>
      </c>
      <c r="AH111" s="114">
        <f t="shared" si="93"/>
        <v>0.25383148329056676</v>
      </c>
      <c r="AI111" s="100">
        <f t="shared" si="93"/>
        <v>0.2398427507052511</v>
      </c>
    </row>
    <row r="112" spans="1:36">
      <c r="A112" s="168"/>
      <c r="B112" s="31" t="str">
        <f t="shared" si="90"/>
        <v>20-40</v>
      </c>
      <c r="C112" s="107">
        <f t="shared" ref="C112:D122" si="94">C58/C$68</f>
        <v>0.24887470998689093</v>
      </c>
      <c r="D112" s="115">
        <f t="shared" si="94"/>
        <v>0.26190056168359555</v>
      </c>
      <c r="E112" s="98">
        <f t="shared" si="92"/>
        <v>0.25518060709171581</v>
      </c>
      <c r="F112" s="112">
        <f t="shared" ref="F112:AI112" si="95">F58/F$68</f>
        <v>0.24644278710872181</v>
      </c>
      <c r="G112" s="115">
        <f t="shared" si="95"/>
        <v>0.25916567997596257</v>
      </c>
      <c r="H112" s="98">
        <f t="shared" si="95"/>
        <v>0.25260325194737993</v>
      </c>
      <c r="I112" s="112">
        <f t="shared" si="95"/>
        <v>0.24383660533345941</v>
      </c>
      <c r="J112" s="115">
        <f t="shared" si="95"/>
        <v>0.25611811596997019</v>
      </c>
      <c r="K112" s="98">
        <f t="shared" si="95"/>
        <v>0.24978298619426936</v>
      </c>
      <c r="L112" s="112">
        <f t="shared" si="95"/>
        <v>0.24091603587187219</v>
      </c>
      <c r="M112" s="115">
        <f t="shared" si="95"/>
        <v>0.25266366298041987</v>
      </c>
      <c r="N112" s="98">
        <f t="shared" si="95"/>
        <v>0.24660584415200143</v>
      </c>
      <c r="O112" s="112">
        <f t="shared" si="95"/>
        <v>0.23800913275429492</v>
      </c>
      <c r="P112" s="115">
        <f t="shared" si="95"/>
        <v>0.24908243931966426</v>
      </c>
      <c r="Q112" s="98">
        <f t="shared" si="95"/>
        <v>0.2433720933942608</v>
      </c>
      <c r="R112" s="112">
        <f t="shared" si="95"/>
        <v>0.2358273278248556</v>
      </c>
      <c r="S112" s="115">
        <f t="shared" si="95"/>
        <v>0.24619128604197726</v>
      </c>
      <c r="T112" s="98">
        <f t="shared" si="95"/>
        <v>0.2408448111135405</v>
      </c>
      <c r="U112" s="112">
        <f t="shared" si="95"/>
        <v>0.23453465406909779</v>
      </c>
      <c r="V112" s="115">
        <f t="shared" si="95"/>
        <v>0.24445987378191067</v>
      </c>
      <c r="W112" s="98">
        <f t="shared" si="95"/>
        <v>0.23933762690655905</v>
      </c>
      <c r="X112" s="112">
        <f t="shared" si="95"/>
        <v>0.23374568867526507</v>
      </c>
      <c r="Y112" s="115">
        <f t="shared" si="95"/>
        <v>0.24330416883661338</v>
      </c>
      <c r="Z112" s="98">
        <f t="shared" si="95"/>
        <v>0.23836890265955191</v>
      </c>
      <c r="AA112" s="112">
        <f t="shared" si="95"/>
        <v>0.23264651855869226</v>
      </c>
      <c r="AB112" s="115">
        <f t="shared" si="95"/>
        <v>0.24177306344706737</v>
      </c>
      <c r="AC112" s="98">
        <f t="shared" si="95"/>
        <v>0.23705909719999149</v>
      </c>
      <c r="AD112" s="112">
        <f t="shared" si="95"/>
        <v>0.23183156684923131</v>
      </c>
      <c r="AE112" s="115">
        <f t="shared" si="95"/>
        <v>0.24076726662231215</v>
      </c>
      <c r="AF112" s="98">
        <f t="shared" si="95"/>
        <v>0.2361500811695498</v>
      </c>
      <c r="AG112" s="112">
        <f t="shared" si="95"/>
        <v>0.23065972809965027</v>
      </c>
      <c r="AH112" s="115">
        <f t="shared" si="95"/>
        <v>0.2396194434089462</v>
      </c>
      <c r="AI112" s="102">
        <f t="shared" si="95"/>
        <v>0.23498799343066398</v>
      </c>
    </row>
    <row r="113" spans="1:35">
      <c r="A113" s="168"/>
      <c r="B113" s="31" t="str">
        <f t="shared" si="90"/>
        <v>40 à 60</v>
      </c>
      <c r="C113" s="107">
        <f t="shared" si="94"/>
        <v>0.26792256789112495</v>
      </c>
      <c r="D113" s="115">
        <f t="shared" si="94"/>
        <v>0.27425247283111526</v>
      </c>
      <c r="E113" s="98">
        <f t="shared" si="92"/>
        <v>0.27098691486545751</v>
      </c>
      <c r="F113" s="112">
        <f t="shared" ref="F113:AI113" si="96">F59/F$68</f>
        <v>0.26669992392015118</v>
      </c>
      <c r="G113" s="115">
        <f t="shared" si="96"/>
        <v>0.27306064506878719</v>
      </c>
      <c r="H113" s="98">
        <f t="shared" si="96"/>
        <v>0.26977980515420413</v>
      </c>
      <c r="I113" s="112">
        <f t="shared" si="96"/>
        <v>0.26652243457502828</v>
      </c>
      <c r="J113" s="115">
        <f t="shared" si="96"/>
        <v>0.27306517643335898</v>
      </c>
      <c r="K113" s="98">
        <f t="shared" si="96"/>
        <v>0.26969025619852938</v>
      </c>
      <c r="L113" s="112">
        <f t="shared" si="96"/>
        <v>0.26605391866523476</v>
      </c>
      <c r="M113" s="115">
        <f t="shared" si="96"/>
        <v>0.27293667145062617</v>
      </c>
      <c r="N113" s="98">
        <f t="shared" si="96"/>
        <v>0.2693874892175302</v>
      </c>
      <c r="O113" s="112">
        <f t="shared" si="96"/>
        <v>0.26522688231616304</v>
      </c>
      <c r="P113" s="115">
        <f t="shared" si="96"/>
        <v>0.27231114701150022</v>
      </c>
      <c r="Q113" s="98">
        <f t="shared" si="96"/>
        <v>0.26865789296324577</v>
      </c>
      <c r="R113" s="112">
        <f t="shared" si="96"/>
        <v>0.26379620005973359</v>
      </c>
      <c r="S113" s="115">
        <f t="shared" si="96"/>
        <v>0.27109029475806234</v>
      </c>
      <c r="T113" s="98">
        <f t="shared" si="96"/>
        <v>0.26732747618881797</v>
      </c>
      <c r="U113" s="112">
        <f t="shared" si="96"/>
        <v>0.26206917739436209</v>
      </c>
      <c r="V113" s="115">
        <f t="shared" si="96"/>
        <v>0.26951906769596989</v>
      </c>
      <c r="W113" s="98">
        <f t="shared" si="96"/>
        <v>0.26567429867087111</v>
      </c>
      <c r="X113" s="112">
        <f t="shared" si="96"/>
        <v>0.25970279740055624</v>
      </c>
      <c r="Y113" s="115">
        <f t="shared" si="96"/>
        <v>0.26757638264050881</v>
      </c>
      <c r="Z113" s="98">
        <f t="shared" si="96"/>
        <v>0.26351106699712024</v>
      </c>
      <c r="AA113" s="112">
        <f t="shared" si="96"/>
        <v>0.25805533441875783</v>
      </c>
      <c r="AB113" s="115">
        <f t="shared" si="96"/>
        <v>0.26618847708279947</v>
      </c>
      <c r="AC113" s="98">
        <f t="shared" si="96"/>
        <v>0.26198761460199582</v>
      </c>
      <c r="AD113" s="112">
        <f t="shared" si="96"/>
        <v>0.25642874395168613</v>
      </c>
      <c r="AE113" s="115">
        <f t="shared" si="96"/>
        <v>0.26469645626945659</v>
      </c>
      <c r="AF113" s="98">
        <f t="shared" si="96"/>
        <v>0.26042442811154631</v>
      </c>
      <c r="AG113" s="112">
        <f t="shared" si="96"/>
        <v>0.25503592457092034</v>
      </c>
      <c r="AH113" s="115">
        <f t="shared" si="96"/>
        <v>0.26324347561249084</v>
      </c>
      <c r="AI113" s="102">
        <f t="shared" si="96"/>
        <v>0.2590008338787973</v>
      </c>
    </row>
    <row r="114" spans="1:35">
      <c r="A114" s="168"/>
      <c r="B114" s="31" t="str">
        <f t="shared" si="90"/>
        <v>60 à 65</v>
      </c>
      <c r="C114" s="107">
        <f t="shared" si="94"/>
        <v>5.9845037742466592E-2</v>
      </c>
      <c r="D114" s="115">
        <f t="shared" si="94"/>
        <v>6.0059530302435472E-2</v>
      </c>
      <c r="E114" s="98">
        <f t="shared" si="92"/>
        <v>5.9948874945929945E-2</v>
      </c>
      <c r="F114" s="112">
        <f t="shared" ref="F114:AI114" si="97">F60/F$68</f>
        <v>6.3242296180066646E-2</v>
      </c>
      <c r="G114" s="115">
        <f t="shared" si="97"/>
        <v>6.3227146680045393E-2</v>
      </c>
      <c r="H114" s="98">
        <f t="shared" si="97"/>
        <v>6.3234960744393484E-2</v>
      </c>
      <c r="I114" s="112">
        <f t="shared" si="97"/>
        <v>6.3326283674876721E-2</v>
      </c>
      <c r="J114" s="115">
        <f t="shared" si="97"/>
        <v>6.2998871029617071E-2</v>
      </c>
      <c r="K114" s="98">
        <f t="shared" si="97"/>
        <v>6.3167759178584595E-2</v>
      </c>
      <c r="L114" s="112">
        <f t="shared" si="97"/>
        <v>6.3211484427183731E-2</v>
      </c>
      <c r="M114" s="115">
        <f t="shared" si="97"/>
        <v>6.2427380518446846E-2</v>
      </c>
      <c r="N114" s="98">
        <f t="shared" si="97"/>
        <v>6.2831714038560596E-2</v>
      </c>
      <c r="O114" s="112">
        <f t="shared" si="97"/>
        <v>6.2451745088210782E-2</v>
      </c>
      <c r="P114" s="115">
        <f t="shared" si="97"/>
        <v>6.1393068661180217E-2</v>
      </c>
      <c r="Q114" s="98">
        <f t="shared" si="97"/>
        <v>6.1939012962977213E-2</v>
      </c>
      <c r="R114" s="112">
        <f t="shared" si="97"/>
        <v>6.2031660662860581E-2</v>
      </c>
      <c r="S114" s="115">
        <f t="shared" si="97"/>
        <v>6.0832292631432493E-2</v>
      </c>
      <c r="T114" s="98">
        <f t="shared" si="97"/>
        <v>6.1451012909502056E-2</v>
      </c>
      <c r="U114" s="112">
        <f t="shared" si="97"/>
        <v>6.1563908045482098E-2</v>
      </c>
      <c r="V114" s="115">
        <f t="shared" si="97"/>
        <v>6.0169896531771697E-2</v>
      </c>
      <c r="W114" s="98">
        <f t="shared" si="97"/>
        <v>6.0889323539628191E-2</v>
      </c>
      <c r="X114" s="112">
        <f t="shared" si="97"/>
        <v>6.1623178340760747E-2</v>
      </c>
      <c r="Y114" s="115">
        <f t="shared" si="97"/>
        <v>6.0061225007941851E-2</v>
      </c>
      <c r="Z114" s="98">
        <f t="shared" si="97"/>
        <v>6.0867697932872021E-2</v>
      </c>
      <c r="AA114" s="112">
        <f t="shared" si="97"/>
        <v>6.1526496749081623E-2</v>
      </c>
      <c r="AB114" s="115">
        <f t="shared" si="97"/>
        <v>5.9904340848864646E-2</v>
      </c>
      <c r="AC114" s="98">
        <f t="shared" si="97"/>
        <v>6.0742203178436691E-2</v>
      </c>
      <c r="AD114" s="112">
        <f t="shared" si="97"/>
        <v>6.1710983573574574E-2</v>
      </c>
      <c r="AE114" s="115">
        <f t="shared" si="97"/>
        <v>6.0054426536779802E-2</v>
      </c>
      <c r="AF114" s="98">
        <f t="shared" si="97"/>
        <v>6.0910389835256068E-2</v>
      </c>
      <c r="AG114" s="112">
        <f t="shared" si="97"/>
        <v>6.1874504637384468E-2</v>
      </c>
      <c r="AH114" s="115">
        <f t="shared" si="97"/>
        <v>6.033512979633196E-2</v>
      </c>
      <c r="AI114" s="102">
        <f t="shared" si="97"/>
        <v>6.1130862398099312E-2</v>
      </c>
    </row>
    <row r="115" spans="1:35">
      <c r="A115" s="168"/>
      <c r="B115" s="31" t="str">
        <f t="shared" si="90"/>
        <v>65 à 70</v>
      </c>
      <c r="C115" s="107">
        <f t="shared" si="94"/>
        <v>4.1123459117155349E-2</v>
      </c>
      <c r="D115" s="115">
        <f t="shared" si="94"/>
        <v>3.9593878834248544E-2</v>
      </c>
      <c r="E115" s="98">
        <f t="shared" si="92"/>
        <v>4.0382979638180522E-2</v>
      </c>
      <c r="F115" s="112">
        <f t="shared" ref="F115:AI115" si="98">F61/F$68</f>
        <v>4.203455687003782E-2</v>
      </c>
      <c r="G115" s="115">
        <f t="shared" si="98"/>
        <v>4.0532862915082388E-2</v>
      </c>
      <c r="H115" s="98">
        <f t="shared" si="98"/>
        <v>4.1307431922554497E-2</v>
      </c>
      <c r="I115" s="112">
        <f t="shared" si="98"/>
        <v>4.6236094213658999E-2</v>
      </c>
      <c r="J115" s="115">
        <f t="shared" si="98"/>
        <v>4.4659449639126464E-2</v>
      </c>
      <c r="K115" s="98">
        <f t="shared" si="98"/>
        <v>4.5472724836733258E-2</v>
      </c>
      <c r="L115" s="112">
        <f t="shared" si="98"/>
        <v>5.0152929674946833E-2</v>
      </c>
      <c r="M115" s="115">
        <f t="shared" si="98"/>
        <v>4.8405461429031418E-2</v>
      </c>
      <c r="N115" s="98">
        <f t="shared" si="98"/>
        <v>4.9306566472999608E-2</v>
      </c>
      <c r="O115" s="112">
        <f t="shared" si="98"/>
        <v>5.354237456420665E-2</v>
      </c>
      <c r="P115" s="115">
        <f t="shared" si="98"/>
        <v>5.1691065169062182E-2</v>
      </c>
      <c r="Q115" s="98">
        <f t="shared" si="98"/>
        <v>5.2645758963442084E-2</v>
      </c>
      <c r="R115" s="112">
        <f t="shared" si="98"/>
        <v>5.681358203995706E-2</v>
      </c>
      <c r="S115" s="115">
        <f t="shared" si="98"/>
        <v>5.481322672590274E-2</v>
      </c>
      <c r="T115" s="98">
        <f t="shared" si="98"/>
        <v>5.5845153843950002E-2</v>
      </c>
      <c r="U115" s="112">
        <f t="shared" si="98"/>
        <v>6.020989185617201E-2</v>
      </c>
      <c r="V115" s="115">
        <f t="shared" si="98"/>
        <v>5.7950262436461931E-2</v>
      </c>
      <c r="W115" s="98">
        <f t="shared" si="98"/>
        <v>5.9116420976974712E-2</v>
      </c>
      <c r="X115" s="112">
        <f t="shared" si="98"/>
        <v>6.0294475001495193E-2</v>
      </c>
      <c r="Y115" s="115">
        <f t="shared" si="98"/>
        <v>5.7978726368738402E-2</v>
      </c>
      <c r="Z115" s="98">
        <f t="shared" si="98"/>
        <v>5.9174401382851613E-2</v>
      </c>
      <c r="AA115" s="112">
        <f t="shared" si="98"/>
        <v>6.0213242321783343E-2</v>
      </c>
      <c r="AB115" s="115">
        <f t="shared" si="98"/>
        <v>5.7699935768116807E-2</v>
      </c>
      <c r="AC115" s="98">
        <f t="shared" si="98"/>
        <v>5.8998087742105292E-2</v>
      </c>
      <c r="AD115" s="112">
        <f t="shared" si="98"/>
        <v>5.9753499452543025E-2</v>
      </c>
      <c r="AE115" s="115">
        <f t="shared" si="98"/>
        <v>5.7072854746245107E-2</v>
      </c>
      <c r="AF115" s="98">
        <f t="shared" si="98"/>
        <v>5.8457976679194272E-2</v>
      </c>
      <c r="AG115" s="112">
        <f t="shared" si="98"/>
        <v>5.9493994840671076E-2</v>
      </c>
      <c r="AH115" s="115">
        <f t="shared" si="98"/>
        <v>5.6717716070278833E-2</v>
      </c>
      <c r="AI115" s="102">
        <f t="shared" si="98"/>
        <v>5.8152828214690144E-2</v>
      </c>
    </row>
    <row r="116" spans="1:35">
      <c r="A116" s="168"/>
      <c r="B116" s="31" t="str">
        <f t="shared" si="90"/>
        <v>70 à 75</v>
      </c>
      <c r="C116" s="107">
        <f t="shared" si="94"/>
        <v>4.0634580197577763E-2</v>
      </c>
      <c r="D116" s="115">
        <f t="shared" si="94"/>
        <v>3.5438222029664637E-2</v>
      </c>
      <c r="E116" s="98">
        <f t="shared" si="92"/>
        <v>3.8118990377453657E-2</v>
      </c>
      <c r="F116" s="112">
        <f t="shared" ref="F116:AI119" si="99">F62/F$68</f>
        <v>3.9683668342736303E-2</v>
      </c>
      <c r="G116" s="115">
        <f t="shared" si="99"/>
        <v>3.5005772884076018E-2</v>
      </c>
      <c r="H116" s="98">
        <f t="shared" si="99"/>
        <v>3.7418616613329965E-2</v>
      </c>
      <c r="I116" s="112">
        <f t="shared" si="99"/>
        <v>3.8362451890486267E-2</v>
      </c>
      <c r="J116" s="115">
        <f t="shared" si="99"/>
        <v>3.4185749976399324E-2</v>
      </c>
      <c r="K116" s="98">
        <f t="shared" si="99"/>
        <v>3.6340203890358247E-2</v>
      </c>
      <c r="L116" s="112">
        <f t="shared" si="99"/>
        <v>3.797635037498967E-2</v>
      </c>
      <c r="M116" s="115">
        <f t="shared" si="99"/>
        <v>3.4220357623933551E-2</v>
      </c>
      <c r="N116" s="98">
        <f t="shared" si="99"/>
        <v>3.6157184814353614E-2</v>
      </c>
      <c r="O116" s="112">
        <f t="shared" si="99"/>
        <v>3.7997292065571495E-2</v>
      </c>
      <c r="P116" s="115">
        <f t="shared" si="99"/>
        <v>3.4581728741115585E-2</v>
      </c>
      <c r="Q116" s="98">
        <f t="shared" si="99"/>
        <v>3.6343085929018359E-2</v>
      </c>
      <c r="R116" s="112">
        <f t="shared" si="99"/>
        <v>3.8399688829745475E-2</v>
      </c>
      <c r="S116" s="115">
        <f t="shared" si="99"/>
        <v>3.5161818507662861E-2</v>
      </c>
      <c r="T116" s="98">
        <f t="shared" si="99"/>
        <v>3.6832144857487911E-2</v>
      </c>
      <c r="U116" s="112">
        <f t="shared" si="99"/>
        <v>3.9403555592225636E-2</v>
      </c>
      <c r="V116" s="115">
        <f t="shared" si="99"/>
        <v>3.6167230947902806E-2</v>
      </c>
      <c r="W116" s="98">
        <f t="shared" si="99"/>
        <v>3.7837446245565773E-2</v>
      </c>
      <c r="X116" s="112">
        <f t="shared" si="99"/>
        <v>4.3357002487033322E-2</v>
      </c>
      <c r="Y116" s="115">
        <f t="shared" si="99"/>
        <v>3.9926018491971145E-2</v>
      </c>
      <c r="Z116" s="98">
        <f t="shared" si="99"/>
        <v>4.1697515526964331E-2</v>
      </c>
      <c r="AA116" s="112">
        <f t="shared" si="99"/>
        <v>4.7154309537264232E-2</v>
      </c>
      <c r="AB116" s="115">
        <f t="shared" si="99"/>
        <v>4.3538739810096157E-2</v>
      </c>
      <c r="AC116" s="98">
        <f t="shared" si="99"/>
        <v>4.540622349272494E-2</v>
      </c>
      <c r="AD116" s="112">
        <f t="shared" si="99"/>
        <v>5.0594455955364798E-2</v>
      </c>
      <c r="AE116" s="115">
        <f t="shared" si="99"/>
        <v>4.6772079053173009E-2</v>
      </c>
      <c r="AF116" s="98">
        <f t="shared" si="99"/>
        <v>4.8747147987442924E-2</v>
      </c>
      <c r="AG116" s="112">
        <f t="shared" si="99"/>
        <v>5.3843760049320205E-2</v>
      </c>
      <c r="AH116" s="115">
        <f t="shared" si="99"/>
        <v>4.9711797437671963E-2</v>
      </c>
      <c r="AI116" s="102">
        <f t="shared" si="99"/>
        <v>5.184768875646488E-2</v>
      </c>
    </row>
    <row r="117" spans="1:35">
      <c r="A117" s="168"/>
      <c r="B117" s="31" t="str">
        <f t="shared" si="90"/>
        <v>75 à 80</v>
      </c>
      <c r="C117" s="107">
        <f t="shared" si="94"/>
        <v>4.0086001409936886E-2</v>
      </c>
      <c r="D117" s="115">
        <f t="shared" si="94"/>
        <v>3.0562189996960313E-2</v>
      </c>
      <c r="E117" s="98">
        <f t="shared" si="92"/>
        <v>3.5475464132656155E-2</v>
      </c>
      <c r="F117" s="112">
        <f t="shared" si="99"/>
        <v>3.9278890464932645E-2</v>
      </c>
      <c r="G117" s="115">
        <f t="shared" si="99"/>
        <v>3.0282061706963945E-2</v>
      </c>
      <c r="H117" s="98">
        <f t="shared" si="99"/>
        <v>3.492259761540286E-2</v>
      </c>
      <c r="I117" s="112">
        <f t="shared" si="99"/>
        <v>3.8651785729408465E-2</v>
      </c>
      <c r="J117" s="115">
        <f t="shared" si="99"/>
        <v>3.0153785254523589E-2</v>
      </c>
      <c r="K117" s="98">
        <f t="shared" si="99"/>
        <v>3.4537279877922614E-2</v>
      </c>
      <c r="L117" s="112">
        <f t="shared" si="99"/>
        <v>3.7828403052399942E-2</v>
      </c>
      <c r="M117" s="115">
        <f t="shared" si="99"/>
        <v>2.9904843030757737E-2</v>
      </c>
      <c r="N117" s="98">
        <f t="shared" si="99"/>
        <v>3.3990731239814269E-2</v>
      </c>
      <c r="O117" s="112">
        <f t="shared" si="99"/>
        <v>3.7294093560676901E-2</v>
      </c>
      <c r="P117" s="115">
        <f t="shared" si="99"/>
        <v>2.989865751437791E-2</v>
      </c>
      <c r="Q117" s="98">
        <f t="shared" si="99"/>
        <v>3.3712378180762864E-2</v>
      </c>
      <c r="R117" s="112">
        <f t="shared" si="99"/>
        <v>3.665609762546488E-2</v>
      </c>
      <c r="S117" s="115">
        <f t="shared" si="99"/>
        <v>2.9879544358996615E-2</v>
      </c>
      <c r="T117" s="98">
        <f t="shared" si="99"/>
        <v>3.3375377840892964E-2</v>
      </c>
      <c r="U117" s="112">
        <f t="shared" si="99"/>
        <v>3.5990309478858104E-2</v>
      </c>
      <c r="V117" s="115">
        <f t="shared" si="99"/>
        <v>2.9703363816548183E-2</v>
      </c>
      <c r="W117" s="98">
        <f t="shared" si="99"/>
        <v>3.2947955745601394E-2</v>
      </c>
      <c r="X117" s="112">
        <f t="shared" si="99"/>
        <v>3.4901622874371957E-2</v>
      </c>
      <c r="Y117" s="115">
        <f t="shared" si="99"/>
        <v>2.9099527328324448E-2</v>
      </c>
      <c r="Z117" s="98">
        <f t="shared" si="99"/>
        <v>3.209528454297856E-2</v>
      </c>
      <c r="AA117" s="112">
        <f t="shared" si="99"/>
        <v>3.4696513119605095E-2</v>
      </c>
      <c r="AB117" s="115">
        <f t="shared" si="99"/>
        <v>2.9289843875797167E-2</v>
      </c>
      <c r="AC117" s="98">
        <f t="shared" si="99"/>
        <v>3.2082451224595458E-2</v>
      </c>
      <c r="AD117" s="112">
        <f t="shared" si="99"/>
        <v>3.5014448454830024E-2</v>
      </c>
      <c r="AE117" s="115">
        <f t="shared" si="99"/>
        <v>2.9853191448345948E-2</v>
      </c>
      <c r="AF117" s="98">
        <f t="shared" si="99"/>
        <v>3.2520076121451941E-2</v>
      </c>
      <c r="AG117" s="112">
        <f t="shared" si="99"/>
        <v>3.545241513109304E-2</v>
      </c>
      <c r="AH117" s="115">
        <f t="shared" si="99"/>
        <v>3.0482592326943034E-2</v>
      </c>
      <c r="AI117" s="102">
        <f t="shared" si="99"/>
        <v>3.3051589769804393E-2</v>
      </c>
    </row>
    <row r="118" spans="1:35">
      <c r="A118" s="168"/>
      <c r="B118" s="31" t="str">
        <f t="shared" si="90"/>
        <v>80 à 85</v>
      </c>
      <c r="C118" s="107">
        <f t="shared" si="94"/>
        <v>3.3357856279137621E-2</v>
      </c>
      <c r="D118" s="115">
        <f t="shared" si="94"/>
        <v>2.1226724236155452E-2</v>
      </c>
      <c r="E118" s="98">
        <f t="shared" si="92"/>
        <v>2.7485098611595427E-2</v>
      </c>
      <c r="F118" s="112">
        <f t="shared" ref="F118:AI118" si="100">F64/F$68</f>
        <v>3.363878233666024E-2</v>
      </c>
      <c r="G118" s="115">
        <f t="shared" si="100"/>
        <v>2.1726501518385715E-2</v>
      </c>
      <c r="H118" s="98">
        <f t="shared" si="100"/>
        <v>2.7870818407783975E-2</v>
      </c>
      <c r="I118" s="112">
        <f t="shared" si="100"/>
        <v>3.3671511510343144E-2</v>
      </c>
      <c r="J118" s="115">
        <f t="shared" si="100"/>
        <v>2.2152031174803504E-2</v>
      </c>
      <c r="K118" s="98">
        <f t="shared" si="100"/>
        <v>2.8094085457387299E-2</v>
      </c>
      <c r="L118" s="112">
        <f t="shared" si="100"/>
        <v>3.3921256826998439E-2</v>
      </c>
      <c r="M118" s="115">
        <f t="shared" si="100"/>
        <v>2.2612829146515911E-2</v>
      </c>
      <c r="N118" s="98">
        <f t="shared" si="100"/>
        <v>2.8444168998356372E-2</v>
      </c>
      <c r="O118" s="112">
        <f t="shared" si="100"/>
        <v>3.3674619633269412E-2</v>
      </c>
      <c r="P118" s="115">
        <f t="shared" si="100"/>
        <v>2.2688057906102347E-2</v>
      </c>
      <c r="Q118" s="98">
        <f t="shared" si="100"/>
        <v>2.8353670758285619E-2</v>
      </c>
      <c r="R118" s="112">
        <f t="shared" si="100"/>
        <v>3.3671490899034671E-2</v>
      </c>
      <c r="S118" s="115">
        <f t="shared" si="100"/>
        <v>2.3035991902598574E-2</v>
      </c>
      <c r="T118" s="98">
        <f t="shared" si="100"/>
        <v>2.8522547091707779E-2</v>
      </c>
      <c r="U118" s="112">
        <f t="shared" si="100"/>
        <v>3.3153337031244519E-2</v>
      </c>
      <c r="V118" s="115">
        <f t="shared" si="100"/>
        <v>2.3008470315329897E-2</v>
      </c>
      <c r="W118" s="98">
        <f t="shared" si="100"/>
        <v>2.8244073489874164E-2</v>
      </c>
      <c r="X118" s="112">
        <f t="shared" si="100"/>
        <v>3.2941575165191674E-2</v>
      </c>
      <c r="Y118" s="115">
        <f t="shared" si="100"/>
        <v>2.3212309651035413E-2</v>
      </c>
      <c r="Z118" s="98">
        <f t="shared" si="100"/>
        <v>2.8235756287858585E-2</v>
      </c>
      <c r="AA118" s="112">
        <f t="shared" si="100"/>
        <v>3.2430535562222432E-2</v>
      </c>
      <c r="AB118" s="115">
        <f t="shared" si="100"/>
        <v>2.324027724696168E-2</v>
      </c>
      <c r="AC118" s="98">
        <f t="shared" si="100"/>
        <v>2.7987152217710962E-2</v>
      </c>
      <c r="AD118" s="112">
        <f t="shared" si="100"/>
        <v>3.2193700689249968E-2</v>
      </c>
      <c r="AE118" s="115">
        <f t="shared" si="100"/>
        <v>2.3447903310473958E-2</v>
      </c>
      <c r="AF118" s="98">
        <f t="shared" si="100"/>
        <v>2.7966963871543939E-2</v>
      </c>
      <c r="AG118" s="112">
        <f t="shared" si="100"/>
        <v>3.1866736913109601E-2</v>
      </c>
      <c r="AH118" s="115">
        <f t="shared" si="100"/>
        <v>2.3591467639821357E-2</v>
      </c>
      <c r="AI118" s="102">
        <f t="shared" si="100"/>
        <v>2.7869114236057022E-2</v>
      </c>
    </row>
    <row r="119" spans="1:35">
      <c r="A119" s="168"/>
      <c r="B119" s="31" t="str">
        <f t="shared" si="90"/>
        <v>85 à 90</v>
      </c>
      <c r="C119" s="107">
        <f t="shared" si="94"/>
        <v>2.3556247940692051E-2</v>
      </c>
      <c r="D119" s="115">
        <f t="shared" si="94"/>
        <v>1.1830611787925728E-2</v>
      </c>
      <c r="E119" s="98">
        <f t="shared" si="92"/>
        <v>1.7879793395561221E-2</v>
      </c>
      <c r="F119" s="112">
        <f t="shared" si="99"/>
        <v>2.3676744034467716E-2</v>
      </c>
      <c r="G119" s="115">
        <f t="shared" si="99"/>
        <v>1.199136527555443E-2</v>
      </c>
      <c r="H119" s="98">
        <f t="shared" si="99"/>
        <v>1.8018646798103902E-2</v>
      </c>
      <c r="I119" s="112">
        <f t="shared" si="99"/>
        <v>2.3733784104182528E-2</v>
      </c>
      <c r="J119" s="115">
        <f t="shared" si="99"/>
        <v>1.219301942878822E-2</v>
      </c>
      <c r="K119" s="98">
        <f t="shared" si="99"/>
        <v>1.8146052739861279E-2</v>
      </c>
      <c r="L119" s="112">
        <f t="shared" si="99"/>
        <v>2.3755453782862489E-2</v>
      </c>
      <c r="M119" s="115">
        <f t="shared" si="99"/>
        <v>1.2399267211822862E-2</v>
      </c>
      <c r="N119" s="98">
        <f t="shared" si="99"/>
        <v>1.8255234565350935E-2</v>
      </c>
      <c r="O119" s="112">
        <f t="shared" si="99"/>
        <v>2.383734729162279E-2</v>
      </c>
      <c r="P119" s="115">
        <f t="shared" si="99"/>
        <v>1.2667646784340526E-2</v>
      </c>
      <c r="Q119" s="98">
        <f t="shared" si="99"/>
        <v>1.8427701687833458E-2</v>
      </c>
      <c r="R119" s="112">
        <f t="shared" si="99"/>
        <v>2.4013638680040902E-2</v>
      </c>
      <c r="S119" s="115">
        <f t="shared" si="99"/>
        <v>1.3017887903227738E-2</v>
      </c>
      <c r="T119" s="98">
        <f t="shared" si="99"/>
        <v>1.8690286866632433E-2</v>
      </c>
      <c r="U119" s="112">
        <f t="shared" si="99"/>
        <v>2.4404351866974813E-2</v>
      </c>
      <c r="V119" s="115">
        <f t="shared" si="99"/>
        <v>1.3430680469463207E-2</v>
      </c>
      <c r="W119" s="98">
        <f t="shared" si="99"/>
        <v>1.9094016461358256E-2</v>
      </c>
      <c r="X119" s="112">
        <f t="shared" si="99"/>
        <v>2.4909373498827717E-2</v>
      </c>
      <c r="Y119" s="115">
        <f t="shared" si="99"/>
        <v>1.3904708944350077E-2</v>
      </c>
      <c r="Z119" s="98">
        <f t="shared" si="99"/>
        <v>1.9586673843460141E-2</v>
      </c>
      <c r="AA119" s="112">
        <f t="shared" si="99"/>
        <v>2.5308978650584183E-2</v>
      </c>
      <c r="AB119" s="115">
        <f t="shared" si="99"/>
        <v>1.4351810433965521E-2</v>
      </c>
      <c r="AC119" s="98">
        <f t="shared" si="99"/>
        <v>2.0011314854139258E-2</v>
      </c>
      <c r="AD119" s="112">
        <f t="shared" si="99"/>
        <v>2.5373727191062442E-2</v>
      </c>
      <c r="AE119" s="115">
        <f t="shared" si="99"/>
        <v>1.463646152872778E-2</v>
      </c>
      <c r="AF119" s="98">
        <f t="shared" si="99"/>
        <v>2.0184538129054679E-2</v>
      </c>
      <c r="AG119" s="112">
        <f t="shared" si="99"/>
        <v>2.5619557357409124E-2</v>
      </c>
      <c r="AH119" s="115">
        <f t="shared" si="99"/>
        <v>1.5044396303764597E-2</v>
      </c>
      <c r="AI119" s="102">
        <f t="shared" si="99"/>
        <v>2.0510901403699704E-2</v>
      </c>
    </row>
    <row r="120" spans="1:35">
      <c r="A120" s="168"/>
      <c r="B120" s="31" t="str">
        <f t="shared" ref="B120:B121" si="101">B66</f>
        <v>90 à 95</v>
      </c>
      <c r="C120" s="107">
        <f t="shared" si="94"/>
        <v>6.5142156035835159E-3</v>
      </c>
      <c r="D120" s="115">
        <f t="shared" si="94"/>
        <v>2.427945533200433E-3</v>
      </c>
      <c r="E120" s="98">
        <f t="shared" si="92"/>
        <v>4.5360264451056774E-3</v>
      </c>
      <c r="F120" s="112">
        <f t="shared" ref="F120:AI120" si="102">F66/F$68</f>
        <v>8.1941768177376615E-3</v>
      </c>
      <c r="G120" s="115">
        <f t="shared" si="102"/>
        <v>3.2011112129952026E-3</v>
      </c>
      <c r="H120" s="98">
        <f t="shared" si="102"/>
        <v>5.7765187099397229E-3</v>
      </c>
      <c r="I120" s="112">
        <f t="shared" si="102"/>
        <v>9.7413417286997088E-3</v>
      </c>
      <c r="J120" s="115">
        <f t="shared" si="102"/>
        <v>3.8849472114064316E-3</v>
      </c>
      <c r="K120" s="98">
        <f t="shared" si="102"/>
        <v>6.9058312364107238E-3</v>
      </c>
      <c r="L120" s="112">
        <f t="shared" si="102"/>
        <v>1.0942215922580663E-2</v>
      </c>
      <c r="M120" s="115">
        <f t="shared" si="102"/>
        <v>4.3739612995259865E-3</v>
      </c>
      <c r="N120" s="98">
        <f t="shared" si="102"/>
        <v>7.7609684080880287E-3</v>
      </c>
      <c r="O120" s="112">
        <f t="shared" si="102"/>
        <v>1.190276583592418E-2</v>
      </c>
      <c r="P120" s="115">
        <f t="shared" si="102"/>
        <v>4.7486385950698895E-3</v>
      </c>
      <c r="Q120" s="98">
        <f t="shared" si="102"/>
        <v>8.4379197595047632E-3</v>
      </c>
      <c r="R120" s="112">
        <f t="shared" si="102"/>
        <v>1.2725107707504863E-2</v>
      </c>
      <c r="S120" s="115">
        <f t="shared" si="102"/>
        <v>5.0864846369449521E-3</v>
      </c>
      <c r="T120" s="98">
        <f t="shared" si="102"/>
        <v>9.0270357158810221E-3</v>
      </c>
      <c r="U120" s="112">
        <f t="shared" si="102"/>
        <v>1.2855313241452672E-2</v>
      </c>
      <c r="V120" s="115">
        <f t="shared" si="102"/>
        <v>5.192725666548775E-3</v>
      </c>
      <c r="W120" s="98">
        <f t="shared" si="102"/>
        <v>9.1472643466336805E-3</v>
      </c>
      <c r="X120" s="112">
        <f t="shared" si="102"/>
        <v>1.3285003066662389E-2</v>
      </c>
      <c r="Y120" s="115">
        <f t="shared" si="102"/>
        <v>5.3867727479049304E-3</v>
      </c>
      <c r="Z120" s="98">
        <f t="shared" si="102"/>
        <v>9.464813220116032E-3</v>
      </c>
      <c r="AA120" s="112">
        <f t="shared" si="102"/>
        <v>1.3464070964832698E-2</v>
      </c>
      <c r="AB120" s="115">
        <f t="shared" si="102"/>
        <v>5.5603516694831571E-3</v>
      </c>
      <c r="AC120" s="98">
        <f t="shared" si="102"/>
        <v>9.6427143204461836E-3</v>
      </c>
      <c r="AD120" s="112">
        <f t="shared" si="102"/>
        <v>1.3780029408638109E-2</v>
      </c>
      <c r="AE120" s="115">
        <f t="shared" si="102"/>
        <v>5.7519262575045941E-3</v>
      </c>
      <c r="AF120" s="98">
        <f t="shared" si="102"/>
        <v>9.9001454260084134E-3</v>
      </c>
      <c r="AG120" s="112">
        <f t="shared" si="102"/>
        <v>1.4038067387431172E-2</v>
      </c>
      <c r="AH120" s="115">
        <f t="shared" si="102"/>
        <v>5.9303002894171746E-3</v>
      </c>
      <c r="AI120" s="102">
        <f t="shared" si="102"/>
        <v>1.0121361774490741E-2</v>
      </c>
    </row>
    <row r="121" spans="1:35">
      <c r="A121" s="168"/>
      <c r="B121" s="31" t="str">
        <f t="shared" si="101"/>
        <v>95 et plus</v>
      </c>
      <c r="C121" s="107">
        <f t="shared" si="94"/>
        <v>3.4963722730172765E-3</v>
      </c>
      <c r="D121" s="115">
        <f t="shared" si="94"/>
        <v>8.4697558774216952E-4</v>
      </c>
      <c r="E121" s="98">
        <f t="shared" si="92"/>
        <v>2.2137825985597097E-3</v>
      </c>
      <c r="F121" s="112">
        <f t="shared" ref="F121:AI121" si="103">F67/F$68</f>
        <v>3.2749775822563912E-3</v>
      </c>
      <c r="G121" s="115">
        <f t="shared" si="103"/>
        <v>7.8982964799703779E-4</v>
      </c>
      <c r="H121" s="98">
        <f t="shared" si="103"/>
        <v>2.0716611173910498E-3</v>
      </c>
      <c r="I121" s="112">
        <f t="shared" si="103"/>
        <v>3.0027188822971699E-3</v>
      </c>
      <c r="J121" s="115">
        <f t="shared" si="103"/>
        <v>7.1906884857873897E-4</v>
      </c>
      <c r="K121" s="98">
        <f t="shared" si="103"/>
        <v>1.8970362626915696E-3</v>
      </c>
      <c r="L121" s="112">
        <f t="shared" si="103"/>
        <v>2.7877511093017488E-3</v>
      </c>
      <c r="M121" s="115">
        <f t="shared" si="103"/>
        <v>6.6807482501021482E-4</v>
      </c>
      <c r="N121" s="98">
        <f t="shared" si="103"/>
        <v>1.7611138520823597E-3</v>
      </c>
      <c r="O121" s="112">
        <f t="shared" si="103"/>
        <v>2.6866458202515421E-3</v>
      </c>
      <c r="P121" s="115">
        <f t="shared" si="103"/>
        <v>6.6866226676321101E-4</v>
      </c>
      <c r="Q121" s="98">
        <f t="shared" si="103"/>
        <v>1.7093075423335179E-3</v>
      </c>
      <c r="R121" s="112">
        <f t="shared" si="103"/>
        <v>2.7905630756265942E-3</v>
      </c>
      <c r="S121" s="115">
        <f t="shared" si="103"/>
        <v>7.3788016742739823E-4</v>
      </c>
      <c r="T121" s="98">
        <f t="shared" si="103"/>
        <v>1.7968016214513194E-3</v>
      </c>
      <c r="U121" s="112">
        <f t="shared" si="103"/>
        <v>3.3601805254063429E-3</v>
      </c>
      <c r="V121" s="115">
        <f t="shared" si="103"/>
        <v>9.4995089526131286E-4</v>
      </c>
      <c r="W121" s="98">
        <f t="shared" si="103"/>
        <v>2.193831791515187E-3</v>
      </c>
      <c r="X121" s="112">
        <f t="shared" si="103"/>
        <v>4.0633204148524497E-3</v>
      </c>
      <c r="Y121" s="115">
        <f t="shared" si="103"/>
        <v>1.1368147019282749E-3</v>
      </c>
      <c r="Z121" s="98">
        <f t="shared" si="103"/>
        <v>2.6478378372145218E-3</v>
      </c>
      <c r="AA121" s="112">
        <f t="shared" si="103"/>
        <v>4.5503073301353392E-3</v>
      </c>
      <c r="AB121" s="115">
        <f t="shared" si="103"/>
        <v>1.2638568513735576E-3</v>
      </c>
      <c r="AC121" s="98">
        <f t="shared" si="103"/>
        <v>2.9613466264255084E-3</v>
      </c>
      <c r="AD121" s="112">
        <f t="shared" si="103"/>
        <v>4.9607030981300123E-3</v>
      </c>
      <c r="AE121" s="115">
        <f t="shared" si="103"/>
        <v>1.379508317458309E-3</v>
      </c>
      <c r="AF121" s="98">
        <f t="shared" si="103"/>
        <v>3.2299554972794456E-3</v>
      </c>
      <c r="AG121" s="112">
        <f t="shared" si="103"/>
        <v>5.3455604605757417E-3</v>
      </c>
      <c r="AH121" s="115">
        <f t="shared" si="103"/>
        <v>1.49219782376731E-3</v>
      </c>
      <c r="AI121" s="102">
        <f t="shared" si="103"/>
        <v>3.4840754319814403E-3</v>
      </c>
    </row>
    <row r="122" spans="1:35" ht="15" thickBot="1">
      <c r="A122" s="169"/>
      <c r="B122" s="39" t="str">
        <f>B68</f>
        <v>TOTAL</v>
      </c>
      <c r="C122" s="108">
        <f t="shared" si="94"/>
        <v>1</v>
      </c>
      <c r="D122" s="116">
        <f t="shared" si="94"/>
        <v>1</v>
      </c>
      <c r="E122" s="104">
        <f t="shared" si="92"/>
        <v>1</v>
      </c>
      <c r="F122" s="113">
        <f t="shared" ref="F122:AI122" si="104">F68/F$68</f>
        <v>1</v>
      </c>
      <c r="G122" s="116">
        <f t="shared" si="104"/>
        <v>1</v>
      </c>
      <c r="H122" s="104">
        <f t="shared" si="104"/>
        <v>1</v>
      </c>
      <c r="I122" s="113">
        <f t="shared" si="104"/>
        <v>1</v>
      </c>
      <c r="J122" s="116">
        <f t="shared" si="104"/>
        <v>1</v>
      </c>
      <c r="K122" s="104">
        <f t="shared" si="104"/>
        <v>1</v>
      </c>
      <c r="L122" s="113">
        <f t="shared" si="104"/>
        <v>1</v>
      </c>
      <c r="M122" s="116">
        <f t="shared" si="104"/>
        <v>1</v>
      </c>
      <c r="N122" s="104">
        <f t="shared" si="104"/>
        <v>1</v>
      </c>
      <c r="O122" s="113">
        <f t="shared" si="104"/>
        <v>1</v>
      </c>
      <c r="P122" s="116">
        <f t="shared" si="104"/>
        <v>1</v>
      </c>
      <c r="Q122" s="104">
        <f t="shared" si="104"/>
        <v>1</v>
      </c>
      <c r="R122" s="113">
        <f t="shared" si="104"/>
        <v>1</v>
      </c>
      <c r="S122" s="116">
        <f t="shared" si="104"/>
        <v>1</v>
      </c>
      <c r="T122" s="104">
        <f t="shared" si="104"/>
        <v>1</v>
      </c>
      <c r="U122" s="113">
        <f t="shared" si="104"/>
        <v>1</v>
      </c>
      <c r="V122" s="116">
        <f t="shared" si="104"/>
        <v>1</v>
      </c>
      <c r="W122" s="104">
        <f t="shared" si="104"/>
        <v>1</v>
      </c>
      <c r="X122" s="113">
        <f t="shared" si="104"/>
        <v>1</v>
      </c>
      <c r="Y122" s="116">
        <f t="shared" si="104"/>
        <v>1</v>
      </c>
      <c r="Z122" s="104">
        <f t="shared" si="104"/>
        <v>1</v>
      </c>
      <c r="AA122" s="113">
        <f t="shared" si="104"/>
        <v>1</v>
      </c>
      <c r="AB122" s="116">
        <f t="shared" si="104"/>
        <v>1</v>
      </c>
      <c r="AC122" s="104">
        <f t="shared" si="104"/>
        <v>1</v>
      </c>
      <c r="AD122" s="113">
        <f t="shared" si="104"/>
        <v>1</v>
      </c>
      <c r="AE122" s="116">
        <f t="shared" si="104"/>
        <v>1</v>
      </c>
      <c r="AF122" s="104">
        <f t="shared" si="104"/>
        <v>1</v>
      </c>
      <c r="AG122" s="113">
        <f t="shared" si="104"/>
        <v>1</v>
      </c>
      <c r="AH122" s="116">
        <f t="shared" si="104"/>
        <v>1</v>
      </c>
      <c r="AI122" s="105">
        <f t="shared" si="104"/>
        <v>1</v>
      </c>
    </row>
  </sheetData>
  <mergeCells count="6">
    <mergeCell ref="A111:A122"/>
    <mergeCell ref="A102:B102"/>
    <mergeCell ref="C1:L1"/>
    <mergeCell ref="A40:A51"/>
    <mergeCell ref="A57:A68"/>
    <mergeCell ref="A74:A85"/>
  </mergeCell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42"/>
  <sheetViews>
    <sheetView topLeftCell="A256" zoomScale="85" zoomScaleNormal="85" workbookViewId="0">
      <selection activeCell="M150" sqref="A150:M181"/>
    </sheetView>
  </sheetViews>
  <sheetFormatPr baseColWidth="10" defaultRowHeight="14.5"/>
  <cols>
    <col min="2" max="2" width="14.6328125" customWidth="1"/>
  </cols>
  <sheetData>
    <row r="2" spans="1:13">
      <c r="A2" s="86" t="s">
        <v>192</v>
      </c>
    </row>
    <row r="3" spans="1:13" ht="15" thickBot="1">
      <c r="A3" s="86"/>
    </row>
    <row r="4" spans="1:13" ht="29.5" thickBot="1">
      <c r="A4" s="92" t="s">
        <v>190</v>
      </c>
      <c r="B4" s="27" t="s">
        <v>191</v>
      </c>
      <c r="C4" s="26" t="str">
        <f>'Décès par âge et sexe'!E72</f>
        <v>2010</v>
      </c>
      <c r="D4" s="27" t="str">
        <f>'Décès par âge et sexe'!H72</f>
        <v>2011</v>
      </c>
      <c r="E4" s="27" t="str">
        <f>'Décès par âge et sexe'!K72</f>
        <v>2012</v>
      </c>
      <c r="F4" s="27" t="str">
        <f>'Décès par âge et sexe'!N72</f>
        <v>2013</v>
      </c>
      <c r="G4" s="27" t="str">
        <f>'Décès par âge et sexe'!Q72</f>
        <v>2014</v>
      </c>
      <c r="H4" s="27" t="str">
        <f>'Décès par âge et sexe'!T72</f>
        <v>2015</v>
      </c>
      <c r="I4" s="27" t="str">
        <f>'Décès par âge et sexe'!W72</f>
        <v>2016</v>
      </c>
      <c r="J4" s="27" t="str">
        <f>'Décès par âge et sexe'!Z72</f>
        <v>2017</v>
      </c>
      <c r="K4" s="27" t="str">
        <f>'Décès par âge et sexe'!AC72</f>
        <v>2018</v>
      </c>
      <c r="L4" s="27" t="str">
        <f>'Décès par âge et sexe'!AF72</f>
        <v>2019</v>
      </c>
      <c r="M4" s="30" t="str">
        <f>'Décès par âge et sexe'!AI72</f>
        <v>2020</v>
      </c>
    </row>
    <row r="5" spans="1:13">
      <c r="A5" s="168" t="s">
        <v>174</v>
      </c>
      <c r="B5" s="31" t="str">
        <f>'Décès par âge et sexe'!B74</f>
        <v>moins de 20</v>
      </c>
      <c r="C5" s="97">
        <f>'Décès par âge et sexe'!E74</f>
        <v>3.7931274626363203E-4</v>
      </c>
      <c r="D5" s="95">
        <f>'Décès par âge et sexe'!H74</f>
        <v>3.5128477073898868E-4</v>
      </c>
      <c r="E5" s="95">
        <f>'Décès par âge et sexe'!K74</f>
        <v>3.6056329883138482E-4</v>
      </c>
      <c r="F5" s="95">
        <f>'Décès par âge et sexe'!N74</f>
        <v>3.5443410107093769E-4</v>
      </c>
      <c r="G5" s="95">
        <f>'Décès par âge et sexe'!Q74</f>
        <v>3.3851445789971906E-4</v>
      </c>
      <c r="H5" s="95">
        <f>'Décès par âge et sexe'!T74</f>
        <v>3.5008222378194674E-4</v>
      </c>
      <c r="I5" s="95">
        <f>'Décès par âge et sexe'!W74</f>
        <v>3.3897722565945685E-4</v>
      </c>
      <c r="J5" s="95">
        <f>'Décès par âge et sexe'!Z74</f>
        <v>3.3690137033115498E-4</v>
      </c>
      <c r="K5" s="95">
        <f>'Décès par âge et sexe'!AC74</f>
        <v>3.3602076145846787E-4</v>
      </c>
      <c r="L5" s="95">
        <f>'Décès par âge et sexe'!AF74</f>
        <v>3.3643117494167632E-4</v>
      </c>
      <c r="M5" s="96">
        <f>'Décès par âge et sexe'!AI74</f>
        <v>3.0911280335657213E-4</v>
      </c>
    </row>
    <row r="6" spans="1:13">
      <c r="A6" s="168"/>
      <c r="B6" s="31" t="str">
        <f>'Décès par âge et sexe'!B75</f>
        <v>20-40</v>
      </c>
      <c r="C6" s="93">
        <f>'Décès par âge et sexe'!E75</f>
        <v>7.488490547259035E-4</v>
      </c>
      <c r="D6" s="47">
        <f>'Décès par âge et sexe'!H75</f>
        <v>7.2641861660631369E-4</v>
      </c>
      <c r="E6" s="47">
        <f>'Décès par âge et sexe'!K75</f>
        <v>6.9169703375373528E-4</v>
      </c>
      <c r="F6" s="47">
        <f>'Décès par âge et sexe'!N75</f>
        <v>6.7748381250335528E-4</v>
      </c>
      <c r="G6" s="47">
        <f>'Décès par âge et sexe'!Q75</f>
        <v>6.6165834359000072E-4</v>
      </c>
      <c r="H6" s="47">
        <f>'Décès par âge et sexe'!T75</f>
        <v>6.5560215101015428E-4</v>
      </c>
      <c r="I6" s="47">
        <f>'Décès par âge et sexe'!W75</f>
        <v>6.43078183338949E-4</v>
      </c>
      <c r="J6" s="47">
        <f>'Décès par âge et sexe'!Z75</f>
        <v>6.3799871332214189E-4</v>
      </c>
      <c r="K6" s="47">
        <f>'Décès par âge et sexe'!AC75</f>
        <v>6.4905315563072372E-4</v>
      </c>
      <c r="L6" s="47">
        <f>'Décès par âge et sexe'!AF75</f>
        <v>6.4564301606078096E-4</v>
      </c>
      <c r="M6" s="48">
        <f>'Décès par âge et sexe'!AI75</f>
        <v>6.2484275023454606E-4</v>
      </c>
    </row>
    <row r="7" spans="1:13">
      <c r="A7" s="168"/>
      <c r="B7" s="31" t="str">
        <f>'Décès par âge et sexe'!B76</f>
        <v>40 à 60</v>
      </c>
      <c r="C7" s="93">
        <f>'Décès par âge et sexe'!E76</f>
        <v>3.8047293943473683E-3</v>
      </c>
      <c r="D7" s="47">
        <f>'Décès par âge et sexe'!H76</f>
        <v>3.6799880349725877E-3</v>
      </c>
      <c r="E7" s="47">
        <f>'Décès par âge et sexe'!K76</f>
        <v>3.6594070552267706E-3</v>
      </c>
      <c r="F7" s="47">
        <f>'Décès par âge et sexe'!N76</f>
        <v>3.5435878345574548E-3</v>
      </c>
      <c r="G7" s="47">
        <f>'Décès par âge et sexe'!Q76</f>
        <v>3.3938437564323717E-3</v>
      </c>
      <c r="H7" s="47">
        <f>'Décès par âge et sexe'!T76</f>
        <v>3.420934617313914E-3</v>
      </c>
      <c r="I7" s="47">
        <f>'Décès par âge et sexe'!W76</f>
        <v>3.3409607026681741E-3</v>
      </c>
      <c r="J7" s="47">
        <f>'Décès par âge et sexe'!Z76</f>
        <v>3.3018078446494237E-3</v>
      </c>
      <c r="K7" s="47">
        <f>'Décès par âge et sexe'!AC76</f>
        <v>3.2843650901855002E-3</v>
      </c>
      <c r="L7" s="47">
        <f>'Décès par âge et sexe'!AF76</f>
        <v>3.2010654356596454E-3</v>
      </c>
      <c r="M7" s="48">
        <f>'Décès par âge et sexe'!AI76</f>
        <v>3.2554086733943386E-3</v>
      </c>
    </row>
    <row r="8" spans="1:13">
      <c r="A8" s="168"/>
      <c r="B8" s="31" t="str">
        <f>'Décès par âge et sexe'!B77</f>
        <v>60 à 65</v>
      </c>
      <c r="C8" s="93">
        <f>'Décès par âge et sexe'!E77</f>
        <v>8.5904819783176496E-3</v>
      </c>
      <c r="D8" s="47">
        <f>'Décès par âge et sexe'!H77</f>
        <v>8.3591062090894418E-3</v>
      </c>
      <c r="E8" s="47">
        <f>'Décès par âge et sexe'!K77</f>
        <v>8.5908205563359485E-3</v>
      </c>
      <c r="F8" s="47">
        <f>'Décès par âge et sexe'!N77</f>
        <v>8.5395332398278834E-3</v>
      </c>
      <c r="G8" s="47">
        <f>'Décès par âge et sexe'!Q77</f>
        <v>8.4375772842382752E-3</v>
      </c>
      <c r="H8" s="47">
        <f>'Décès par âge et sexe'!T77</f>
        <v>8.4476476629505928E-3</v>
      </c>
      <c r="I8" s="47">
        <f>'Décès par âge et sexe'!W77</f>
        <v>8.5577466039024608E-3</v>
      </c>
      <c r="J8" s="47">
        <f>'Décès par âge et sexe'!Z77</f>
        <v>8.4944699217032529E-3</v>
      </c>
      <c r="K8" s="47">
        <f>'Décès par âge et sexe'!AC77</f>
        <v>8.3686405998818023E-3</v>
      </c>
      <c r="L8" s="47">
        <f>'Décès par âge et sexe'!AF77</f>
        <v>8.263723398987852E-3</v>
      </c>
      <c r="M8" s="48">
        <f>'Décès par âge et sexe'!AI77</f>
        <v>8.4858215140662819E-3</v>
      </c>
    </row>
    <row r="9" spans="1:13">
      <c r="A9" s="168"/>
      <c r="B9" s="31" t="str">
        <f>'Décès par âge et sexe'!B78</f>
        <v>65 à 70</v>
      </c>
      <c r="C9" s="93">
        <f>'Décès par âge et sexe'!E78</f>
        <v>1.2010671212522464E-2</v>
      </c>
      <c r="D9" s="47">
        <f>'Décès par âge et sexe'!H78</f>
        <v>1.1645897893992764E-2</v>
      </c>
      <c r="E9" s="47">
        <f>'Décès par âge et sexe'!K78</f>
        <v>1.1756171931275759E-2</v>
      </c>
      <c r="F9" s="47">
        <f>'Décès par âge et sexe'!N78</f>
        <v>1.1658412143382786E-2</v>
      </c>
      <c r="G9" s="47">
        <f>'Décès par âge et sexe'!Q78</f>
        <v>1.1280450149504094E-2</v>
      </c>
      <c r="H9" s="47">
        <f>'Décès par âge et sexe'!T78</f>
        <v>1.1473637188818704E-2</v>
      </c>
      <c r="I9" s="47">
        <f>'Décès par âge et sexe'!W78</f>
        <v>1.1431408753692241E-2</v>
      </c>
      <c r="J9" s="47">
        <f>'Décès par âge et sexe'!Z78</f>
        <v>1.1588979940982047E-2</v>
      </c>
      <c r="K9" s="47">
        <f>'Décès par âge et sexe'!AC78</f>
        <v>1.1587135778028158E-2</v>
      </c>
      <c r="L9" s="47">
        <f>'Décès par âge et sexe'!AF78</f>
        <v>1.1535786683339374E-2</v>
      </c>
      <c r="M9" s="48">
        <f>'Décès par âge et sexe'!AI78</f>
        <v>1.209478905338128E-2</v>
      </c>
    </row>
    <row r="10" spans="1:13">
      <c r="A10" s="168"/>
      <c r="B10" s="31" t="str">
        <f>'Décès par âge et sexe'!B79</f>
        <v>70 à 75</v>
      </c>
      <c r="C10" s="93">
        <f>'Décès par âge et sexe'!E79</f>
        <v>1.7880778569050501E-2</v>
      </c>
      <c r="D10" s="47">
        <f>'Décès par âge et sexe'!H79</f>
        <v>1.7239037616711077E-2</v>
      </c>
      <c r="E10" s="47">
        <f>'Décès par âge et sexe'!K79</f>
        <v>1.7454278580105276E-2</v>
      </c>
      <c r="F10" s="47">
        <f>'Décès par âge et sexe'!N79</f>
        <v>1.7329941277386626E-2</v>
      </c>
      <c r="G10" s="47">
        <f>'Décès par âge et sexe'!Q79</f>
        <v>1.6651826579013065E-2</v>
      </c>
      <c r="H10" s="47">
        <f>'Décès par âge et sexe'!T79</f>
        <v>1.6892010650395139E-2</v>
      </c>
      <c r="I10" s="47">
        <f>'Décès par âge et sexe'!W79</f>
        <v>1.6919741245693579E-2</v>
      </c>
      <c r="J10" s="47">
        <f>'Décès par âge et sexe'!Z79</f>
        <v>1.656412853361491E-2</v>
      </c>
      <c r="K10" s="47">
        <f>'Décès par âge et sexe'!AC79</f>
        <v>1.6408956518389077E-2</v>
      </c>
      <c r="L10" s="47">
        <f>'Décès par âge et sexe'!AF79</f>
        <v>1.6273646450873085E-2</v>
      </c>
      <c r="M10" s="48">
        <f>'Décès par âge et sexe'!AI79</f>
        <v>1.7451334417379092E-2</v>
      </c>
    </row>
    <row r="11" spans="1:13">
      <c r="A11" s="168"/>
      <c r="B11" s="31" t="str">
        <f>'Décès par âge et sexe'!B80</f>
        <v>75 à 80</v>
      </c>
      <c r="C11" s="93">
        <f>'Décès par âge et sexe'!E80</f>
        <v>2.9804892647765834E-2</v>
      </c>
      <c r="D11" s="47">
        <f>'Décès par âge et sexe'!H80</f>
        <v>2.846832592255483E-2</v>
      </c>
      <c r="E11" s="47">
        <f>'Décès par âge et sexe'!K80</f>
        <v>2.882851696767565E-2</v>
      </c>
      <c r="F11" s="47">
        <f>'Décès par âge et sexe'!N80</f>
        <v>2.786644853212384E-2</v>
      </c>
      <c r="G11" s="47">
        <f>'Décès par âge et sexe'!Q80</f>
        <v>2.6581245691161281E-2</v>
      </c>
      <c r="H11" s="47">
        <f>'Décès par âge et sexe'!T80</f>
        <v>2.7583422610656893E-2</v>
      </c>
      <c r="I11" s="47">
        <f>'Décès par âge et sexe'!W80</f>
        <v>2.6711829680813298E-2</v>
      </c>
      <c r="J11" s="47">
        <f>'Décès par âge et sexe'!Z80</f>
        <v>2.6892241592499998E-2</v>
      </c>
      <c r="K11" s="47">
        <f>'Décès par âge et sexe'!AC80</f>
        <v>2.6506259917652899E-2</v>
      </c>
      <c r="L11" s="47">
        <f>'Décès par âge et sexe'!AF80</f>
        <v>2.6032541825060145E-2</v>
      </c>
      <c r="M11" s="48">
        <f>'Décès par âge et sexe'!AI80</f>
        <v>2.826765053267177E-2</v>
      </c>
    </row>
    <row r="12" spans="1:13">
      <c r="A12" s="168"/>
      <c r="B12" s="31" t="str">
        <f>'Décès par âge et sexe'!B81</f>
        <v>80 à 85</v>
      </c>
      <c r="C12" s="93">
        <f>'Décès par âge et sexe'!E81</f>
        <v>5.3549397401757876E-2</v>
      </c>
      <c r="D12" s="47">
        <f>'Décès par âge et sexe'!H81</f>
        <v>5.0789972299995524E-2</v>
      </c>
      <c r="E12" s="47">
        <f>'Décès par âge et sexe'!K81</f>
        <v>5.2306381223562966E-2</v>
      </c>
      <c r="F12" s="47">
        <f>'Décès par âge et sexe'!N81</f>
        <v>5.0323469718783764E-2</v>
      </c>
      <c r="G12" s="47">
        <f>'Décès par âge et sexe'!Q81</f>
        <v>4.8375165928643084E-2</v>
      </c>
      <c r="H12" s="47">
        <f>'Décès par âge et sexe'!T81</f>
        <v>4.9621068566584568E-2</v>
      </c>
      <c r="I12" s="47">
        <f>'Décès par âge et sexe'!W81</f>
        <v>4.8505419614805992E-2</v>
      </c>
      <c r="J12" s="47">
        <f>'Décès par âge et sexe'!Z81</f>
        <v>4.7841657172801082E-2</v>
      </c>
      <c r="K12" s="47">
        <f>'Décès par âge et sexe'!AC81</f>
        <v>4.6821227361067926E-2</v>
      </c>
      <c r="L12" s="47">
        <f>'Décès par âge et sexe'!AF81</f>
        <v>4.6150815492298318E-2</v>
      </c>
      <c r="M12" s="48">
        <f>'Décès par âge et sexe'!AI81</f>
        <v>5.0113268764252226E-2</v>
      </c>
    </row>
    <row r="13" spans="1:13">
      <c r="A13" s="168"/>
      <c r="B13" s="31" t="str">
        <f>'Décès par âge et sexe'!B82</f>
        <v>85 à 90</v>
      </c>
      <c r="C13" s="93">
        <f>'Décès par âge et sexe'!E82</f>
        <v>9.6877255973948861E-2</v>
      </c>
      <c r="D13" s="47">
        <f>'Décès par âge et sexe'!H82</f>
        <v>9.2740074460774757E-2</v>
      </c>
      <c r="E13" s="47">
        <f>'Décès par âge et sexe'!K82</f>
        <v>9.6567953771990359E-2</v>
      </c>
      <c r="F13" s="47">
        <f>'Décès par âge et sexe'!N82</f>
        <v>9.4457348149385917E-2</v>
      </c>
      <c r="G13" s="47">
        <f>'Décès par âge et sexe'!Q82</f>
        <v>8.9860007877634082E-2</v>
      </c>
      <c r="H13" s="47">
        <f>'Décès par âge et sexe'!T82</f>
        <v>9.4315138285318442E-2</v>
      </c>
      <c r="I13" s="47">
        <f>'Décès par âge et sexe'!W82</f>
        <v>9.1026899172139603E-2</v>
      </c>
      <c r="J13" s="47">
        <f>'Décès par âge et sexe'!Z82</f>
        <v>9.0818799746156018E-2</v>
      </c>
      <c r="K13" s="47">
        <f>'Décès par âge et sexe'!AC82</f>
        <v>8.8446779515134133E-2</v>
      </c>
      <c r="L13" s="47">
        <f>'Décès par âge et sexe'!AF82</f>
        <v>8.6745902476045078E-2</v>
      </c>
      <c r="M13" s="48">
        <f>'Décès par âge et sexe'!AI82</f>
        <v>9.3974934879977781E-2</v>
      </c>
    </row>
    <row r="14" spans="1:13">
      <c r="A14" s="168"/>
      <c r="B14" s="31" t="str">
        <f>'Décès par âge et sexe'!B83</f>
        <v>90 à 95</v>
      </c>
      <c r="C14" s="93">
        <f>'Décès par âge et sexe'!E83</f>
        <v>0.16814859802242346</v>
      </c>
      <c r="D14" s="47">
        <f>'Décès par âge et sexe'!H83</f>
        <v>0.15507252945300981</v>
      </c>
      <c r="E14" s="47">
        <f>'Décès par âge et sexe'!K83</f>
        <v>0.16367066552730583</v>
      </c>
      <c r="F14" s="47">
        <f>'Décès par âge et sexe'!N83</f>
        <v>0.16232612617569953</v>
      </c>
      <c r="G14" s="47">
        <f>'Décès par âge et sexe'!Q83</f>
        <v>0.15623997548417851</v>
      </c>
      <c r="H14" s="47">
        <f>'Décès par âge et sexe'!T83</f>
        <v>0.16674338473443875</v>
      </c>
      <c r="I14" s="47">
        <f>'Décès par âge et sexe'!W83</f>
        <v>0.16313818052892823</v>
      </c>
      <c r="J14" s="47">
        <f>'Décès par âge et sexe'!Z83</f>
        <v>0.16246313337805851</v>
      </c>
      <c r="K14" s="47">
        <f>'Décès par âge et sexe'!AC83</f>
        <v>0.15819741650786662</v>
      </c>
      <c r="L14" s="47">
        <f>'Décès par âge et sexe'!AF83</f>
        <v>0.15601073159108356</v>
      </c>
      <c r="M14" s="48">
        <f>'Décès par âge et sexe'!AI83</f>
        <v>0.16871692576048652</v>
      </c>
    </row>
    <row r="15" spans="1:13">
      <c r="A15" s="168"/>
      <c r="B15" s="31" t="str">
        <f>'Décès par âge et sexe'!B84</f>
        <v>95 et plus</v>
      </c>
      <c r="C15" s="93">
        <f>'Décès par âge et sexe'!E84</f>
        <v>0.27512077125818835</v>
      </c>
      <c r="D15" s="47">
        <f>'Décès par âge et sexe'!H84</f>
        <v>0.2708444840915849</v>
      </c>
      <c r="E15" s="47">
        <f>'Décès par âge et sexe'!K84</f>
        <v>0.29443703793479581</v>
      </c>
      <c r="F15" s="47">
        <f>'Décès par âge et sexe'!N84</f>
        <v>0.28441026440454847</v>
      </c>
      <c r="G15" s="47">
        <f>'Décès par âge et sexe'!Q84</f>
        <v>0.2713335338558715</v>
      </c>
      <c r="H15" s="47">
        <f>'Décès par âge et sexe'!T84</f>
        <v>0.2882913831819553</v>
      </c>
      <c r="I15" s="47">
        <f>'Décès par âge et sexe'!W84</f>
        <v>0.2741470759333402</v>
      </c>
      <c r="J15" s="47">
        <f>'Décès par âge et sexe'!Z84</f>
        <v>0.26084226958056195</v>
      </c>
      <c r="K15" s="47">
        <f>'Décès par âge et sexe'!AC84</f>
        <v>0.25661648137489523</v>
      </c>
      <c r="L15" s="47">
        <f>'Décès par âge et sexe'!AF84</f>
        <v>0.25050038135299418</v>
      </c>
      <c r="M15" s="48">
        <f>'Décès par âge et sexe'!AI84</f>
        <v>0.2625195266525433</v>
      </c>
    </row>
    <row r="16" spans="1:13" ht="15" thickBot="1">
      <c r="A16" s="169"/>
      <c r="B16" s="39" t="str">
        <f>'Décès par âge et sexe'!B85</f>
        <v>TOTAL</v>
      </c>
      <c r="C16" s="94">
        <f>'Décès par âge et sexe'!E85</f>
        <v>8.63080999921703E-3</v>
      </c>
      <c r="D16" s="50">
        <f>'Décès par âge et sexe'!H85</f>
        <v>8.4554327972969235E-3</v>
      </c>
      <c r="E16" s="50">
        <f>'Décès par âge et sexe'!K85</f>
        <v>8.8662323268804775E-3</v>
      </c>
      <c r="F16" s="50">
        <f>'Décès par âge et sexe'!N85</f>
        <v>8.8103126624920255E-3</v>
      </c>
      <c r="G16" s="50">
        <f>'Décès par âge et sexe'!Q85</f>
        <v>8.5836610685602176E-3</v>
      </c>
      <c r="H16" s="50">
        <f>'Décès par âge et sexe'!T85</f>
        <v>9.0625658615610932E-3</v>
      </c>
      <c r="I16" s="50">
        <f>'Décès par âge et sexe'!W85</f>
        <v>9.0436648574542342E-3</v>
      </c>
      <c r="J16" s="50">
        <f>'Décès par âge et sexe'!Z85</f>
        <v>9.2191055858733585E-3</v>
      </c>
      <c r="K16" s="50">
        <f>'Décès par âge et sexe'!AC85</f>
        <v>9.2491359748743795E-3</v>
      </c>
      <c r="L16" s="50">
        <f>'Décès par âge et sexe'!AF85</f>
        <v>9.2801928426837817E-3</v>
      </c>
      <c r="M16" s="51">
        <f>'Décès par âge et sexe'!AI85</f>
        <v>1.0071722403995497E-2</v>
      </c>
    </row>
    <row r="20" spans="1:13">
      <c r="A20" s="86" t="s">
        <v>193</v>
      </c>
    </row>
    <row r="21" spans="1:13" ht="15" thickBot="1"/>
    <row r="22" spans="1:13" ht="44" thickBot="1">
      <c r="A22" s="133" t="s">
        <v>197</v>
      </c>
      <c r="B22" s="65" t="s">
        <v>191</v>
      </c>
      <c r="C22" s="127" t="str">
        <f>'Décès par âge et sexe'!C72</f>
        <v>2010</v>
      </c>
      <c r="D22" s="128" t="str">
        <f>'Décès par âge et sexe'!F72</f>
        <v>2011</v>
      </c>
      <c r="E22" s="128" t="str">
        <f>'Décès par âge et sexe'!I72</f>
        <v>2012</v>
      </c>
      <c r="F22" s="128" t="str">
        <f>'Décès par âge et sexe'!L72</f>
        <v>2013</v>
      </c>
      <c r="G22" s="128" t="str">
        <f>'Décès par âge et sexe'!O72</f>
        <v>2014</v>
      </c>
      <c r="H22" s="128" t="str">
        <f>'Décès par âge et sexe'!R72</f>
        <v>2015</v>
      </c>
      <c r="I22" s="128" t="str">
        <f>'Décès par âge et sexe'!U72</f>
        <v>2016</v>
      </c>
      <c r="J22" s="128" t="str">
        <f>'Décès par âge et sexe'!X72</f>
        <v>2017</v>
      </c>
      <c r="K22" s="128" t="str">
        <f>'Décès par âge et sexe'!AA72</f>
        <v>2018</v>
      </c>
      <c r="L22" s="128" t="str">
        <f>'Décès par âge et sexe'!AD72</f>
        <v>2019</v>
      </c>
      <c r="M22" s="129" t="str">
        <f>'Décès par âge et sexe'!AG72</f>
        <v>2020</v>
      </c>
    </row>
    <row r="23" spans="1:13">
      <c r="A23" s="168" t="s">
        <v>174</v>
      </c>
      <c r="B23" s="31" t="str">
        <f t="shared" ref="B23:B34" si="0">B5</f>
        <v>moins de 20</v>
      </c>
      <c r="C23" s="55">
        <f>'Décès par âge et sexe'!C74</f>
        <v>3.0883739155043916E-4</v>
      </c>
      <c r="D23" s="55">
        <f>'Décès par âge et sexe'!F74</f>
        <v>2.906158284753714E-4</v>
      </c>
      <c r="E23" s="55">
        <f>'Décès par âge et sexe'!I74</f>
        <v>2.9827793609529178E-4</v>
      </c>
      <c r="F23" s="55">
        <f>'Décès par âge et sexe'!L74</f>
        <v>3.0028803475604966E-4</v>
      </c>
      <c r="G23" s="55">
        <f>'Décès par âge et sexe'!O74</f>
        <v>2.8584711263004471E-4</v>
      </c>
      <c r="H23" s="55">
        <f>'Décès par âge et sexe'!R74</f>
        <v>2.9011909895688487E-4</v>
      </c>
      <c r="I23" s="55">
        <f>'Décès par âge et sexe'!U74</f>
        <v>2.8723102285282606E-4</v>
      </c>
      <c r="J23" s="55">
        <f>'Décès par âge et sexe'!X74</f>
        <v>2.8882207142637577E-4</v>
      </c>
      <c r="K23" s="55">
        <f>'Décès par âge et sexe'!AA74</f>
        <v>2.799584845736455E-4</v>
      </c>
      <c r="L23" s="55">
        <f>'Décès par âge et sexe'!AD74</f>
        <v>2.6951572200351661E-4</v>
      </c>
      <c r="M23" s="120">
        <f>'Décès par âge et sexe'!AG74</f>
        <v>2.5593669459285395E-4</v>
      </c>
    </row>
    <row r="24" spans="1:13">
      <c r="A24" s="168"/>
      <c r="B24" s="31" t="str">
        <f t="shared" si="0"/>
        <v>20-40</v>
      </c>
      <c r="C24" s="46">
        <f>'Décès par âge et sexe'!C75</f>
        <v>4.2503220287946658E-4</v>
      </c>
      <c r="D24" s="46">
        <f>'Décès par âge et sexe'!F75</f>
        <v>4.1325563174379943E-4</v>
      </c>
      <c r="E24" s="46">
        <f>'Décès par âge et sexe'!I75</f>
        <v>4.1116887731885721E-4</v>
      </c>
      <c r="F24" s="46">
        <f>'Décès par âge et sexe'!L75</f>
        <v>3.925006230655809E-4</v>
      </c>
      <c r="G24" s="46">
        <f>'Décès par âge et sexe'!O75</f>
        <v>3.9165849941448348E-4</v>
      </c>
      <c r="H24" s="46">
        <f>'Décès par âge et sexe'!R75</f>
        <v>3.7744077335510694E-4</v>
      </c>
      <c r="I24" s="46">
        <f>'Décès par âge et sexe'!U75</f>
        <v>3.8714610430046008E-4</v>
      </c>
      <c r="J24" s="46">
        <f>'Décès par âge et sexe'!X75</f>
        <v>3.766021723554896E-4</v>
      </c>
      <c r="K24" s="46">
        <f>'Décès par âge et sexe'!AA75</f>
        <v>3.8260249827611135E-4</v>
      </c>
      <c r="L24" s="46">
        <f>'Décès par âge et sexe'!AD75</f>
        <v>3.8350932343944919E-4</v>
      </c>
      <c r="M24" s="121">
        <f>'Décès par âge et sexe'!AG75</f>
        <v>3.7017717605088737E-4</v>
      </c>
    </row>
    <row r="25" spans="1:13">
      <c r="A25" s="168"/>
      <c r="B25" s="31" t="str">
        <f t="shared" si="0"/>
        <v>40 à 60</v>
      </c>
      <c r="C25" s="46">
        <f>'Décès par âge et sexe'!C76</f>
        <v>2.4234187145299423E-3</v>
      </c>
      <c r="D25" s="46">
        <f>'Décès par âge et sexe'!F76</f>
        <v>2.3523268914893503E-3</v>
      </c>
      <c r="E25" s="46">
        <f>'Décès par âge et sexe'!I76</f>
        <v>2.351570753827156E-3</v>
      </c>
      <c r="F25" s="46">
        <f>'Décès par âge et sexe'!L76</f>
        <v>2.3097006649727826E-3</v>
      </c>
      <c r="G25" s="46">
        <f>'Décès par âge et sexe'!O76</f>
        <v>2.2557301216754293E-3</v>
      </c>
      <c r="H25" s="46">
        <f>'Décès par âge et sexe'!R76</f>
        <v>2.2576350202813222E-3</v>
      </c>
      <c r="I25" s="46">
        <f>'Décès par âge et sexe'!U76</f>
        <v>2.2191414997444489E-3</v>
      </c>
      <c r="J25" s="46">
        <f>'Décès par âge et sexe'!X76</f>
        <v>2.2503216779499189E-3</v>
      </c>
      <c r="K25" s="46">
        <f>'Décès par âge et sexe'!AA76</f>
        <v>2.2617341128125562E-3</v>
      </c>
      <c r="L25" s="46">
        <f>'Décès par âge et sexe'!AD76</f>
        <v>2.2016923249066401E-3</v>
      </c>
      <c r="M25" s="121">
        <f>'Décès par âge et sexe'!AG76</f>
        <v>2.2203976854296738E-3</v>
      </c>
    </row>
    <row r="26" spans="1:13">
      <c r="A26" s="168"/>
      <c r="B26" s="31" t="str">
        <f t="shared" si="0"/>
        <v>60 à 65</v>
      </c>
      <c r="C26" s="46">
        <f>'Décès par âge et sexe'!C77</f>
        <v>5.2420270508046016E-3</v>
      </c>
      <c r="D26" s="46">
        <f>'Décès par âge et sexe'!F77</f>
        <v>5.1710487366504274E-3</v>
      </c>
      <c r="E26" s="46">
        <f>'Décès par âge et sexe'!I77</f>
        <v>5.2507355252847084E-3</v>
      </c>
      <c r="F26" s="46">
        <f>'Décès par âge et sexe'!L77</f>
        <v>5.2523515093550344E-3</v>
      </c>
      <c r="G26" s="46">
        <f>'Décès par âge et sexe'!O77</f>
        <v>5.2362314158859898E-3</v>
      </c>
      <c r="H26" s="46">
        <f>'Décès par âge et sexe'!R77</f>
        <v>5.2334812953854191E-3</v>
      </c>
      <c r="I26" s="46">
        <f>'Décès par âge et sexe'!U77</f>
        <v>5.4014230835935199E-3</v>
      </c>
      <c r="J26" s="46">
        <f>'Décès par âge et sexe'!X77</f>
        <v>5.4019681859515884E-3</v>
      </c>
      <c r="K26" s="46">
        <f>'Décès par âge et sexe'!AA77</f>
        <v>5.3036707913257479E-3</v>
      </c>
      <c r="L26" s="46">
        <f>'Décès par âge et sexe'!AD77</f>
        <v>5.3766763777411313E-3</v>
      </c>
      <c r="M26" s="121">
        <f>'Décès par âge et sexe'!AG77</f>
        <v>5.4900432359553074E-3</v>
      </c>
    </row>
    <row r="27" spans="1:13">
      <c r="A27" s="168"/>
      <c r="B27" s="31" t="str">
        <f t="shared" si="0"/>
        <v>65 à 70</v>
      </c>
      <c r="C27" s="46">
        <f>'Décès par âge et sexe'!C78</f>
        <v>7.602213330318029E-3</v>
      </c>
      <c r="D27" s="46">
        <f>'Décès par âge et sexe'!F78</f>
        <v>7.3751278554381183E-3</v>
      </c>
      <c r="E27" s="46">
        <f>'Décès par âge et sexe'!I78</f>
        <v>7.4839764497352489E-3</v>
      </c>
      <c r="F27" s="46">
        <f>'Décès par âge et sexe'!L78</f>
        <v>7.3087577117036256E-3</v>
      </c>
      <c r="G27" s="46">
        <f>'Décès par âge et sexe'!O78</f>
        <v>7.1278277185146078E-3</v>
      </c>
      <c r="H27" s="46">
        <f>'Décès par âge et sexe'!R78</f>
        <v>7.3014185216861991E-3</v>
      </c>
      <c r="I27" s="46">
        <f>'Décès par âge et sexe'!U78</f>
        <v>7.2962086773664843E-3</v>
      </c>
      <c r="J27" s="46">
        <f>'Décès par âge et sexe'!X78</f>
        <v>7.5091904602012909E-3</v>
      </c>
      <c r="K27" s="46">
        <f>'Décès par âge et sexe'!AA78</f>
        <v>7.5254513996887715E-3</v>
      </c>
      <c r="L27" s="46">
        <f>'Décès par âge et sexe'!AD78</f>
        <v>7.5441461420210536E-3</v>
      </c>
      <c r="M27" s="121">
        <f>'Décès par âge et sexe'!AG78</f>
        <v>7.8852820674440594E-3</v>
      </c>
    </row>
    <row r="28" spans="1:13">
      <c r="A28" s="168"/>
      <c r="B28" s="31" t="str">
        <f t="shared" si="0"/>
        <v>70 à 75</v>
      </c>
      <c r="C28" s="46">
        <f>'Décès par âge et sexe'!C79</f>
        <v>1.2013386598193119E-2</v>
      </c>
      <c r="D28" s="46">
        <f>'Décès par âge et sexe'!F79</f>
        <v>1.1528075702184105E-2</v>
      </c>
      <c r="E28" s="46">
        <f>'Décès par âge et sexe'!I79</f>
        <v>1.1683028431826666E-2</v>
      </c>
      <c r="F28" s="46">
        <f>'Décès par âge et sexe'!L79</f>
        <v>1.1859449902839273E-2</v>
      </c>
      <c r="G28" s="46">
        <f>'Décès par âge et sexe'!O79</f>
        <v>1.1225393807126342E-2</v>
      </c>
      <c r="H28" s="46">
        <f>'Décès par âge et sexe'!R79</f>
        <v>1.155812808181282E-2</v>
      </c>
      <c r="I28" s="46">
        <f>'Décès par âge et sexe'!U79</f>
        <v>1.1526866858485781E-2</v>
      </c>
      <c r="J28" s="46">
        <f>'Décès par âge et sexe'!X79</f>
        <v>1.1415352525272121E-2</v>
      </c>
      <c r="K28" s="46">
        <f>'Décès par âge et sexe'!AA79</f>
        <v>1.1250432779784457E-2</v>
      </c>
      <c r="L28" s="46">
        <f>'Décès par âge et sexe'!AD79</f>
        <v>1.1213701103894212E-2</v>
      </c>
      <c r="M28" s="121">
        <f>'Décès par âge et sexe'!AG79</f>
        <v>1.176324992928228E-2</v>
      </c>
    </row>
    <row r="29" spans="1:13">
      <c r="A29" s="168"/>
      <c r="B29" s="31" t="str">
        <f t="shared" si="0"/>
        <v>75 à 80</v>
      </c>
      <c r="C29" s="46">
        <f>'Décès par âge et sexe'!C80</f>
        <v>2.1708527820997258E-2</v>
      </c>
      <c r="D29" s="46">
        <f>'Décès par âge et sexe'!F80</f>
        <v>2.0614254461645581E-2</v>
      </c>
      <c r="E29" s="46">
        <f>'Décès par âge et sexe'!I80</f>
        <v>2.1144642918920164E-2</v>
      </c>
      <c r="F29" s="46">
        <f>'Décès par âge et sexe'!L80</f>
        <v>2.0276741991300695E-2</v>
      </c>
      <c r="G29" s="46">
        <f>'Décès par âge et sexe'!O80</f>
        <v>1.9564706317112886E-2</v>
      </c>
      <c r="H29" s="46">
        <f>'Décès par âge et sexe'!R80</f>
        <v>2.0226282782620602E-2</v>
      </c>
      <c r="I29" s="46">
        <f>'Décès par âge et sexe'!U80</f>
        <v>1.9651938154313507E-2</v>
      </c>
      <c r="J29" s="46">
        <f>'Décès par âge et sexe'!X80</f>
        <v>1.9815326212425551E-2</v>
      </c>
      <c r="K29" s="46">
        <f>'Décès par âge et sexe'!AA80</f>
        <v>1.9485514343828059E-2</v>
      </c>
      <c r="L29" s="46">
        <f>'Décès par âge et sexe'!AD80</f>
        <v>1.9069357898706622E-2</v>
      </c>
      <c r="M29" s="121">
        <f>'Décès par âge et sexe'!AG80</f>
        <v>2.0477424142319196E-2</v>
      </c>
    </row>
    <row r="30" spans="1:13">
      <c r="A30" s="168"/>
      <c r="B30" s="31" t="str">
        <f t="shared" si="0"/>
        <v>80 à 85</v>
      </c>
      <c r="C30" s="46">
        <f>'Décès par âge et sexe'!C81</f>
        <v>4.2757149499384403E-2</v>
      </c>
      <c r="D30" s="46">
        <f>'Décès par âge et sexe'!F81</f>
        <v>4.0608177376192149E-2</v>
      </c>
      <c r="E30" s="46">
        <f>'Décès par âge et sexe'!I81</f>
        <v>4.2132880555406024E-2</v>
      </c>
      <c r="F30" s="46">
        <f>'Décès par âge et sexe'!L81</f>
        <v>4.0359068931992273E-2</v>
      </c>
      <c r="G30" s="46">
        <f>'Décès par âge et sexe'!O81</f>
        <v>3.8531100307646227E-2</v>
      </c>
      <c r="H30" s="46">
        <f>'Décès par âge et sexe'!R81</f>
        <v>3.9701153609471559E-2</v>
      </c>
      <c r="I30" s="46">
        <f>'Décès par âge et sexe'!U81</f>
        <v>3.9011377148297818E-2</v>
      </c>
      <c r="J30" s="46">
        <f>'Décès par âge et sexe'!X81</f>
        <v>3.8201726812792429E-2</v>
      </c>
      <c r="K30" s="46">
        <f>'Décès par âge et sexe'!AA81</f>
        <v>3.7526565287904795E-2</v>
      </c>
      <c r="L30" s="46">
        <f>'Décès par âge et sexe'!AD81</f>
        <v>3.716501849814121E-2</v>
      </c>
      <c r="M30" s="121">
        <f>'Décès par âge et sexe'!AG81</f>
        <v>3.9643019111820395E-2</v>
      </c>
    </row>
    <row r="31" spans="1:13">
      <c r="A31" s="168"/>
      <c r="B31" s="31" t="str">
        <f t="shared" si="0"/>
        <v>85 à 90</v>
      </c>
      <c r="C31" s="46">
        <f>'Décès par âge et sexe'!C82</f>
        <v>8.4423275302148465E-2</v>
      </c>
      <c r="D31" s="46">
        <f>'Décès par âge et sexe'!F82</f>
        <v>8.0613675800008069E-2</v>
      </c>
      <c r="E31" s="46">
        <f>'Décès par âge et sexe'!I82</f>
        <v>8.4276408289794755E-2</v>
      </c>
      <c r="F31" s="46">
        <f>'Décès par âge et sexe'!L82</f>
        <v>8.242856929413464E-2</v>
      </c>
      <c r="G31" s="46">
        <f>'Décès par âge et sexe'!O82</f>
        <v>7.7972098081112634E-2</v>
      </c>
      <c r="H31" s="46">
        <f>'Décès par âge et sexe'!R82</f>
        <v>8.2392788868782346E-2</v>
      </c>
      <c r="I31" s="46">
        <f>'Décès par âge et sexe'!U82</f>
        <v>7.8969767774545799E-2</v>
      </c>
      <c r="J31" s="46">
        <f>'Décès par âge et sexe'!X82</f>
        <v>7.8924693120448627E-2</v>
      </c>
      <c r="K31" s="46">
        <f>'Décès par âge et sexe'!AA82</f>
        <v>7.6300710258140517E-2</v>
      </c>
      <c r="L31" s="46">
        <f>'Décès par âge et sexe'!AD82</f>
        <v>7.4900442868384168E-2</v>
      </c>
      <c r="M31" s="121">
        <f>'Décès par âge et sexe'!AG82</f>
        <v>8.0089760522259412E-2</v>
      </c>
    </row>
    <row r="32" spans="1:13">
      <c r="A32" s="168"/>
      <c r="B32" s="31" t="str">
        <f t="shared" si="0"/>
        <v>90 à 95</v>
      </c>
      <c r="C32" s="46">
        <f>'Décès par âge et sexe'!C83</f>
        <v>0.15604146614411835</v>
      </c>
      <c r="D32" s="46">
        <f>'Décès par âge et sexe'!F83</f>
        <v>0.14347241503700223</v>
      </c>
      <c r="E32" s="46">
        <f>'Décès par âge et sexe'!I83</f>
        <v>0.15143658087954928</v>
      </c>
      <c r="F32" s="46">
        <f>'Décès par âge et sexe'!L83</f>
        <v>0.14956926495273673</v>
      </c>
      <c r="G32" s="46">
        <f>'Décès par âge et sexe'!O83</f>
        <v>0.14463055255138366</v>
      </c>
      <c r="H32" s="46">
        <f>'Décès par âge et sexe'!R83</f>
        <v>0.15488312784382799</v>
      </c>
      <c r="I32" s="46">
        <f>'Décès par âge et sexe'!U83</f>
        <v>0.15115758028379386</v>
      </c>
      <c r="J32" s="46">
        <f>'Décès par âge et sexe'!X83</f>
        <v>0.15019976857411085</v>
      </c>
      <c r="K32" s="46">
        <f>'Décès par âge et sexe'!AA83</f>
        <v>0.14510903333025177</v>
      </c>
      <c r="L32" s="46">
        <f>'Décès par âge et sexe'!AD83</f>
        <v>0.14305245102767444</v>
      </c>
      <c r="M32" s="121">
        <f>'Décès par âge et sexe'!AG83</f>
        <v>0.15378577255569187</v>
      </c>
    </row>
    <row r="33" spans="1:13">
      <c r="A33" s="168"/>
      <c r="B33" s="31" t="str">
        <f t="shared" si="0"/>
        <v>95 et plus</v>
      </c>
      <c r="C33" s="46">
        <f>'Décès par âge et sexe'!C84</f>
        <v>0.26586927050263415</v>
      </c>
      <c r="D33" s="46">
        <f>'Décès par âge et sexe'!F84</f>
        <v>0.26365020467329764</v>
      </c>
      <c r="E33" s="46">
        <f>'Décès par âge et sexe'!I84</f>
        <v>0.28805256751541303</v>
      </c>
      <c r="F33" s="46">
        <f>'Décès par âge et sexe'!L84</f>
        <v>0.27860416755082118</v>
      </c>
      <c r="G33" s="46">
        <f>'Décès par âge et sexe'!O84</f>
        <v>0.26675907533125232</v>
      </c>
      <c r="H33" s="46">
        <f>'Décès par âge et sexe'!R84</f>
        <v>0.28462664714494873</v>
      </c>
      <c r="I33" s="46">
        <f>'Décès par âge et sexe'!U84</f>
        <v>0.26756307468527596</v>
      </c>
      <c r="J33" s="46">
        <f>'Décès par âge et sexe'!X84</f>
        <v>0.25388316249321874</v>
      </c>
      <c r="K33" s="46">
        <f>'Décès par âge et sexe'!AA84</f>
        <v>0.24853049695921015</v>
      </c>
      <c r="L33" s="46">
        <f>'Décès par âge et sexe'!AD84</f>
        <v>0.24208269989107706</v>
      </c>
      <c r="M33" s="121">
        <f>'Décès par âge et sexe'!AG84</f>
        <v>0.25254705577620445</v>
      </c>
    </row>
    <row r="34" spans="1:13" ht="15" thickBot="1">
      <c r="A34" s="169"/>
      <c r="B34" s="39" t="str">
        <f t="shared" si="0"/>
        <v>TOTAL</v>
      </c>
      <c r="C34" s="49">
        <f>'Décès par âge et sexe'!C85</f>
        <v>8.1732719370690189E-3</v>
      </c>
      <c r="D34" s="49">
        <f>'Décès par âge et sexe'!F85</f>
        <v>8.0151513581735445E-3</v>
      </c>
      <c r="E34" s="49">
        <f>'Décès par âge et sexe'!I85</f>
        <v>8.4994972389968535E-3</v>
      </c>
      <c r="F34" s="49">
        <f>'Décès par âge et sexe'!L85</f>
        <v>8.4353044430249147E-3</v>
      </c>
      <c r="G34" s="49">
        <f>'Décès par âge et sexe'!O85</f>
        <v>8.2174027862741608E-3</v>
      </c>
      <c r="H34" s="49">
        <f>'Décès par âge et sexe'!R85</f>
        <v>8.7574710015786723E-3</v>
      </c>
      <c r="I34" s="49">
        <f>'Décès par âge et sexe'!U85</f>
        <v>8.7352532796657143E-3</v>
      </c>
      <c r="J34" s="49">
        <f>'Décès par âge et sexe'!X85</f>
        <v>8.962787083019624E-3</v>
      </c>
      <c r="K34" s="49">
        <f>'Décès par âge et sexe'!AA85</f>
        <v>8.9558232071463174E-3</v>
      </c>
      <c r="L34" s="49">
        <f>'Décès par âge et sexe'!AD85</f>
        <v>9.0018264169135186E-3</v>
      </c>
      <c r="M34" s="122">
        <f>'Décès par âge et sexe'!AG85</f>
        <v>9.7018956962630579E-3</v>
      </c>
    </row>
    <row r="38" spans="1:13">
      <c r="A38" s="86" t="s">
        <v>194</v>
      </c>
    </row>
    <row r="39" spans="1:13" ht="10" customHeight="1" thickBot="1"/>
    <row r="40" spans="1:13" ht="49" customHeight="1" thickBot="1">
      <c r="A40" s="133" t="s">
        <v>198</v>
      </c>
      <c r="B40" s="65" t="s">
        <v>191</v>
      </c>
      <c r="C40" s="130" t="str">
        <f>'Décès par âge et sexe'!D72</f>
        <v>2010</v>
      </c>
      <c r="D40" s="131" t="str">
        <f>'Décès par âge et sexe'!G72</f>
        <v>2011</v>
      </c>
      <c r="E40" s="131" t="str">
        <f>'Décès par âge et sexe'!J72</f>
        <v>2012</v>
      </c>
      <c r="F40" s="131" t="str">
        <f>'Décès par âge et sexe'!M72</f>
        <v>2013</v>
      </c>
      <c r="G40" s="131" t="str">
        <f>'Décès par âge et sexe'!P72</f>
        <v>2014</v>
      </c>
      <c r="H40" s="131" t="str">
        <f>'Décès par âge et sexe'!S72</f>
        <v>2015</v>
      </c>
      <c r="I40" s="131" t="str">
        <f>'Décès par âge et sexe'!V72</f>
        <v>2016</v>
      </c>
      <c r="J40" s="131" t="str">
        <f>'Décès par âge et sexe'!Y72</f>
        <v>2017</v>
      </c>
      <c r="K40" s="131" t="str">
        <f>'Décès par âge et sexe'!AB72</f>
        <v>2018</v>
      </c>
      <c r="L40" s="131" t="str">
        <f>'Décès par âge et sexe'!AE72</f>
        <v>2019</v>
      </c>
      <c r="M40" s="132" t="str">
        <f>'Décès par âge et sexe'!AH72</f>
        <v>2020</v>
      </c>
    </row>
    <row r="41" spans="1:13">
      <c r="A41" s="168" t="s">
        <v>174</v>
      </c>
      <c r="B41" s="80" t="str">
        <f t="shared" ref="B41:B52" si="1">B23</f>
        <v>moins de 20</v>
      </c>
      <c r="C41" s="124">
        <f>'Décès par âge et sexe'!D74</f>
        <v>4.4659393379421959E-4</v>
      </c>
      <c r="D41" s="56">
        <f>'Décès par âge et sexe'!G74</f>
        <v>4.0918160632415885E-4</v>
      </c>
      <c r="E41" s="56">
        <f>'Décès par âge et sexe'!J74</f>
        <v>4.2003774979637674E-4</v>
      </c>
      <c r="F41" s="56">
        <f>'Décès par âge et sexe'!M74</f>
        <v>4.0609642392338923E-4</v>
      </c>
      <c r="G41" s="56">
        <f>'Décès par âge et sexe'!P74</f>
        <v>3.8879908348503616E-4</v>
      </c>
      <c r="H41" s="56">
        <f>'Décès par âge et sexe'!S74</f>
        <v>4.0737555352213104E-4</v>
      </c>
      <c r="I41" s="56">
        <f>'Décès par âge et sexe'!V74</f>
        <v>3.8842163886426375E-4</v>
      </c>
      <c r="J41" s="56">
        <f>'Décès par âge et sexe'!Y74</f>
        <v>3.8281614412961928E-4</v>
      </c>
      <c r="K41" s="56">
        <f>'Décès par âge et sexe'!AB74</f>
        <v>3.8956986797308841E-4</v>
      </c>
      <c r="L41" s="56">
        <f>'Décès par âge et sexe'!AE74</f>
        <v>4.0035746893331205E-4</v>
      </c>
      <c r="M41" s="117">
        <f>'Décès par âge et sexe'!AH74</f>
        <v>3.5994738931131366E-4</v>
      </c>
    </row>
    <row r="42" spans="1:13">
      <c r="A42" s="168"/>
      <c r="B42" s="58" t="str">
        <f t="shared" si="1"/>
        <v>20-40</v>
      </c>
      <c r="C42" s="125">
        <f>'Décès par âge et sexe'!D75</f>
        <v>1.0767655335421436E-3</v>
      </c>
      <c r="D42" s="52">
        <f>'Décès par âge et sexe'!G75</f>
        <v>1.0436382919529032E-3</v>
      </c>
      <c r="E42" s="52">
        <f>'Décès par âge et sexe'!J75</f>
        <v>9.7623344957985378E-4</v>
      </c>
      <c r="F42" s="52">
        <f>'Décès par âge et sexe'!M75</f>
        <v>9.667920575732958E-4</v>
      </c>
      <c r="G42" s="52">
        <f>'Décès par âge et sexe'!P75</f>
        <v>9.3636667667797656E-4</v>
      </c>
      <c r="H42" s="52">
        <f>'Décès par âge et sexe'!S75</f>
        <v>9.3952469751233105E-4</v>
      </c>
      <c r="I42" s="52">
        <f>'Décès par âge et sexe'!V75</f>
        <v>9.0494142439810925E-4</v>
      </c>
      <c r="J42" s="52">
        <f>'Décès par âge et sexe'!Y75</f>
        <v>9.0607628500578646E-4</v>
      </c>
      <c r="K42" s="52">
        <f>'Décès par âge et sexe'!AB75</f>
        <v>9.2295783428251153E-4</v>
      </c>
      <c r="L42" s="52">
        <f>'Décès par âge et sexe'!AE75</f>
        <v>9.1550451484227215E-4</v>
      </c>
      <c r="M42" s="118">
        <f>'Décès par âge et sexe'!AH75</f>
        <v>8.8715771260418342E-4</v>
      </c>
    </row>
    <row r="43" spans="1:13">
      <c r="A43" s="168"/>
      <c r="B43" s="58" t="str">
        <f t="shared" si="1"/>
        <v>40 à 60</v>
      </c>
      <c r="C43" s="125">
        <f>'Décès par âge et sexe'!D76</f>
        <v>5.2427647806041365E-3</v>
      </c>
      <c r="D43" s="52">
        <f>'Décès par âge et sexe'!G76</f>
        <v>5.0613328289045171E-3</v>
      </c>
      <c r="E43" s="52">
        <f>'Décès par âge et sexe'!J76</f>
        <v>5.0193592262477186E-3</v>
      </c>
      <c r="F43" s="52">
        <f>'Décès par âge et sexe'!M76</f>
        <v>4.8241535348127777E-3</v>
      </c>
      <c r="G43" s="52">
        <f>'Décès par âge et sexe'!P76</f>
        <v>4.5741523130575805E-3</v>
      </c>
      <c r="H43" s="52">
        <f>'Décès par âge et sexe'!S76</f>
        <v>4.6271580001757398E-3</v>
      </c>
      <c r="I43" s="52">
        <f>'Décès par âge et sexe'!V76</f>
        <v>4.5042820437815705E-3</v>
      </c>
      <c r="J43" s="52">
        <f>'Décès par âge et sexe'!Y76</f>
        <v>4.3912370122416331E-3</v>
      </c>
      <c r="K43" s="52">
        <f>'Décès par âge et sexe'!AB76</f>
        <v>4.3434640554766354E-3</v>
      </c>
      <c r="L43" s="52">
        <f>'Décès par âge et sexe'!AE76</f>
        <v>4.2361818434977303E-3</v>
      </c>
      <c r="M43" s="118">
        <f>'Décès par âge et sexe'!AH76</f>
        <v>4.3283891155447961E-3</v>
      </c>
    </row>
    <row r="44" spans="1:13">
      <c r="A44" s="168"/>
      <c r="B44" s="58" t="str">
        <f t="shared" si="1"/>
        <v>60 à 65</v>
      </c>
      <c r="C44" s="125">
        <f>'Décès par âge et sexe'!D77</f>
        <v>1.2146059317567978E-2</v>
      </c>
      <c r="D44" s="52">
        <f>'Décès par âge et sexe'!G77</f>
        <v>1.1755994450486487E-2</v>
      </c>
      <c r="E44" s="52">
        <f>'Décès par âge et sexe'!J77</f>
        <v>1.2167759708102409E-2</v>
      </c>
      <c r="F44" s="52">
        <f>'Décès par âge et sexe'!M77</f>
        <v>1.2083284571087283E-2</v>
      </c>
      <c r="G44" s="52">
        <f>'Décès par âge et sexe'!P77</f>
        <v>1.1905070678251847E-2</v>
      </c>
      <c r="H44" s="52">
        <f>'Décès par âge et sexe'!S77</f>
        <v>1.1940089449708948E-2</v>
      </c>
      <c r="I44" s="52">
        <f>'Décès par âge et sexe'!V77</f>
        <v>1.2001870796444662E-2</v>
      </c>
      <c r="J44" s="52">
        <f>'Décès par âge et sexe'!Y77</f>
        <v>1.1881557655299763E-2</v>
      </c>
      <c r="K44" s="52">
        <f>'Décès par âge et sexe'!AB77</f>
        <v>1.1731619207106494E-2</v>
      </c>
      <c r="L44" s="52">
        <f>'Décès par âge et sexe'!AE77</f>
        <v>1.1435585195366917E-2</v>
      </c>
      <c r="M44" s="118">
        <f>'Décès par âge et sexe'!AH77</f>
        <v>1.1773234398533167E-2</v>
      </c>
    </row>
    <row r="45" spans="1:13">
      <c r="A45" s="168"/>
      <c r="B45" s="58" t="str">
        <f t="shared" si="1"/>
        <v>65 à 70</v>
      </c>
      <c r="C45" s="125">
        <f>'Décès par âge et sexe'!D78</f>
        <v>1.6890086057241228E-2</v>
      </c>
      <c r="D45" s="52">
        <f>'Décès par âge et sexe'!G78</f>
        <v>1.6363881756947626E-2</v>
      </c>
      <c r="E45" s="52">
        <f>'Décès par âge et sexe'!J78</f>
        <v>1.6468349890055051E-2</v>
      </c>
      <c r="F45" s="52">
        <f>'Décès par âge et sexe'!M78</f>
        <v>1.6456578988456455E-2</v>
      </c>
      <c r="G45" s="52">
        <f>'Décès par âge et sexe'!P78</f>
        <v>1.5860417693504585E-2</v>
      </c>
      <c r="H45" s="52">
        <f>'Décès par âge et sexe'!S78</f>
        <v>1.6081668962481022E-2</v>
      </c>
      <c r="I45" s="52">
        <f>'Décès par âge et sexe'!V78</f>
        <v>1.6013453678291757E-2</v>
      </c>
      <c r="J45" s="52">
        <f>'Décès par âge et sexe'!Y78</f>
        <v>1.6118093256589663E-2</v>
      </c>
      <c r="K45" s="52">
        <f>'Décès par âge et sexe'!AB78</f>
        <v>1.6115244713868521E-2</v>
      </c>
      <c r="L45" s="52">
        <f>'Décès par âge et sexe'!AE78</f>
        <v>1.6003940630717434E-2</v>
      </c>
      <c r="M45" s="118">
        <f>'Décès par âge et sexe'!AH78</f>
        <v>1.6819646758030229E-2</v>
      </c>
    </row>
    <row r="46" spans="1:13">
      <c r="A46" s="168"/>
      <c r="B46" s="58" t="str">
        <f t="shared" si="1"/>
        <v>70 à 75</v>
      </c>
      <c r="C46" s="125">
        <f>'Décès par âge et sexe'!D79</f>
        <v>2.5050271044149208E-2</v>
      </c>
      <c r="D46" s="52">
        <f>'Décès par âge et sexe'!G79</f>
        <v>2.4135596916269542E-2</v>
      </c>
      <c r="E46" s="52">
        <f>'Décès par âge et sexe'!J79</f>
        <v>2.4354037830759855E-2</v>
      </c>
      <c r="F46" s="52">
        <f>'Décès par âge et sexe'!M79</f>
        <v>2.3793529293758432E-2</v>
      </c>
      <c r="G46" s="52">
        <f>'Décès par âge et sexe'!P79</f>
        <v>2.3000429762691541E-2</v>
      </c>
      <c r="H46" s="52">
        <f>'Décès par âge et sexe'!S79</f>
        <v>2.3099006100656409E-2</v>
      </c>
      <c r="I46" s="52">
        <f>'Décès par âge et sexe'!V79</f>
        <v>2.3185747632483551E-2</v>
      </c>
      <c r="J46" s="52">
        <f>'Décès par âge et sexe'!Y79</f>
        <v>2.2532747163437641E-2</v>
      </c>
      <c r="K46" s="52">
        <f>'Décès par âge et sexe'!AB79</f>
        <v>2.237745350460071E-2</v>
      </c>
      <c r="L46" s="52">
        <f>'Décès par âge et sexe'!AE79</f>
        <v>2.2125656130923013E-2</v>
      </c>
      <c r="M46" s="118">
        <f>'Décès par âge et sexe'!AH79</f>
        <v>2.4043757241440974E-2</v>
      </c>
    </row>
    <row r="47" spans="1:13">
      <c r="A47" s="168"/>
      <c r="B47" s="58" t="str">
        <f t="shared" si="1"/>
        <v>75 à 80</v>
      </c>
      <c r="C47" s="125">
        <f>'Décès par âge et sexe'!D80</f>
        <v>4.1121540297770542E-2</v>
      </c>
      <c r="D47" s="52">
        <f>'Décès par âge et sexe'!G80</f>
        <v>3.9320573428967845E-2</v>
      </c>
      <c r="E47" s="52">
        <f>'Décès par âge et sexe'!J80</f>
        <v>3.9321784776902888E-2</v>
      </c>
      <c r="F47" s="52">
        <f>'Décès par âge et sexe'!M80</f>
        <v>3.8088077494547942E-2</v>
      </c>
      <c r="G47" s="52">
        <f>'Décès par âge et sexe'!P80</f>
        <v>3.5900242063997626E-2</v>
      </c>
      <c r="H47" s="52">
        <f>'Décès par âge et sexe'!S80</f>
        <v>3.7200937516912357E-2</v>
      </c>
      <c r="I47" s="52">
        <f>'Décès par âge et sexe'!V80</f>
        <v>3.5834633809025407E-2</v>
      </c>
      <c r="J47" s="52">
        <f>'Décès par âge et sexe'!Y80</f>
        <v>3.595311943053834E-2</v>
      </c>
      <c r="K47" s="52">
        <f>'Décès par âge et sexe'!AB80</f>
        <v>3.5391026446401401E-2</v>
      </c>
      <c r="L47" s="52">
        <f>'Décès par âge et sexe'!AE80</f>
        <v>3.4764413509628667E-2</v>
      </c>
      <c r="M47" s="118">
        <f>'Décès par âge et sexe'!AH80</f>
        <v>3.7962634803301101E-2</v>
      </c>
    </row>
    <row r="48" spans="1:13">
      <c r="A48" s="168"/>
      <c r="B48" s="58" t="str">
        <f t="shared" si="1"/>
        <v>80 à 85</v>
      </c>
      <c r="C48" s="125">
        <f>'Décès par âge et sexe'!D81</f>
        <v>7.1623074814522514E-2</v>
      </c>
      <c r="D48" s="52">
        <f>'Décès par âge et sexe'!G81</f>
        <v>6.7582879277179694E-2</v>
      </c>
      <c r="E48" s="52">
        <f>'Décès par âge et sexe'!J81</f>
        <v>6.8781261611455688E-2</v>
      </c>
      <c r="F48" s="52">
        <f>'Décès par âge et sexe'!M81</f>
        <v>6.6237745098039216E-2</v>
      </c>
      <c r="G48" s="52">
        <f>'Décès par âge et sexe'!P81</f>
        <v>6.3932589836181081E-2</v>
      </c>
      <c r="H48" s="52">
        <f>'Décès par âge et sexe'!S81</f>
        <v>6.5071655363082639E-2</v>
      </c>
      <c r="I48" s="52">
        <f>'Décès par âge et sexe'!V81</f>
        <v>6.3094941104286206E-2</v>
      </c>
      <c r="J48" s="52">
        <f>'Décès par âge et sexe'!Y81</f>
        <v>6.2445477754924011E-2</v>
      </c>
      <c r="K48" s="52">
        <f>'Décès par âge et sexe'!AB81</f>
        <v>6.0677308913913292E-2</v>
      </c>
      <c r="L48" s="52">
        <f>'Décès par âge et sexe'!AE81</f>
        <v>5.9341473022950023E-2</v>
      </c>
      <c r="M48" s="118">
        <f>'Décès par âge et sexe'!AH81</f>
        <v>6.5246887008584359E-2</v>
      </c>
    </row>
    <row r="49" spans="1:13">
      <c r="A49" s="168"/>
      <c r="B49" s="58" t="str">
        <f t="shared" si="1"/>
        <v>85 à 90</v>
      </c>
      <c r="C49" s="125">
        <f>'Décès par âge et sexe'!D82</f>
        <v>0.1233029595520678</v>
      </c>
      <c r="D49" s="52">
        <f>'Décès par âge et sexe'!G82</f>
        <v>0.11824571640761763</v>
      </c>
      <c r="E49" s="52">
        <f>'Décès par âge et sexe'!J82</f>
        <v>0.12205767043831818</v>
      </c>
      <c r="F49" s="52">
        <f>'Décès par âge et sexe'!M82</f>
        <v>0.11899355926693486</v>
      </c>
      <c r="G49" s="52">
        <f>'Décès par âge et sexe'!P82</f>
        <v>0.11367910460636743</v>
      </c>
      <c r="H49" s="52">
        <f>'Décès par âge et sexe'!S82</f>
        <v>0.11774991877997974</v>
      </c>
      <c r="I49" s="52">
        <f>'Décès par âge et sexe'!V82</f>
        <v>0.11439178325232401</v>
      </c>
      <c r="J49" s="52">
        <f>'Décès par âge et sexe'!Y82</f>
        <v>0.1135645001825939</v>
      </c>
      <c r="K49" s="52">
        <f>'Décès par âge et sexe'!AB82</f>
        <v>0.11132897509599184</v>
      </c>
      <c r="L49" s="52">
        <f>'Décès par âge et sexe'!AE82</f>
        <v>0.10870138778956255</v>
      </c>
      <c r="M49" s="118">
        <f>'Décès par âge et sexe'!AH82</f>
        <v>0.11927672775320274</v>
      </c>
    </row>
    <row r="50" spans="1:13">
      <c r="A50" s="168"/>
      <c r="B50" s="58" t="str">
        <f t="shared" si="1"/>
        <v>90 à 95</v>
      </c>
      <c r="C50" s="125">
        <f>'Décès par âge et sexe'!D83</f>
        <v>0.2027651589966423</v>
      </c>
      <c r="D50" s="52">
        <f>'Décès par âge et sexe'!G83</f>
        <v>0.18670389285217495</v>
      </c>
      <c r="E50" s="52">
        <f>'Décès par âge et sexe'!J83</f>
        <v>0.1963526133085611</v>
      </c>
      <c r="F50" s="52">
        <f>'Décès par âge et sexe'!M83</f>
        <v>0.19630373586182567</v>
      </c>
      <c r="G50" s="52">
        <f>'Décès par âge et sexe'!P83</f>
        <v>0.18722466960352424</v>
      </c>
      <c r="H50" s="52">
        <f>'Décès par âge et sexe'!S83</f>
        <v>0.19836029492681853</v>
      </c>
      <c r="I50" s="52">
        <f>'Décès par âge et sexe'!V83</f>
        <v>0.19476942197153477</v>
      </c>
      <c r="J50" s="52">
        <f>'Décès par âge et sexe'!Y83</f>
        <v>0.19474876133764038</v>
      </c>
      <c r="K50" s="52">
        <f>'Décès par âge et sexe'!AB83</f>
        <v>0.19205485851575013</v>
      </c>
      <c r="L50" s="52">
        <f>'Décès par âge et sexe'!AE83</f>
        <v>0.18920225364821389</v>
      </c>
      <c r="M50" s="118">
        <f>'Décès par âge et sexe'!AH83</f>
        <v>0.20653741054001301</v>
      </c>
    </row>
    <row r="51" spans="1:13">
      <c r="A51" s="168"/>
      <c r="B51" s="58" t="str">
        <f t="shared" si="1"/>
        <v>95 et plus</v>
      </c>
      <c r="C51" s="125">
        <f>'Décès par âge et sexe'!D84</f>
        <v>0.31581927301551355</v>
      </c>
      <c r="D51" s="52">
        <f>'Décès par âge et sexe'!G84</f>
        <v>0.30262151169814361</v>
      </c>
      <c r="E51" s="52">
        <f>'Décès par âge et sexe'!J84</f>
        <v>0.32284053887470282</v>
      </c>
      <c r="F51" s="52">
        <f>'Décès par âge et sexe'!M84</f>
        <v>0.31020504360122553</v>
      </c>
      <c r="G51" s="52">
        <f>'Décès par âge et sexe'!P84</f>
        <v>0.29090399701158015</v>
      </c>
      <c r="H51" s="52">
        <f>'Décès par âge et sexe'!S84</f>
        <v>0.30305967633175995</v>
      </c>
      <c r="I51" s="52">
        <f>'Décès par âge et sexe'!V84</f>
        <v>0.29898422445046868</v>
      </c>
      <c r="J51" s="52">
        <f>'Décès par âge et sexe'!Y84</f>
        <v>0.28739514108290665</v>
      </c>
      <c r="K51" s="52">
        <f>'Décès par âge et sexe'!AB84</f>
        <v>0.2877171519451921</v>
      </c>
      <c r="L51" s="52">
        <f>'Décès par âge et sexe'!AE84</f>
        <v>0.28286379719621985</v>
      </c>
      <c r="M51" s="118">
        <f>'Décès par âge et sexe'!AH84</f>
        <v>0.30074674720228367</v>
      </c>
    </row>
    <row r="52" spans="1:13" ht="15" thickBot="1">
      <c r="A52" s="169"/>
      <c r="B52" s="81" t="str">
        <f t="shared" si="1"/>
        <v>TOTAL</v>
      </c>
      <c r="C52" s="126">
        <f>'Décès par âge et sexe'!D85</f>
        <v>9.1183909017564582E-3</v>
      </c>
      <c r="D52" s="53">
        <f>'Décès par âge et sexe'!G85</f>
        <v>8.924442089978368E-3</v>
      </c>
      <c r="E52" s="53">
        <f>'Décès par âge et sexe'!J85</f>
        <v>9.2569429842414581E-3</v>
      </c>
      <c r="F52" s="53">
        <f>'Décès par âge et sexe'!M85</f>
        <v>9.2095760015808315E-3</v>
      </c>
      <c r="G52" s="53">
        <f>'Décès par âge et sexe'!P85</f>
        <v>8.9736436976161609E-3</v>
      </c>
      <c r="H52" s="53">
        <f>'Décès par âge et sexe'!S85</f>
        <v>9.3876655033216273E-3</v>
      </c>
      <c r="I52" s="53">
        <f>'Décès par âge et sexe'!V85</f>
        <v>9.3725778648999607E-3</v>
      </c>
      <c r="J52" s="53">
        <f>'Décès par âge et sexe'!Y85</f>
        <v>9.4927247698411571E-3</v>
      </c>
      <c r="K52" s="53">
        <f>'Décès par âge et sexe'!AB85</f>
        <v>9.5624825686246896E-3</v>
      </c>
      <c r="L52" s="53">
        <f>'Décès par âge et sexe'!AE85</f>
        <v>9.5778112633421869E-3</v>
      </c>
      <c r="M52" s="119">
        <f>'Décès par âge et sexe'!AH85</f>
        <v>1.0467454589178891E-2</v>
      </c>
    </row>
    <row r="54" spans="1:13" ht="15" thickBot="1">
      <c r="A54" s="86" t="s">
        <v>201</v>
      </c>
    </row>
    <row r="55" spans="1:13" ht="29.5" thickBot="1">
      <c r="B55" s="134" t="s">
        <v>199</v>
      </c>
      <c r="C55" s="61" t="str">
        <f t="shared" ref="C55:M55" si="2">C40</f>
        <v>2010</v>
      </c>
      <c r="D55" s="62" t="str">
        <f t="shared" si="2"/>
        <v>2011</v>
      </c>
      <c r="E55" s="62" t="str">
        <f t="shared" si="2"/>
        <v>2012</v>
      </c>
      <c r="F55" s="62" t="str">
        <f t="shared" si="2"/>
        <v>2013</v>
      </c>
      <c r="G55" s="62" t="str">
        <f t="shared" si="2"/>
        <v>2014</v>
      </c>
      <c r="H55" s="62" t="str">
        <f t="shared" si="2"/>
        <v>2015</v>
      </c>
      <c r="I55" s="62" t="str">
        <f t="shared" si="2"/>
        <v>2016</v>
      </c>
      <c r="J55" s="62" t="str">
        <f t="shared" si="2"/>
        <v>2017</v>
      </c>
      <c r="K55" s="62" t="str">
        <f t="shared" si="2"/>
        <v>2018</v>
      </c>
      <c r="L55" s="62" t="str">
        <f t="shared" si="2"/>
        <v>2019</v>
      </c>
      <c r="M55" s="65" t="str">
        <f t="shared" si="2"/>
        <v>2020</v>
      </c>
    </row>
    <row r="56" spans="1:13">
      <c r="B56" s="58" t="s">
        <v>33</v>
      </c>
      <c r="C56" s="47">
        <f t="shared" ref="C56:M56" si="3">C16</f>
        <v>8.63080999921703E-3</v>
      </c>
      <c r="D56" s="47">
        <f t="shared" si="3"/>
        <v>8.4554327972969235E-3</v>
      </c>
      <c r="E56" s="47">
        <f t="shared" si="3"/>
        <v>8.8662323268804775E-3</v>
      </c>
      <c r="F56" s="47">
        <f t="shared" si="3"/>
        <v>8.8103126624920255E-3</v>
      </c>
      <c r="G56" s="47">
        <f t="shared" si="3"/>
        <v>8.5836610685602176E-3</v>
      </c>
      <c r="H56" s="47">
        <f t="shared" si="3"/>
        <v>9.0625658615610932E-3</v>
      </c>
      <c r="I56" s="47">
        <f t="shared" si="3"/>
        <v>9.0436648574542342E-3</v>
      </c>
      <c r="J56" s="47">
        <f t="shared" si="3"/>
        <v>9.2191055858733585E-3</v>
      </c>
      <c r="K56" s="47">
        <f t="shared" si="3"/>
        <v>9.2491359748743795E-3</v>
      </c>
      <c r="L56" s="47">
        <f t="shared" si="3"/>
        <v>9.2801928426837817E-3</v>
      </c>
      <c r="M56" s="48">
        <f t="shared" si="3"/>
        <v>1.0071722403995497E-2</v>
      </c>
    </row>
    <row r="57" spans="1:13">
      <c r="B57" s="58" t="s">
        <v>196</v>
      </c>
      <c r="C57" s="47">
        <f t="shared" ref="C57:M57" si="4">C34</f>
        <v>8.1732719370690189E-3</v>
      </c>
      <c r="D57" s="47">
        <f t="shared" si="4"/>
        <v>8.0151513581735445E-3</v>
      </c>
      <c r="E57" s="47">
        <f t="shared" si="4"/>
        <v>8.4994972389968535E-3</v>
      </c>
      <c r="F57" s="47">
        <f t="shared" si="4"/>
        <v>8.4353044430249147E-3</v>
      </c>
      <c r="G57" s="47">
        <f t="shared" si="4"/>
        <v>8.2174027862741608E-3</v>
      </c>
      <c r="H57" s="47">
        <f t="shared" si="4"/>
        <v>8.7574710015786723E-3</v>
      </c>
      <c r="I57" s="47">
        <f t="shared" si="4"/>
        <v>8.7352532796657143E-3</v>
      </c>
      <c r="J57" s="47">
        <f t="shared" si="4"/>
        <v>8.962787083019624E-3</v>
      </c>
      <c r="K57" s="47">
        <f t="shared" si="4"/>
        <v>8.9558232071463174E-3</v>
      </c>
      <c r="L57" s="47">
        <f t="shared" si="4"/>
        <v>9.0018264169135186E-3</v>
      </c>
      <c r="M57" s="48">
        <f t="shared" si="4"/>
        <v>9.7018956962630579E-3</v>
      </c>
    </row>
    <row r="58" spans="1:13" ht="15" thickBot="1">
      <c r="B58" s="81" t="s">
        <v>183</v>
      </c>
      <c r="C58" s="50">
        <f>C52</f>
        <v>9.1183909017564582E-3</v>
      </c>
      <c r="D58" s="50">
        <f t="shared" ref="D58:M58" si="5">D52</f>
        <v>8.924442089978368E-3</v>
      </c>
      <c r="E58" s="50">
        <f t="shared" si="5"/>
        <v>9.2569429842414581E-3</v>
      </c>
      <c r="F58" s="50">
        <f t="shared" si="5"/>
        <v>9.2095760015808315E-3</v>
      </c>
      <c r="G58" s="50">
        <f t="shared" si="5"/>
        <v>8.9736436976161609E-3</v>
      </c>
      <c r="H58" s="50">
        <f t="shared" si="5"/>
        <v>9.3876655033216273E-3</v>
      </c>
      <c r="I58" s="50">
        <f t="shared" si="5"/>
        <v>9.3725778648999607E-3</v>
      </c>
      <c r="J58" s="50">
        <f t="shared" si="5"/>
        <v>9.4927247698411571E-3</v>
      </c>
      <c r="K58" s="50">
        <f t="shared" si="5"/>
        <v>9.5624825686246896E-3</v>
      </c>
      <c r="L58" s="50">
        <f t="shared" si="5"/>
        <v>9.5778112633421869E-3</v>
      </c>
      <c r="M58" s="51">
        <f t="shared" si="5"/>
        <v>1.0467454589178891E-2</v>
      </c>
    </row>
    <row r="59" spans="1:13">
      <c r="B59" s="32"/>
      <c r="C59" s="47"/>
      <c r="D59" s="47"/>
      <c r="E59" s="47"/>
      <c r="F59" s="47"/>
      <c r="G59" s="47"/>
      <c r="H59" s="47"/>
      <c r="I59" s="47"/>
      <c r="J59" s="47"/>
      <c r="K59" s="47"/>
      <c r="L59" s="47"/>
      <c r="M59" s="47"/>
    </row>
    <row r="60" spans="1:13">
      <c r="B60" s="32"/>
      <c r="C60" s="47"/>
      <c r="D60" s="47"/>
      <c r="E60" s="47"/>
      <c r="F60" s="47"/>
      <c r="G60" s="47"/>
      <c r="H60" s="47"/>
      <c r="I60" s="47"/>
      <c r="J60" s="47"/>
      <c r="K60" s="47"/>
      <c r="L60" s="47"/>
      <c r="M60" s="47"/>
    </row>
    <row r="61" spans="1:13">
      <c r="B61" s="32"/>
      <c r="C61" s="47"/>
      <c r="D61" s="47"/>
      <c r="E61" s="47"/>
      <c r="F61" s="47"/>
      <c r="G61" s="47"/>
      <c r="H61" s="47"/>
      <c r="I61" s="47"/>
      <c r="J61" s="47"/>
      <c r="K61" s="47"/>
      <c r="L61" s="47"/>
      <c r="M61" s="47"/>
    </row>
    <row r="62" spans="1:13">
      <c r="B62" s="32"/>
      <c r="C62" s="47"/>
      <c r="D62" s="47"/>
      <c r="E62" s="47"/>
      <c r="F62" s="47"/>
      <c r="G62" s="47"/>
      <c r="H62" s="47"/>
      <c r="I62" s="47"/>
      <c r="J62" s="47"/>
      <c r="K62" s="47"/>
      <c r="L62" s="47"/>
      <c r="M62" s="47"/>
    </row>
    <row r="63" spans="1:13">
      <c r="B63" s="32"/>
      <c r="C63" s="47"/>
      <c r="D63" s="47"/>
      <c r="E63" s="47"/>
      <c r="F63" s="47"/>
      <c r="G63" s="47"/>
      <c r="H63" s="47"/>
      <c r="I63" s="47"/>
      <c r="J63" s="47"/>
      <c r="K63" s="47"/>
      <c r="L63" s="47"/>
      <c r="M63" s="47"/>
    </row>
    <row r="64" spans="1:13">
      <c r="B64" s="32"/>
      <c r="C64" s="47"/>
      <c r="D64" s="47"/>
      <c r="E64" s="47"/>
      <c r="F64" s="47"/>
      <c r="G64" s="47"/>
      <c r="H64" s="47"/>
      <c r="I64" s="47"/>
      <c r="J64" s="47"/>
      <c r="K64" s="47"/>
      <c r="L64" s="47"/>
      <c r="M64" s="47"/>
    </row>
    <row r="65" spans="2:13">
      <c r="B65" s="32"/>
      <c r="C65" s="47"/>
      <c r="D65" s="47"/>
      <c r="E65" s="47"/>
      <c r="F65" s="47"/>
      <c r="G65" s="47"/>
      <c r="H65" s="47"/>
      <c r="I65" s="47"/>
      <c r="J65" s="47"/>
      <c r="K65" s="47"/>
      <c r="L65" s="47"/>
      <c r="M65" s="47"/>
    </row>
    <row r="66" spans="2:13">
      <c r="B66" s="32"/>
      <c r="C66" s="47"/>
      <c r="D66" s="47"/>
      <c r="E66" s="47"/>
      <c r="F66" s="47"/>
      <c r="G66" s="47"/>
      <c r="H66" s="47"/>
      <c r="I66" s="47"/>
      <c r="J66" s="47"/>
      <c r="K66" s="47"/>
      <c r="L66" s="47"/>
      <c r="M66" s="47"/>
    </row>
    <row r="67" spans="2:13">
      <c r="B67" s="32"/>
      <c r="C67" s="47"/>
      <c r="D67" s="47"/>
      <c r="E67" s="47"/>
      <c r="F67" s="47"/>
      <c r="G67" s="47"/>
      <c r="H67" s="47"/>
      <c r="I67" s="47"/>
      <c r="J67" s="47"/>
      <c r="K67" s="47"/>
      <c r="L67" s="47"/>
      <c r="M67" s="47"/>
    </row>
    <row r="68" spans="2:13">
      <c r="B68" s="32"/>
      <c r="C68" s="47"/>
      <c r="D68" s="47"/>
      <c r="E68" s="47"/>
      <c r="F68" s="47"/>
      <c r="G68" s="47"/>
      <c r="H68" s="47"/>
      <c r="I68" s="47"/>
      <c r="J68" s="47"/>
      <c r="K68" s="47"/>
      <c r="L68" s="47"/>
      <c r="M68" s="47"/>
    </row>
    <row r="69" spans="2:13">
      <c r="B69" s="32"/>
      <c r="C69" s="47"/>
      <c r="D69" s="47"/>
      <c r="E69" s="47"/>
      <c r="F69" s="47"/>
      <c r="G69" s="47"/>
      <c r="H69" s="47"/>
      <c r="I69" s="47"/>
      <c r="J69" s="47"/>
      <c r="K69" s="47"/>
      <c r="L69" s="47"/>
      <c r="M69" s="47"/>
    </row>
    <row r="70" spans="2:13">
      <c r="B70" s="32"/>
      <c r="C70" s="47"/>
      <c r="D70" s="47"/>
      <c r="E70" s="47"/>
      <c r="F70" s="47"/>
      <c r="G70" s="47"/>
      <c r="H70" s="47"/>
      <c r="I70" s="47"/>
      <c r="J70" s="47"/>
      <c r="K70" s="47"/>
      <c r="L70" s="47"/>
      <c r="M70" s="47"/>
    </row>
    <row r="71" spans="2:13">
      <c r="B71" s="32"/>
      <c r="C71" s="47"/>
      <c r="D71" s="47"/>
      <c r="E71" s="47"/>
      <c r="F71" s="47"/>
      <c r="G71" s="47"/>
      <c r="H71" s="47"/>
      <c r="I71" s="47"/>
      <c r="J71" s="47"/>
      <c r="K71" s="47"/>
      <c r="L71" s="47"/>
      <c r="M71" s="47"/>
    </row>
    <row r="72" spans="2:13">
      <c r="B72" s="32"/>
      <c r="C72" s="47"/>
      <c r="D72" s="47"/>
      <c r="E72" s="47"/>
      <c r="F72" s="47"/>
      <c r="G72" s="47"/>
      <c r="H72" s="47"/>
      <c r="I72" s="47"/>
      <c r="J72" s="47"/>
      <c r="K72" s="47"/>
      <c r="L72" s="47"/>
      <c r="M72" s="47"/>
    </row>
    <row r="73" spans="2:13">
      <c r="B73" s="32"/>
      <c r="C73" s="47"/>
      <c r="D73" s="47"/>
      <c r="E73" s="47"/>
      <c r="F73" s="47"/>
      <c r="G73" s="47"/>
      <c r="H73" s="47"/>
      <c r="I73" s="47"/>
      <c r="J73" s="47"/>
      <c r="K73" s="47"/>
      <c r="L73" s="47"/>
      <c r="M73" s="47"/>
    </row>
    <row r="92" spans="1:13">
      <c r="A92" s="86" t="s">
        <v>216</v>
      </c>
    </row>
    <row r="94" spans="1:13" ht="15" thickBot="1"/>
    <row r="95" spans="1:13" ht="15" thickBot="1">
      <c r="C95" s="26" t="str">
        <f>'Décès par âge et sexe'!E88</f>
        <v>2010</v>
      </c>
      <c r="D95" s="27" t="str">
        <f>'Décès par âge et sexe'!H88</f>
        <v>2011</v>
      </c>
      <c r="E95" s="27" t="str">
        <f>'Décès par âge et sexe'!K88</f>
        <v>2012</v>
      </c>
      <c r="F95" s="27" t="str">
        <f>'Décès par âge et sexe'!N88</f>
        <v>2013</v>
      </c>
      <c r="G95" s="27" t="str">
        <f>'Décès par âge et sexe'!Q88</f>
        <v>2014</v>
      </c>
      <c r="H95" s="27" t="str">
        <f>'Décès par âge et sexe'!T88</f>
        <v>2015</v>
      </c>
      <c r="I95" s="27" t="str">
        <f>'Décès par âge et sexe'!W88</f>
        <v>2016</v>
      </c>
      <c r="J95" s="27" t="str">
        <f>'Décès par âge et sexe'!Z88</f>
        <v>2017</v>
      </c>
      <c r="K95" s="27" t="str">
        <f>'Décès par âge et sexe'!AC88</f>
        <v>2018</v>
      </c>
      <c r="L95" s="27" t="str">
        <f>'Décès par âge et sexe'!AF88</f>
        <v>2019</v>
      </c>
      <c r="M95" s="30" t="s">
        <v>181</v>
      </c>
    </row>
    <row r="96" spans="1:13">
      <c r="A96" s="167" t="s">
        <v>174</v>
      </c>
      <c r="B96" s="26" t="str">
        <f t="shared" ref="B96:B104" si="6">B41</f>
        <v>moins de 20</v>
      </c>
      <c r="C96" s="135">
        <f>'Décès par âge et sexe'!E90</f>
        <v>6100.4005275237032</v>
      </c>
      <c r="D96" s="136">
        <f>'Décès par âge et sexe'!H90</f>
        <v>5649.4975758988185</v>
      </c>
      <c r="E96" s="136">
        <f>'Décès par âge et sexe'!K90</f>
        <v>5799.0065188882227</v>
      </c>
      <c r="F96" s="136">
        <f>'Décès par âge et sexe'!N90</f>
        <v>5700.1631119061667</v>
      </c>
      <c r="G96" s="136">
        <f>'Décès par âge et sexe'!Q90</f>
        <v>5444.39505192256</v>
      </c>
      <c r="H96" s="136">
        <f>'Décès par âge et sexe'!T90</f>
        <v>5630.7406887398156</v>
      </c>
      <c r="I96" s="136">
        <f>'Décès par âge et sexe'!W90</f>
        <v>5452.1705244980749</v>
      </c>
      <c r="J96" s="136">
        <f>'Décès par âge et sexe'!Z90</f>
        <v>5418.5819049464953</v>
      </c>
      <c r="K96" s="136">
        <f>'Décès par âge et sexe'!AC90</f>
        <v>5404.4411559567325</v>
      </c>
      <c r="L96" s="136">
        <f>'Décès par âge et sexe'!AF90</f>
        <v>5411.0582847904161</v>
      </c>
      <c r="M96" s="137">
        <f>'Décès par âge et sexe'!AI90</f>
        <v>4972</v>
      </c>
    </row>
    <row r="97" spans="1:13">
      <c r="A97" s="168"/>
      <c r="B97" s="31" t="str">
        <f t="shared" si="6"/>
        <v>20-40</v>
      </c>
      <c r="C97" s="138">
        <f>'Décès par âge et sexe'!E91</f>
        <v>11757.554551025365</v>
      </c>
      <c r="D97" s="37">
        <f>'Décès par âge et sexe'!H91</f>
        <v>11406.220496737084</v>
      </c>
      <c r="E97" s="37">
        <f>'Décès par âge et sexe'!K91</f>
        <v>10866.271064607312</v>
      </c>
      <c r="F97" s="37">
        <f>'Décès par âge et sexe'!N91</f>
        <v>10643.703041828079</v>
      </c>
      <c r="G97" s="37">
        <f>'Décès par âge et sexe'!Q91</f>
        <v>10400.777227772682</v>
      </c>
      <c r="H97" s="37">
        <f>'Décès par âge et sexe'!T91</f>
        <v>10311.605555759721</v>
      </c>
      <c r="I97" s="37">
        <f>'Décès par âge et sexe'!W91</f>
        <v>10120.74129992429</v>
      </c>
      <c r="J97" s="37">
        <f>'Décès par âge et sexe'!Z91</f>
        <v>10045.240133168178</v>
      </c>
      <c r="K97" s="37">
        <f>'Décès par âge et sexe'!AC91</f>
        <v>10224.271131031122</v>
      </c>
      <c r="L97" s="37">
        <f>'Décès par âge et sexe'!AF91</f>
        <v>10173.662186009613</v>
      </c>
      <c r="M97" s="38">
        <f>'Décès par âge et sexe'!AI91</f>
        <v>9847</v>
      </c>
    </row>
    <row r="98" spans="1:13">
      <c r="A98" s="168"/>
      <c r="B98" s="31" t="str">
        <f t="shared" si="6"/>
        <v>40 à 60</v>
      </c>
      <c r="C98" s="138">
        <f>'Décès par âge et sexe'!E92</f>
        <v>66138.063395276724</v>
      </c>
      <c r="D98" s="37">
        <f>'Décès par âge et sexe'!H92</f>
        <v>63962.211270034182</v>
      </c>
      <c r="E98" s="37">
        <f>'Décès par âge et sexe'!K92</f>
        <v>63597.560692606261</v>
      </c>
      <c r="F98" s="37">
        <f>'Décès par âge et sexe'!N92</f>
        <v>61562.596808469767</v>
      </c>
      <c r="G98" s="37">
        <f>'Décès par âge et sexe'!Q92</f>
        <v>58953.335035783261</v>
      </c>
      <c r="H98" s="37">
        <f>'Décès par âge et sexe'!T92</f>
        <v>59422.227482193179</v>
      </c>
      <c r="I98" s="37">
        <f>'Décès par âge et sexe'!W92</f>
        <v>58033.969550770504</v>
      </c>
      <c r="J98" s="37">
        <f>'Décès par âge et sexe'!Z92</f>
        <v>57345.552880388808</v>
      </c>
      <c r="K98" s="37">
        <f>'Décès par âge et sexe'!AC92</f>
        <v>57039.028297473327</v>
      </c>
      <c r="L98" s="37">
        <f>'Décès par âge et sexe'!AF92</f>
        <v>55593.24647846201</v>
      </c>
      <c r="M98" s="38">
        <f>'Décès par âge et sexe'!AI92</f>
        <v>56545</v>
      </c>
    </row>
    <row r="99" spans="1:13">
      <c r="A99" s="168"/>
      <c r="B99" s="31" t="str">
        <f t="shared" si="6"/>
        <v>60 à 65</v>
      </c>
      <c r="C99" s="138">
        <f>'Décès par âge et sexe'!E93</f>
        <v>34985.768126610863</v>
      </c>
      <c r="D99" s="37">
        <f>'Décès par âge et sexe'!H93</f>
        <v>34071.066373280541</v>
      </c>
      <c r="E99" s="37">
        <f>'Décès par âge et sexe'!K93</f>
        <v>35046.865070923319</v>
      </c>
      <c r="F99" s="37">
        <f>'Décès par âge et sexe'!N93</f>
        <v>34885.208778116765</v>
      </c>
      <c r="G99" s="37">
        <f>'Décès par âge et sexe'!Q93</f>
        <v>34502.279038989378</v>
      </c>
      <c r="H99" s="37">
        <f>'Décès par âge et sexe'!T93</f>
        <v>34564.830874360727</v>
      </c>
      <c r="I99" s="37">
        <f>'Décès par âge et sexe'!W93</f>
        <v>35045.824900668747</v>
      </c>
      <c r="J99" s="37">
        <f>'Décès par âge et sexe'!Z93</f>
        <v>34811.819477815909</v>
      </c>
      <c r="K99" s="37">
        <f>'Décès par âge et sexe'!AC93</f>
        <v>34307.891236653733</v>
      </c>
      <c r="L99" s="37">
        <f>'Décès par âge et sexe'!AF93</f>
        <v>33885.832191030277</v>
      </c>
      <c r="M99" s="38">
        <f>'Décès par âge et sexe'!AI93</f>
        <v>34789</v>
      </c>
    </row>
    <row r="100" spans="1:13">
      <c r="A100" s="168"/>
      <c r="B100" s="31" t="str">
        <f t="shared" si="6"/>
        <v>65 à 70</v>
      </c>
      <c r="C100" s="138">
        <f>'Décès par âge et sexe'!E94</f>
        <v>46714.616672778837</v>
      </c>
      <c r="D100" s="37">
        <f>'Décès par âge et sexe'!H94</f>
        <v>45279.366990549068</v>
      </c>
      <c r="E100" s="37">
        <f>'Décès par âge et sexe'!K94</f>
        <v>45695.82134163328</v>
      </c>
      <c r="F100" s="37">
        <f>'Décès par âge et sexe'!N94</f>
        <v>45312.81249431795</v>
      </c>
      <c r="G100" s="37">
        <f>'Décès par âge et sexe'!Q94</f>
        <v>43844.210627358967</v>
      </c>
      <c r="H100" s="37">
        <f>'Décès par âge et sexe'!T94</f>
        <v>44608.780858596801</v>
      </c>
      <c r="I100" s="37">
        <f>'Décès par âge et sexe'!W94</f>
        <v>44472.690639773537</v>
      </c>
      <c r="J100" s="37">
        <f>'Décès par âge et sexe'!Z94</f>
        <v>45104.229515066116</v>
      </c>
      <c r="K100" s="37">
        <f>'Décès par âge et sexe'!AC94</f>
        <v>45132.532709553234</v>
      </c>
      <c r="L100" s="37">
        <f>'Décès par âge et sexe'!AF94</f>
        <v>44966.569095910825</v>
      </c>
      <c r="M100" s="38">
        <f>'Décès par âge et sexe'!AI94</f>
        <v>47169</v>
      </c>
    </row>
    <row r="101" spans="1:13">
      <c r="A101" s="168"/>
      <c r="B101" s="31" t="str">
        <f t="shared" si="6"/>
        <v>70 à 75</v>
      </c>
      <c r="C101" s="138">
        <f>'Décès par âge et sexe'!E95</f>
        <v>62767.911725474187</v>
      </c>
      <c r="D101" s="37">
        <f>'Décès par âge et sexe'!H95</f>
        <v>60388.939248664246</v>
      </c>
      <c r="E101" s="37">
        <f>'Décès par âge et sexe'!K95</f>
        <v>61029.974193436312</v>
      </c>
      <c r="F101" s="37">
        <f>'Décès par âge et sexe'!N95</f>
        <v>60456.566947084539</v>
      </c>
      <c r="G101" s="37">
        <f>'Décès par âge et sexe'!Q95</f>
        <v>57995.748813200167</v>
      </c>
      <c r="H101" s="37">
        <f>'Décès par âge et sexe'!T95</f>
        <v>58775.581985679208</v>
      </c>
      <c r="I101" s="37">
        <f>'Décès par âge et sexe'!W95</f>
        <v>58856.929681807625</v>
      </c>
      <c r="J101" s="37">
        <f>'Décès par âge et sexe'!Z95</f>
        <v>57597.108082366249</v>
      </c>
      <c r="K101" s="37">
        <f>'Décès par âge et sexe'!AC95</f>
        <v>57039.168989495491</v>
      </c>
      <c r="L101" s="37">
        <f>'Décès par âge et sexe'!AF95</f>
        <v>56565.081314988834</v>
      </c>
      <c r="M101" s="38">
        <f>'Décès par âge et sexe'!AI95</f>
        <v>60680</v>
      </c>
    </row>
    <row r="102" spans="1:13">
      <c r="A102" s="168"/>
      <c r="B102" s="31" t="str">
        <f t="shared" si="6"/>
        <v>75 à 80</v>
      </c>
      <c r="C102" s="138">
        <f>'Décès par âge et sexe'!E96</f>
        <v>67289.618315402782</v>
      </c>
      <c r="D102" s="37">
        <f>'Décès par âge et sexe'!H96</f>
        <v>64166.198394193154</v>
      </c>
      <c r="E102" s="37">
        <f>'Décès par âge et sexe'!K96</f>
        <v>64819.248439498355</v>
      </c>
      <c r="F102" s="37">
        <f>'Décès par âge et sexe'!N96</f>
        <v>62534.240157953274</v>
      </c>
      <c r="G102" s="37">
        <f>'Décès par âge et sexe'!Q96</f>
        <v>59498.542890508397</v>
      </c>
      <c r="H102" s="37">
        <f>'Décès par âge et sexe'!T96</f>
        <v>61596.130100060909</v>
      </c>
      <c r="I102" s="37">
        <f>'Décès par âge et sexe'!W96</f>
        <v>59540.960433012195</v>
      </c>
      <c r="J102" s="37">
        <f>'Décès par âge et sexe'!Z96</f>
        <v>59858.776792613688</v>
      </c>
      <c r="K102" s="37">
        <f>'Décès par âge et sexe'!AC96</f>
        <v>58898.339121880512</v>
      </c>
      <c r="L102" s="37">
        <f>'Décès par âge et sexe'!AF96</f>
        <v>57768.066251239012</v>
      </c>
      <c r="M102" s="38">
        <f>'Décès par âge et sexe'!AI96</f>
        <v>62657</v>
      </c>
    </row>
    <row r="103" spans="1:13">
      <c r="A103" s="168"/>
      <c r="B103" s="31" t="str">
        <f>B48</f>
        <v>80 à 85</v>
      </c>
      <c r="C103" s="138">
        <f>'Décès par âge et sexe'!E97</f>
        <v>101975.50907783056</v>
      </c>
      <c r="D103" s="37">
        <f>'Décès par âge et sexe'!H97</f>
        <v>96513.610903986468</v>
      </c>
      <c r="E103" s="37">
        <f>'Décès par âge et sexe'!K97</f>
        <v>99113.884251332784</v>
      </c>
      <c r="F103" s="37">
        <f>'Décès par âge et sexe'!N97</f>
        <v>95210.336545988335</v>
      </c>
      <c r="G103" s="37">
        <f>'Décès par âge et sexe'!Q97</f>
        <v>91429.139903783245</v>
      </c>
      <c r="H103" s="37">
        <f>'Décès par âge et sexe'!T97</f>
        <v>93592.292681803694</v>
      </c>
      <c r="I103" s="37">
        <f>'Décès par âge et sexe'!W97</f>
        <v>91319.493639301567</v>
      </c>
      <c r="J103" s="37">
        <f>'Décès par âge et sexe'!Z97</f>
        <v>89928.682737288269</v>
      </c>
      <c r="K103" s="37">
        <f>'Décès par âge et sexe'!AC97</f>
        <v>87831.419583613198</v>
      </c>
      <c r="L103" s="37">
        <f>'Décès par âge et sexe'!AF97</f>
        <v>86411.040227084712</v>
      </c>
      <c r="M103" s="38">
        <f>'Décès par âge et sexe'!AI97</f>
        <v>93662</v>
      </c>
    </row>
    <row r="104" spans="1:13">
      <c r="A104" s="168"/>
      <c r="B104" s="31" t="str">
        <f t="shared" si="6"/>
        <v>85 à 90</v>
      </c>
      <c r="C104" s="138">
        <f>'Décès par âge et sexe'!E98</f>
        <v>135077.14142396508</v>
      </c>
      <c r="D104" s="37">
        <f>'Décès par âge et sexe'!H98</f>
        <v>129228.79983290218</v>
      </c>
      <c r="E104" s="37">
        <f>'Décès par âge et sexe'!K98</f>
        <v>134339.75387586112</v>
      </c>
      <c r="F104" s="37">
        <f>'Décès par âge et sexe'!N98</f>
        <v>131205.17677392901</v>
      </c>
      <c r="G104" s="37">
        <f>'Décès par âge et sexe'!Q98</f>
        <v>124656.95803058251</v>
      </c>
      <c r="H104" s="37">
        <f>'Décès par âge et sexe'!T98</f>
        <v>130567.25331239622</v>
      </c>
      <c r="I104" s="37">
        <f>'Décès par âge et sexe'!W98</f>
        <v>125890.38611110259</v>
      </c>
      <c r="J104" s="37">
        <f>'Décès par âge et sexe'!Z98</f>
        <v>125447.1390036839</v>
      </c>
      <c r="K104" s="37">
        <f>'Décès par âge et sexe'!AC98</f>
        <v>122027.08625526121</v>
      </c>
      <c r="L104" s="37">
        <f>'Décès par âge et sexe'!AF98</f>
        <v>119502.77583265121</v>
      </c>
      <c r="M104" s="38">
        <f>'Décès par âge et sexe'!AI98</f>
        <v>129266</v>
      </c>
    </row>
    <row r="105" spans="1:13">
      <c r="A105" s="168"/>
      <c r="B105" s="31" t="str">
        <f>B50</f>
        <v>90 à 95</v>
      </c>
      <c r="C105" s="138">
        <f>'Décès par âge et sexe'!E99</f>
        <v>114893.99171273124</v>
      </c>
      <c r="D105" s="37">
        <f>'Décès par âge et sexe'!H99</f>
        <v>105691.47966439628</v>
      </c>
      <c r="E105" s="37">
        <f>'Décès par âge et sexe'!K99</f>
        <v>111421.00935352084</v>
      </c>
      <c r="F105" s="37">
        <f>'Décès par âge et sexe'!N99</f>
        <v>110502.88761096753</v>
      </c>
      <c r="G105" s="37">
        <f>'Décès par âge et sexe'!Q99</f>
        <v>106355.1426772605</v>
      </c>
      <c r="H105" s="37">
        <f>'Décès par âge et sexe'!T99</f>
        <v>113484.00071114174</v>
      </c>
      <c r="I105" s="37">
        <f>'Décès par âge et sexe'!W99</f>
        <v>110981.06279896968</v>
      </c>
      <c r="J105" s="37">
        <f>'Décès par âge et sexe'!Z99</f>
        <v>110510.97334835379</v>
      </c>
      <c r="K105" s="37">
        <f>'Décès par âge et sexe'!AC99</f>
        <v>107515.99587153885</v>
      </c>
      <c r="L105" s="37">
        <f>'Décès par âge et sexe'!AF99</f>
        <v>105967.10132723188</v>
      </c>
      <c r="M105" s="38">
        <f>'Décès par âge et sexe'!AI99</f>
        <v>114521</v>
      </c>
    </row>
    <row r="106" spans="1:13">
      <c r="A106" s="168"/>
      <c r="B106" s="31" t="str">
        <f>B51</f>
        <v>95 et plus</v>
      </c>
      <c r="C106" s="138">
        <f>'Décès par âge et sexe'!E100</f>
        <v>64536.41737077311</v>
      </c>
      <c r="D106" s="37">
        <f>'Décès par âge et sexe'!H100</f>
        <v>63487.178468441489</v>
      </c>
      <c r="E106" s="37">
        <f>'Décès par âge et sexe'!K100</f>
        <v>68986.677562235971</v>
      </c>
      <c r="F106" s="37">
        <f>'Décès par âge et sexe'!N100</f>
        <v>66624.937919991818</v>
      </c>
      <c r="G106" s="37">
        <f>'Décès par âge et sexe'!Q100</f>
        <v>63496.82969531585</v>
      </c>
      <c r="H106" s="37">
        <f>'Décès par âge et sexe'!T100</f>
        <v>67395.547168631005</v>
      </c>
      <c r="I106" s="37">
        <f>'Décès par âge et sexe'!W100</f>
        <v>64036.442858686867</v>
      </c>
      <c r="J106" s="37">
        <f>'Décès par âge et sexe'!Z100</f>
        <v>60941.139913314306</v>
      </c>
      <c r="K106" s="37">
        <f>'Décès par âge et sexe'!AC100</f>
        <v>59964.793728991572</v>
      </c>
      <c r="L106" s="37">
        <f>'Décès par âge et sexe'!AF100</f>
        <v>58535.313830072133</v>
      </c>
      <c r="M106" s="38">
        <f>'Décès par âge et sexe'!AI100</f>
        <v>61339</v>
      </c>
    </row>
    <row r="107" spans="1:13" ht="15" thickBot="1">
      <c r="A107" s="169"/>
      <c r="B107" s="39" t="str">
        <f>B52</f>
        <v>TOTAL</v>
      </c>
      <c r="C107" s="139">
        <f>'Décès par âge et sexe'!E101</f>
        <v>712236.9928993925</v>
      </c>
      <c r="D107" s="43">
        <f>'Décès par âge et sexe'!H101</f>
        <v>679844.56921908353</v>
      </c>
      <c r="E107" s="43">
        <f>'Décès par âge et sexe'!K101</f>
        <v>700716.0723645438</v>
      </c>
      <c r="F107" s="43">
        <f>'Décès par âge et sexe'!N101</f>
        <v>684638.63019055314</v>
      </c>
      <c r="G107" s="43">
        <f>'Décès par âge et sexe'!Q101</f>
        <v>656577.35899247765</v>
      </c>
      <c r="H107" s="43">
        <f>'Décès par âge et sexe'!T101</f>
        <v>679948.99141936307</v>
      </c>
      <c r="I107" s="43">
        <f>'Décès par âge et sexe'!W101</f>
        <v>663750.67243851558</v>
      </c>
      <c r="J107" s="43">
        <f>'Décès par âge et sexe'!Z101</f>
        <v>657009.24378900579</v>
      </c>
      <c r="K107" s="43">
        <f>'Décès par âge et sexe'!AC101</f>
        <v>645384.96808144893</v>
      </c>
      <c r="L107" s="43">
        <f>'Décès par âge et sexe'!AF101</f>
        <v>634779.7470194709</v>
      </c>
      <c r="M107" s="44">
        <f>'Décès par âge et sexe'!AI101</f>
        <v>675447</v>
      </c>
    </row>
    <row r="108" spans="1:13">
      <c r="A108" s="140"/>
      <c r="B108" s="32"/>
      <c r="C108" s="37"/>
      <c r="D108" s="37"/>
      <c r="E108" s="37"/>
      <c r="F108" s="37"/>
      <c r="G108" s="37"/>
      <c r="H108" s="37"/>
      <c r="I108" s="37"/>
      <c r="J108" s="37"/>
      <c r="K108" s="37"/>
      <c r="L108" s="37"/>
      <c r="M108" s="37"/>
    </row>
    <row r="109" spans="1:13">
      <c r="A109" s="140"/>
      <c r="B109" s="32"/>
      <c r="C109" s="37"/>
      <c r="D109" s="37"/>
      <c r="E109" s="37"/>
      <c r="F109" s="37"/>
      <c r="G109" s="37"/>
      <c r="H109" s="37"/>
      <c r="I109" s="37"/>
      <c r="J109" s="37"/>
      <c r="K109" s="37"/>
      <c r="L109" s="37"/>
      <c r="M109" s="37"/>
    </row>
    <row r="110" spans="1:13">
      <c r="A110" s="86" t="s">
        <v>200</v>
      </c>
    </row>
    <row r="111" spans="1:13" ht="15" thickBot="1">
      <c r="A111" s="86"/>
    </row>
    <row r="112" spans="1:13" ht="15" thickBot="1">
      <c r="C112" s="144" t="str">
        <f>'Décès par âge et sexe'!C88</f>
        <v>2010</v>
      </c>
      <c r="D112" s="145" t="str">
        <f>'Décès par âge et sexe'!F88</f>
        <v>2011</v>
      </c>
      <c r="E112" s="145" t="str">
        <f>'Décès par âge et sexe'!I88</f>
        <v>2012</v>
      </c>
      <c r="F112" s="145" t="str">
        <f>'Décès par âge et sexe'!L88</f>
        <v>2013</v>
      </c>
      <c r="G112" s="145" t="str">
        <f>'Décès par âge et sexe'!O88</f>
        <v>2014</v>
      </c>
      <c r="H112" s="145" t="str">
        <f>'Décès par âge et sexe'!R88</f>
        <v>2015</v>
      </c>
      <c r="I112" s="145" t="str">
        <f>'Décès par âge et sexe'!U88</f>
        <v>2016</v>
      </c>
      <c r="J112" s="145" t="str">
        <f>'Décès par âge et sexe'!X88</f>
        <v>2017</v>
      </c>
      <c r="K112" s="145" t="str">
        <f>'Décès par âge et sexe'!AA88</f>
        <v>2018</v>
      </c>
      <c r="L112" s="145" t="str">
        <f>'Décès par âge et sexe'!AD88</f>
        <v>2019</v>
      </c>
      <c r="M112" s="146" t="s">
        <v>181</v>
      </c>
    </row>
    <row r="113" spans="1:13">
      <c r="A113" s="167" t="s">
        <v>174</v>
      </c>
      <c r="B113" s="26" t="str">
        <f t="shared" ref="B113:B124" si="7">B96</f>
        <v>moins de 20</v>
      </c>
      <c r="C113" s="141">
        <f>'Décès par âge et sexe'!C90</f>
        <v>2427.8692541059067</v>
      </c>
      <c r="D113" s="35">
        <f>'Décès par âge et sexe'!F90</f>
        <v>2284.6237340941784</v>
      </c>
      <c r="E113" s="35">
        <f>'Décès par âge et sexe'!I90</f>
        <v>2344.8580063067029</v>
      </c>
      <c r="F113" s="35">
        <f>'Décès par âge et sexe'!L90</f>
        <v>2360.6600331003938</v>
      </c>
      <c r="G113" s="35">
        <f>'Décès par âge et sexe'!O90</f>
        <v>2247.1353376137104</v>
      </c>
      <c r="H113" s="35">
        <f>'Décès par âge et sexe'!R90</f>
        <v>2280.7187848926392</v>
      </c>
      <c r="I113" s="35">
        <f>'Décès par âge et sexe'!U90</f>
        <v>2258.0146973423557</v>
      </c>
      <c r="J113" s="35">
        <f>'Décès par âge et sexe'!X90</f>
        <v>2270.5224377235249</v>
      </c>
      <c r="K113" s="35">
        <f>'Décès par âge et sexe'!AA90</f>
        <v>2200.8429539900062</v>
      </c>
      <c r="L113" s="35">
        <f>'Décès par âge et sexe'!AD90</f>
        <v>2118.7490661849633</v>
      </c>
      <c r="M113" s="79">
        <f>'Décès par âge et sexe'!AG90</f>
        <v>2012</v>
      </c>
    </row>
    <row r="114" spans="1:13">
      <c r="A114" s="168"/>
      <c r="B114" s="31" t="str">
        <f t="shared" si="7"/>
        <v>20-40</v>
      </c>
      <c r="C114" s="141">
        <f>'Décès par âge et sexe'!C91</f>
        <v>3398.6301747309071</v>
      </c>
      <c r="D114" s="35">
        <f>'Décès par âge et sexe'!F91</f>
        <v>3304.4626981364486</v>
      </c>
      <c r="E114" s="35">
        <f>'Décès par âge et sexe'!I91</f>
        <v>3287.7766529196037</v>
      </c>
      <c r="F114" s="35">
        <f>'Décès par âge et sexe'!L91</f>
        <v>3138.5020996389289</v>
      </c>
      <c r="G114" s="35">
        <f>'Décès par âge et sexe'!O91</f>
        <v>3131.7683349216099</v>
      </c>
      <c r="H114" s="35">
        <f>'Décès par âge et sexe'!R91</f>
        <v>3018.080966119679</v>
      </c>
      <c r="I114" s="35">
        <f>'Décès par âge et sexe'!U91</f>
        <v>3095.686451970314</v>
      </c>
      <c r="J114" s="35">
        <f>'Décès par âge et sexe'!X91</f>
        <v>3011.3753691259676</v>
      </c>
      <c r="K114" s="35">
        <f>'Décès par âge et sexe'!AA91</f>
        <v>3059.3550012429914</v>
      </c>
      <c r="L114" s="35">
        <f>'Décès par âge et sexe'!AD91</f>
        <v>3066.6061303161437</v>
      </c>
      <c r="M114" s="79">
        <f>'Décès par âge et sexe'!AG91</f>
        <v>2960</v>
      </c>
    </row>
    <row r="115" spans="1:13">
      <c r="A115" s="168"/>
      <c r="B115" s="31" t="str">
        <f t="shared" si="7"/>
        <v>40 à 60</v>
      </c>
      <c r="C115" s="141">
        <f>'Décès par âge et sexe'!C92</f>
        <v>21425.951349670555</v>
      </c>
      <c r="D115" s="35">
        <f>'Décès par âge et sexe'!F92</f>
        <v>20797.413683977666</v>
      </c>
      <c r="E115" s="35">
        <f>'Décès par âge et sexe'!I92</f>
        <v>20790.728512873437</v>
      </c>
      <c r="F115" s="35">
        <f>'Décès par âge et sexe'!L92</f>
        <v>20420.546306463351</v>
      </c>
      <c r="G115" s="35">
        <f>'Décès par âge et sexe'!O92</f>
        <v>19943.3814533279</v>
      </c>
      <c r="H115" s="35">
        <f>'Décès par âge et sexe'!R92</f>
        <v>19960.223060026408</v>
      </c>
      <c r="I115" s="35">
        <f>'Décès par âge et sexe'!U92</f>
        <v>19619.893799814119</v>
      </c>
      <c r="J115" s="35">
        <f>'Décès par âge et sexe'!X92</f>
        <v>19895.564271985924</v>
      </c>
      <c r="K115" s="35">
        <f>'Décès par âge et sexe'!AA92</f>
        <v>19996.463993805388</v>
      </c>
      <c r="L115" s="35">
        <f>'Décès par âge et sexe'!AD92</f>
        <v>19465.621998195511</v>
      </c>
      <c r="M115" s="79">
        <f>'Décès par âge et sexe'!AG92</f>
        <v>19631</v>
      </c>
    </row>
    <row r="116" spans="1:13">
      <c r="A116" s="168"/>
      <c r="B116" s="31" t="str">
        <f t="shared" si="7"/>
        <v>60 à 65</v>
      </c>
      <c r="C116" s="141">
        <f>'Décès par âge et sexe'!C93</f>
        <v>11244.011731272549</v>
      </c>
      <c r="D116" s="35">
        <f>'Décès par âge et sexe'!F93</f>
        <v>11091.765092848014</v>
      </c>
      <c r="E116" s="35">
        <f>'Décès par âge et sexe'!I93</f>
        <v>11262.691182612041</v>
      </c>
      <c r="F116" s="35">
        <f>'Décès par âge et sexe'!L93</f>
        <v>11266.157426427306</v>
      </c>
      <c r="G116" s="35">
        <f>'Décès par âge et sexe'!O93</f>
        <v>11231.580245058634</v>
      </c>
      <c r="H116" s="35">
        <f>'Décès par âge et sexe'!R93</f>
        <v>11225.681308088044</v>
      </c>
      <c r="I116" s="35">
        <f>'Décès par âge et sexe'!U93</f>
        <v>11585.912077307927</v>
      </c>
      <c r="J116" s="35">
        <f>'Décès par âge et sexe'!X93</f>
        <v>11587.081307693323</v>
      </c>
      <c r="K116" s="35">
        <f>'Décès par âge et sexe'!AA93</f>
        <v>11376.235951953155</v>
      </c>
      <c r="L116" s="35">
        <f>'Décès par âge et sexe'!AD93</f>
        <v>11532.831036668906</v>
      </c>
      <c r="M116" s="79">
        <f>'Décès par âge et sexe'!AG93</f>
        <v>11776</v>
      </c>
    </row>
    <row r="117" spans="1:13">
      <c r="A117" s="168"/>
      <c r="B117" s="31" t="str">
        <f t="shared" si="7"/>
        <v>65 à 70</v>
      </c>
      <c r="C117" s="141">
        <f>'Décès par âge et sexe'!C94</f>
        <v>15679.18488311442</v>
      </c>
      <c r="D117" s="35">
        <f>'Décès par âge et sexe'!F94</f>
        <v>15210.832445448346</v>
      </c>
      <c r="E117" s="35">
        <f>'Décès par âge et sexe'!I94</f>
        <v>15435.327228756463</v>
      </c>
      <c r="F117" s="35">
        <f>'Décès par âge et sexe'!L94</f>
        <v>15073.947342503143</v>
      </c>
      <c r="G117" s="35">
        <f>'Décès par âge et sexe'!O94</f>
        <v>14700.788278050453</v>
      </c>
      <c r="H117" s="35">
        <f>'Décès par âge et sexe'!R94</f>
        <v>15058.810630051701</v>
      </c>
      <c r="I117" s="35">
        <f>'Décès par âge et sexe'!U94</f>
        <v>15048.065586634506</v>
      </c>
      <c r="J117" s="35">
        <f>'Décès par âge et sexe'!X94</f>
        <v>15487.329864642152</v>
      </c>
      <c r="K117" s="35">
        <f>'Décès par âge et sexe'!AA94</f>
        <v>15520.867239288107</v>
      </c>
      <c r="L117" s="35">
        <f>'Décès par âge et sexe'!AD94</f>
        <v>15559.424210611322</v>
      </c>
      <c r="M117" s="79">
        <f>'Décès par âge et sexe'!AG94</f>
        <v>16263</v>
      </c>
    </row>
    <row r="118" spans="1:13">
      <c r="A118" s="168"/>
      <c r="B118" s="31" t="str">
        <f t="shared" si="7"/>
        <v>70 à 75</v>
      </c>
      <c r="C118" s="141">
        <f>'Décès par âge et sexe'!C95</f>
        <v>22423.899102908919</v>
      </c>
      <c r="D118" s="35">
        <f>'Décès par âge et sexe'!F95</f>
        <v>21518.029431879997</v>
      </c>
      <c r="E118" s="35">
        <f>'Décès par âge et sexe'!I95</f>
        <v>21807.260478165292</v>
      </c>
      <c r="F118" s="35">
        <f>'Décès par âge et sexe'!L95</f>
        <v>22136.564561842119</v>
      </c>
      <c r="G118" s="35">
        <f>'Décès par âge et sexe'!O95</f>
        <v>20953.050670930657</v>
      </c>
      <c r="H118" s="35">
        <f>'Décès par âge et sexe'!R95</f>
        <v>21574.124482437845</v>
      </c>
      <c r="I118" s="35">
        <f>'Décès par âge et sexe'!U95</f>
        <v>21515.773033244954</v>
      </c>
      <c r="J118" s="35">
        <f>'Décès par âge et sexe'!X95</f>
        <v>21307.623055212334</v>
      </c>
      <c r="K118" s="35">
        <f>'Décès par âge et sexe'!AA95</f>
        <v>20999.787816358952</v>
      </c>
      <c r="L118" s="35">
        <f>'Décès par âge et sexe'!AD95</f>
        <v>20931.225351702444</v>
      </c>
      <c r="M118" s="79">
        <f>'Décès par âge et sexe'!AG95</f>
        <v>21957</v>
      </c>
    </row>
    <row r="119" spans="1:13">
      <c r="A119" s="168"/>
      <c r="B119" s="31" t="str">
        <f t="shared" si="7"/>
        <v>75 à 80</v>
      </c>
      <c r="C119" s="141">
        <f>'Décès par âge et sexe'!C96</f>
        <v>26680.041194339483</v>
      </c>
      <c r="D119" s="35">
        <f>'Décès par âge et sexe'!F96</f>
        <v>25335.166104415959</v>
      </c>
      <c r="E119" s="35">
        <f>'Décès par âge et sexe'!I96</f>
        <v>25987.019883067907</v>
      </c>
      <c r="F119" s="35">
        <f>'Décès par âge et sexe'!L96</f>
        <v>24920.359228212448</v>
      </c>
      <c r="G119" s="35">
        <f>'Décès par âge et sexe'!O96</f>
        <v>24045.258840207542</v>
      </c>
      <c r="H119" s="35">
        <f>'Décès par âge et sexe'!R96</f>
        <v>24858.344255234111</v>
      </c>
      <c r="I119" s="35">
        <f>'Décès par âge et sexe'!U96</f>
        <v>24152.467814909152</v>
      </c>
      <c r="J119" s="35">
        <f>'Décès par âge et sexe'!X96</f>
        <v>24353.273698985551</v>
      </c>
      <c r="K119" s="35">
        <f>'Décès par âge et sexe'!AA96</f>
        <v>23947.93095473681</v>
      </c>
      <c r="L119" s="35">
        <f>'Décès par âge et sexe'!AD96</f>
        <v>23436.469689805221</v>
      </c>
      <c r="M119" s="79">
        <f>'Décès par âge et sexe'!AG96</f>
        <v>25167</v>
      </c>
    </row>
    <row r="120" spans="1:13">
      <c r="A120" s="168"/>
      <c r="B120" s="31" t="str">
        <f t="shared" si="7"/>
        <v>80 à 85</v>
      </c>
      <c r="C120" s="141">
        <f>'Décès par âge et sexe'!C97</f>
        <v>47234.207866315446</v>
      </c>
      <c r="D120" s="35">
        <f>'Décès par âge et sexe'!F97</f>
        <v>44860.219021075856</v>
      </c>
      <c r="E120" s="35">
        <f>'Décès par âge et sexe'!I97</f>
        <v>46544.572345482033</v>
      </c>
      <c r="F120" s="35">
        <f>'Décès par âge et sexe'!L97</f>
        <v>44585.026680792253</v>
      </c>
      <c r="G120" s="35">
        <f>'Décès par âge et sexe'!O97</f>
        <v>42565.653289759553</v>
      </c>
      <c r="H120" s="35">
        <f>'Décès par âge et sexe'!R97</f>
        <v>43858.221702765717</v>
      </c>
      <c r="I120" s="35">
        <f>'Décès par âge et sexe'!U97</f>
        <v>43096.219438118933</v>
      </c>
      <c r="J120" s="35">
        <f>'Décès par âge et sexe'!X97</f>
        <v>42201.791425633113</v>
      </c>
      <c r="K120" s="35">
        <f>'Décès par âge et sexe'!AA97</f>
        <v>41455.934412636016</v>
      </c>
      <c r="L120" s="35">
        <f>'Décès par âge et sexe'!AD97</f>
        <v>41056.530420063078</v>
      </c>
      <c r="M120" s="79">
        <f>'Décès par âge et sexe'!AG97</f>
        <v>43794</v>
      </c>
    </row>
    <row r="121" spans="1:13">
      <c r="A121" s="168"/>
      <c r="B121" s="31" t="str">
        <f t="shared" si="7"/>
        <v>85 à 90</v>
      </c>
      <c r="C121" s="141">
        <f>'Décès par âge et sexe'!C98</f>
        <v>74979.772150125442</v>
      </c>
      <c r="D121" s="35">
        <f>'Décès par âge et sexe'!F98</f>
        <v>71596.310638694966</v>
      </c>
      <c r="E121" s="35">
        <f>'Décès par âge et sexe'!I98</f>
        <v>74849.333534906604</v>
      </c>
      <c r="F121" s="35">
        <f>'Décès par âge et sexe'!L98</f>
        <v>73208.191961462027</v>
      </c>
      <c r="G121" s="35">
        <f>'Décès par âge et sexe'!O98</f>
        <v>69250.21716185745</v>
      </c>
      <c r="H121" s="35">
        <f>'Décès par âge et sexe'!R98</f>
        <v>73176.413898709216</v>
      </c>
      <c r="I121" s="35">
        <f>'Décès par âge et sexe'!U98</f>
        <v>70136.288521052877</v>
      </c>
      <c r="J121" s="35">
        <f>'Décès par âge et sexe'!X98</f>
        <v>70096.255872688358</v>
      </c>
      <c r="K121" s="35">
        <f>'Décès par âge et sexe'!AA98</f>
        <v>67765.789109375182</v>
      </c>
      <c r="L121" s="35">
        <f>'Décès par âge et sexe'!AD98</f>
        <v>66522.154229569584</v>
      </c>
      <c r="M121" s="79">
        <f>'Décès par âge et sexe'!AG98</f>
        <v>71131</v>
      </c>
    </row>
    <row r="122" spans="1:13">
      <c r="A122" s="168"/>
      <c r="B122" s="31" t="str">
        <f t="shared" si="7"/>
        <v>90 à 95</v>
      </c>
      <c r="C122" s="141">
        <f>'Décès par âge et sexe'!C99</f>
        <v>75937.735540501337</v>
      </c>
      <c r="D122" s="35">
        <f>'Décès par âge et sexe'!F99</f>
        <v>69820.994250172167</v>
      </c>
      <c r="E122" s="35">
        <f>'Décès par âge et sexe'!I99</f>
        <v>73696.763521613539</v>
      </c>
      <c r="F122" s="35">
        <f>'Décès par âge et sexe'!L99</f>
        <v>72788.032358514276</v>
      </c>
      <c r="G122" s="35">
        <f>'Décès par âge et sexe'!O99</f>
        <v>70384.603029683407</v>
      </c>
      <c r="H122" s="35">
        <f>'Décès par âge et sexe'!R99</f>
        <v>75374.029048326731</v>
      </c>
      <c r="I122" s="35">
        <f>'Décès par âge et sexe'!U99</f>
        <v>73560.987602688561</v>
      </c>
      <c r="J122" s="35">
        <f>'Décès par âge et sexe'!X99</f>
        <v>73094.867576359626</v>
      </c>
      <c r="K122" s="35">
        <f>'Décès par âge et sexe'!AA99</f>
        <v>70617.456179200351</v>
      </c>
      <c r="L122" s="35">
        <f>'Décès par âge et sexe'!AD99</f>
        <v>69616.618345068797</v>
      </c>
      <c r="M122" s="79">
        <f>'Décès par âge et sexe'!AG99</f>
        <v>74840</v>
      </c>
    </row>
    <row r="123" spans="1:13">
      <c r="A123" s="168"/>
      <c r="B123" s="31" t="str">
        <f t="shared" si="7"/>
        <v>95 et plus</v>
      </c>
      <c r="C123" s="141">
        <f>'Décès par âge et sexe'!C100</f>
        <v>49268.766255384136</v>
      </c>
      <c r="D123" s="35">
        <f>'Décès par âge et sexe'!F100</f>
        <v>48857.546728418129</v>
      </c>
      <c r="E123" s="35">
        <f>'Décès par âge et sexe'!I100</f>
        <v>53379.597391416217</v>
      </c>
      <c r="F123" s="35">
        <f>'Décès par âge et sexe'!L100</f>
        <v>51628.695497177774</v>
      </c>
      <c r="G123" s="35">
        <f>'Décès par âge et sexe'!O100</f>
        <v>49433.657767785029</v>
      </c>
      <c r="H123" s="35">
        <f>'Décès par âge et sexe'!R100</f>
        <v>52744.733235724736</v>
      </c>
      <c r="I123" s="35">
        <f>'Décès par âge et sexe'!U100</f>
        <v>49582.648496077862</v>
      </c>
      <c r="J123" s="35">
        <f>'Décès par âge et sexe'!X100</f>
        <v>47047.596607943349</v>
      </c>
      <c r="K123" s="35">
        <f>'Décès par âge et sexe'!AA100</f>
        <v>46055.683452505153</v>
      </c>
      <c r="L123" s="35">
        <f>'Décès par âge et sexe'!AD100</f>
        <v>44860.829282215273</v>
      </c>
      <c r="M123" s="79">
        <f>'Décès par âge et sexe'!AG100</f>
        <v>46800</v>
      </c>
    </row>
    <row r="124" spans="1:13" ht="15" thickBot="1">
      <c r="A124" s="169"/>
      <c r="B124" s="39" t="str">
        <f t="shared" si="7"/>
        <v>TOTAL</v>
      </c>
      <c r="C124" s="142">
        <f>'Décès par âge et sexe'!C101</f>
        <v>350700.06950246909</v>
      </c>
      <c r="D124" s="41">
        <f>'Décès par âge et sexe'!F101</f>
        <v>334677.36382916174</v>
      </c>
      <c r="E124" s="41">
        <f>'Décès par âge et sexe'!I101</f>
        <v>349385.92873811984</v>
      </c>
      <c r="F124" s="41">
        <f>'Décès par âge et sexe'!L101</f>
        <v>341526.68349613401</v>
      </c>
      <c r="G124" s="41">
        <f>'Décès par âge et sexe'!O101</f>
        <v>327887.09440919594</v>
      </c>
      <c r="H124" s="41">
        <f>'Décès par âge et sexe'!R101</f>
        <v>343129.38137237681</v>
      </c>
      <c r="I124" s="41">
        <f>'Décès par âge et sexe'!U101</f>
        <v>333651.95751916151</v>
      </c>
      <c r="J124" s="41">
        <f>'Décès par âge et sexe'!X101</f>
        <v>330353.28148799326</v>
      </c>
      <c r="K124" s="41">
        <f>'Décès par âge et sexe'!AA101</f>
        <v>322996.34706509206</v>
      </c>
      <c r="L124" s="41">
        <f>'Décès par âge et sexe'!AD101</f>
        <v>318167.0597604012</v>
      </c>
      <c r="M124" s="143">
        <f>'Décès par âge et sexe'!AG101</f>
        <v>336331</v>
      </c>
    </row>
    <row r="127" spans="1:13">
      <c r="A127" s="86" t="s">
        <v>202</v>
      </c>
    </row>
    <row r="128" spans="1:13" ht="15" thickBot="1"/>
    <row r="129" spans="1:13" ht="15" thickBot="1">
      <c r="A129" s="150"/>
      <c r="B129" s="151"/>
      <c r="C129" s="151" t="str">
        <f>'Décès par âge et sexe'!D88</f>
        <v>2010</v>
      </c>
      <c r="D129" s="151" t="str">
        <f>'Décès par âge et sexe'!G88</f>
        <v>2011</v>
      </c>
      <c r="E129" s="151" t="str">
        <f>'Décès par âge et sexe'!J88</f>
        <v>2012</v>
      </c>
      <c r="F129" s="151" t="str">
        <f>'Décès par âge et sexe'!M88</f>
        <v>2013</v>
      </c>
      <c r="G129" s="151" t="str">
        <f>'Décès par âge et sexe'!P88</f>
        <v>2014</v>
      </c>
      <c r="H129" s="151" t="str">
        <f>'Décès par âge et sexe'!S88</f>
        <v>2015</v>
      </c>
      <c r="I129" s="151" t="str">
        <f>'Décès par âge et sexe'!V88</f>
        <v>2016</v>
      </c>
      <c r="J129" s="151" t="str">
        <f>'Décès par âge et sexe'!Y88</f>
        <v>2017</v>
      </c>
      <c r="K129" s="151" t="str">
        <f>'Décès par âge et sexe'!AB88</f>
        <v>2018</v>
      </c>
      <c r="L129" s="151" t="str">
        <f>'Décès par âge et sexe'!AE88</f>
        <v>2019</v>
      </c>
      <c r="M129" s="152" t="s">
        <v>181</v>
      </c>
    </row>
    <row r="130" spans="1:13">
      <c r="A130" s="178" t="s">
        <v>174</v>
      </c>
      <c r="B130" s="147" t="str">
        <f t="shared" ref="B130:B141" si="8">B113</f>
        <v>moins de 20</v>
      </c>
      <c r="C130" s="36">
        <f>'Décès par âge et sexe'!D90</f>
        <v>3672.5312734177965</v>
      </c>
      <c r="D130" s="36">
        <f>'Décès par âge et sexe'!G90</f>
        <v>3364.8738418046396</v>
      </c>
      <c r="E130" s="36">
        <f>'Décès par âge et sexe'!J90</f>
        <v>3454.1485125815198</v>
      </c>
      <c r="F130" s="36">
        <f>'Décès par âge et sexe'!M90</f>
        <v>3339.5030788057729</v>
      </c>
      <c r="G130" s="36">
        <f>'Décès par âge et sexe'!P90</f>
        <v>3197.2597143088501</v>
      </c>
      <c r="H130" s="36">
        <f>'Décès par âge et sexe'!S90</f>
        <v>3350.0219038471769</v>
      </c>
      <c r="I130" s="36">
        <f>'Décès par âge et sexe'!V90</f>
        <v>3194.1558271557192</v>
      </c>
      <c r="J130" s="36">
        <f>'Décès par âge et sexe'!Y90</f>
        <v>3148.0594672229704</v>
      </c>
      <c r="K130" s="36">
        <f>'Décès par âge et sexe'!AB90</f>
        <v>3203.5982019667267</v>
      </c>
      <c r="L130" s="36">
        <f>'Décès par âge et sexe'!AE90</f>
        <v>3292.3092186054528</v>
      </c>
      <c r="M130" s="77">
        <f>'Décès par âge et sexe'!AH90</f>
        <v>2960</v>
      </c>
    </row>
    <row r="131" spans="1:13">
      <c r="A131" s="178"/>
      <c r="B131" s="147" t="str">
        <f t="shared" si="8"/>
        <v>20-40</v>
      </c>
      <c r="C131" s="36">
        <f>'Décès par âge et sexe'!D91</f>
        <v>8358.9243762944589</v>
      </c>
      <c r="D131" s="36">
        <f>'Décès par âge et sexe'!G91</f>
        <v>8101.7577986006354</v>
      </c>
      <c r="E131" s="36">
        <f>'Décès par âge et sexe'!J91</f>
        <v>7578.4944116877077</v>
      </c>
      <c r="F131" s="36">
        <f>'Décès par âge et sexe'!M91</f>
        <v>7505.2009421891498</v>
      </c>
      <c r="G131" s="36">
        <f>'Décès par âge et sexe'!P91</f>
        <v>7269.0088928510722</v>
      </c>
      <c r="H131" s="36">
        <f>'Décès par âge et sexe'!S91</f>
        <v>7293.5245896400411</v>
      </c>
      <c r="I131" s="36">
        <f>'Décès par âge et sexe'!V91</f>
        <v>7025.0548479539757</v>
      </c>
      <c r="J131" s="36">
        <f>'Décès par âge et sexe'!Y91</f>
        <v>7033.8647640422105</v>
      </c>
      <c r="K131" s="36">
        <f>'Décès par âge et sexe'!AB91</f>
        <v>7164.916129788131</v>
      </c>
      <c r="L131" s="36">
        <f>'Décès par âge et sexe'!AE91</f>
        <v>7107.0560556934697</v>
      </c>
      <c r="M131" s="77">
        <f>'Décès par âge et sexe'!AH91</f>
        <v>6887</v>
      </c>
    </row>
    <row r="132" spans="1:13">
      <c r="A132" s="178"/>
      <c r="B132" s="147" t="str">
        <f t="shared" si="8"/>
        <v>40 à 60</v>
      </c>
      <c r="C132" s="36">
        <f>'Décès par âge et sexe'!D92</f>
        <v>44712.112045606162</v>
      </c>
      <c r="D132" s="36">
        <f>'Décès par âge et sexe'!G92</f>
        <v>43164.79758605652</v>
      </c>
      <c r="E132" s="36">
        <f>'Décès par âge et sexe'!J92</f>
        <v>42806.832179732824</v>
      </c>
      <c r="F132" s="36">
        <f>'Décès par âge et sexe'!M92</f>
        <v>41142.050502006416</v>
      </c>
      <c r="G132" s="36">
        <f>'Décès par âge et sexe'!P92</f>
        <v>39009.95358245536</v>
      </c>
      <c r="H132" s="36">
        <f>'Décès par âge et sexe'!S92</f>
        <v>39462.00442216677</v>
      </c>
      <c r="I132" s="36">
        <f>'Décès par âge et sexe'!V92</f>
        <v>38414.075750956385</v>
      </c>
      <c r="J132" s="36">
        <f>'Décès par âge et sexe'!Y92</f>
        <v>37449.988608402884</v>
      </c>
      <c r="K132" s="36">
        <f>'Décès par âge et sexe'!AB92</f>
        <v>37042.564303667939</v>
      </c>
      <c r="L132" s="36">
        <f>'Décès par âge et sexe'!AE92</f>
        <v>36127.624480266495</v>
      </c>
      <c r="M132" s="77">
        <f>'Décès par âge et sexe'!AH92</f>
        <v>36914</v>
      </c>
    </row>
    <row r="133" spans="1:13">
      <c r="A133" s="178"/>
      <c r="B133" s="147" t="str">
        <f t="shared" si="8"/>
        <v>60 à 65</v>
      </c>
      <c r="C133" s="36">
        <f>'Décès par âge et sexe'!D93</f>
        <v>23741.756395338314</v>
      </c>
      <c r="D133" s="36">
        <f>'Décès par âge et sexe'!G93</f>
        <v>22979.30128043253</v>
      </c>
      <c r="E133" s="36">
        <f>'Décès par âge et sexe'!J93</f>
        <v>23784.173888311281</v>
      </c>
      <c r="F133" s="36">
        <f>'Décès par âge et sexe'!M93</f>
        <v>23619.051351689461</v>
      </c>
      <c r="G133" s="36">
        <f>'Décès par âge et sexe'!P93</f>
        <v>23270.698793930747</v>
      </c>
      <c r="H133" s="36">
        <f>'Décès par âge et sexe'!S93</f>
        <v>23339.149566272685</v>
      </c>
      <c r="I133" s="36">
        <f>'Décès par âge et sexe'!V93</f>
        <v>23459.912823360821</v>
      </c>
      <c r="J133" s="36">
        <f>'Décès par âge et sexe'!Y93</f>
        <v>23224.738170122582</v>
      </c>
      <c r="K133" s="36">
        <f>'Décès par âge et sexe'!AB93</f>
        <v>22931.655284700577</v>
      </c>
      <c r="L133" s="36">
        <f>'Décès par âge et sexe'!AE93</f>
        <v>22353.001154361369</v>
      </c>
      <c r="M133" s="77">
        <f>'Décès par âge et sexe'!AH93</f>
        <v>23013</v>
      </c>
    </row>
    <row r="134" spans="1:13">
      <c r="A134" s="178"/>
      <c r="B134" s="147" t="str">
        <f t="shared" si="8"/>
        <v>65 à 70</v>
      </c>
      <c r="C134" s="36">
        <f>'Décès par âge et sexe'!D94</f>
        <v>31035.431789664413</v>
      </c>
      <c r="D134" s="36">
        <f>'Décès par âge et sexe'!G94</f>
        <v>30068.534545100723</v>
      </c>
      <c r="E134" s="36">
        <f>'Décès par âge et sexe'!J94</f>
        <v>30260.494112876815</v>
      </c>
      <c r="F134" s="36">
        <f>'Décès par âge et sexe'!M94</f>
        <v>30238.865151814807</v>
      </c>
      <c r="G134" s="36">
        <f>'Décès par âge et sexe'!P94</f>
        <v>29143.422349308516</v>
      </c>
      <c r="H134" s="36">
        <f>'Décès par âge et sexe'!S94</f>
        <v>29549.970228545102</v>
      </c>
      <c r="I134" s="36">
        <f>'Décès par âge et sexe'!V94</f>
        <v>29424.625053139032</v>
      </c>
      <c r="J134" s="36">
        <f>'Décès par âge et sexe'!Y94</f>
        <v>29616.899650423966</v>
      </c>
      <c r="K134" s="36">
        <f>'Décès par âge et sexe'!AB94</f>
        <v>29611.665470265125</v>
      </c>
      <c r="L134" s="36">
        <f>'Décès par âge et sexe'!AE94</f>
        <v>29407.144885299502</v>
      </c>
      <c r="M134" s="77">
        <f>'Décès par âge et sexe'!AH94</f>
        <v>30906</v>
      </c>
    </row>
    <row r="135" spans="1:13">
      <c r="A135" s="178"/>
      <c r="B135" s="147" t="str">
        <f t="shared" si="8"/>
        <v>70 à 75</v>
      </c>
      <c r="C135" s="36">
        <f>'Décès par âge et sexe'!D95</f>
        <v>40344.012622565271</v>
      </c>
      <c r="D135" s="36">
        <f>'Décès par âge et sexe'!G95</f>
        <v>38870.909816784253</v>
      </c>
      <c r="E135" s="36">
        <f>'Décès par âge et sexe'!J95</f>
        <v>39222.71371527102</v>
      </c>
      <c r="F135" s="36">
        <f>'Décès par âge et sexe'!M95</f>
        <v>38320.00238524242</v>
      </c>
      <c r="G135" s="36">
        <f>'Décès par âge et sexe'!P95</f>
        <v>37042.69814226951</v>
      </c>
      <c r="H135" s="36">
        <f>'Décès par âge et sexe'!S95</f>
        <v>37201.457503241363</v>
      </c>
      <c r="I135" s="36">
        <f>'Décès par âge et sexe'!V95</f>
        <v>37341.156648562675</v>
      </c>
      <c r="J135" s="36">
        <f>'Décès par âge et sexe'!Y95</f>
        <v>36289.485027153918</v>
      </c>
      <c r="K135" s="36">
        <f>'Décès par âge et sexe'!AB95</f>
        <v>36039.381173136542</v>
      </c>
      <c r="L135" s="36">
        <f>'Décès par âge et sexe'!AE95</f>
        <v>35633.855963286391</v>
      </c>
      <c r="M135" s="77">
        <f>'Décès par âge et sexe'!AH95</f>
        <v>38723</v>
      </c>
    </row>
    <row r="136" spans="1:13">
      <c r="A136" s="178"/>
      <c r="B136" s="147" t="str">
        <f t="shared" si="8"/>
        <v>75 à 80</v>
      </c>
      <c r="C136" s="36">
        <f>'Décès par âge et sexe'!D96</f>
        <v>40609.577121063296</v>
      </c>
      <c r="D136" s="36">
        <f>'Décès par âge et sexe'!G96</f>
        <v>38831.032289777198</v>
      </c>
      <c r="E136" s="36">
        <f>'Décès par âge et sexe'!J96</f>
        <v>38832.228556430447</v>
      </c>
      <c r="F136" s="36">
        <f>'Décès par âge et sexe'!M96</f>
        <v>37613.880929740822</v>
      </c>
      <c r="G136" s="36">
        <f>'Décès par âge et sexe'!P96</f>
        <v>35453.284050300856</v>
      </c>
      <c r="H136" s="36">
        <f>'Décès par âge et sexe'!S96</f>
        <v>36737.785844826794</v>
      </c>
      <c r="I136" s="36">
        <f>'Décès par âge et sexe'!V96</f>
        <v>35388.492618103039</v>
      </c>
      <c r="J136" s="36">
        <f>'Décès par âge et sexe'!Y96</f>
        <v>35505.50309362814</v>
      </c>
      <c r="K136" s="36">
        <f>'Décès par âge et sexe'!AB96</f>
        <v>34950.408167143702</v>
      </c>
      <c r="L136" s="36">
        <f>'Décès par âge et sexe'!AE96</f>
        <v>34331.596561433791</v>
      </c>
      <c r="M136" s="77">
        <f>'Décès par âge et sexe'!AH96</f>
        <v>37490</v>
      </c>
    </row>
    <row r="137" spans="1:13">
      <c r="A137" s="178"/>
      <c r="B137" s="147" t="str">
        <f t="shared" si="8"/>
        <v>80 à 85</v>
      </c>
      <c r="C137" s="36">
        <f>'Décès par âge et sexe'!D97</f>
        <v>54741.301211515114</v>
      </c>
      <c r="D137" s="36">
        <f>'Décès par âge et sexe'!G97</f>
        <v>51653.391882910611</v>
      </c>
      <c r="E137" s="36">
        <f>'Décès par âge et sexe'!J97</f>
        <v>52569.311905850751</v>
      </c>
      <c r="F137" s="36">
        <f>'Décès par âge et sexe'!M97</f>
        <v>50625.309865196075</v>
      </c>
      <c r="G137" s="36">
        <f>'Décès par âge et sexe'!P97</f>
        <v>48863.486614023692</v>
      </c>
      <c r="H137" s="36">
        <f>'Décès par âge et sexe'!S97</f>
        <v>49734.07097903797</v>
      </c>
      <c r="I137" s="36">
        <f>'Décès par âge et sexe'!V97</f>
        <v>48223.274201182634</v>
      </c>
      <c r="J137" s="36">
        <f>'Décès par âge et sexe'!Y97</f>
        <v>47726.891311655156</v>
      </c>
      <c r="K137" s="36">
        <f>'Décès par âge et sexe'!AB97</f>
        <v>46375.48517097719</v>
      </c>
      <c r="L137" s="36">
        <f>'Décès par âge et sexe'!AE97</f>
        <v>45354.509807021634</v>
      </c>
      <c r="M137" s="77">
        <f>'Décès par âge et sexe'!AH97</f>
        <v>49868</v>
      </c>
    </row>
    <row r="138" spans="1:13">
      <c r="A138" s="178"/>
      <c r="B138" s="147" t="str">
        <f t="shared" si="8"/>
        <v>85 à 90</v>
      </c>
      <c r="C138" s="36">
        <f>'Décès par âge et sexe'!D98</f>
        <v>60097.369273839635</v>
      </c>
      <c r="D138" s="36">
        <f>'Décès par âge et sexe'!G98</f>
        <v>57632.489194207206</v>
      </c>
      <c r="E138" s="36">
        <f>'Décès par âge et sexe'!J98</f>
        <v>59490.42034095453</v>
      </c>
      <c r="F138" s="36">
        <f>'Décès par âge et sexe'!M98</f>
        <v>57996.984812466981</v>
      </c>
      <c r="G138" s="36">
        <f>'Décès par âge et sexe'!P98</f>
        <v>55406.740868725057</v>
      </c>
      <c r="H138" s="36">
        <f>'Décès par âge et sexe'!S98</f>
        <v>57390.839413687005</v>
      </c>
      <c r="I138" s="36">
        <f>'Décès par âge et sexe'!V98</f>
        <v>55754.097590049714</v>
      </c>
      <c r="J138" s="36">
        <f>'Décès par âge et sexe'!Y98</f>
        <v>55350.883130995535</v>
      </c>
      <c r="K138" s="36">
        <f>'Décès par âge et sexe'!AB98</f>
        <v>54261.297145886034</v>
      </c>
      <c r="L138" s="36">
        <f>'Décès par âge et sexe'!AE98</f>
        <v>52980.621603081629</v>
      </c>
      <c r="M138" s="77">
        <f>'Décès par âge et sexe'!AH98</f>
        <v>58135</v>
      </c>
    </row>
    <row r="139" spans="1:13">
      <c r="A139" s="178"/>
      <c r="B139" s="147" t="str">
        <f t="shared" si="8"/>
        <v>90 à 95</v>
      </c>
      <c r="C139" s="36">
        <f>'Décès par âge et sexe'!D99</f>
        <v>38956.2561722299</v>
      </c>
      <c r="D139" s="36">
        <f>'Décès par âge et sexe'!G99</f>
        <v>35870.485414224109</v>
      </c>
      <c r="E139" s="36">
        <f>'Décès par âge et sexe'!J99</f>
        <v>37724.245831907305</v>
      </c>
      <c r="F139" s="36">
        <f>'Décès par âge et sexe'!M99</f>
        <v>37714.855252453257</v>
      </c>
      <c r="G139" s="36">
        <f>'Décès par âge et sexe'!P99</f>
        <v>35970.539647577098</v>
      </c>
      <c r="H139" s="36">
        <f>'Décès par âge et sexe'!S99</f>
        <v>38109.971662815013</v>
      </c>
      <c r="I139" s="36">
        <f>'Décès par âge et sexe'!V99</f>
        <v>37420.075196281119</v>
      </c>
      <c r="J139" s="36">
        <f>'Décès par âge et sexe'!Y99</f>
        <v>37416.10577199416</v>
      </c>
      <c r="K139" s="36">
        <f>'Décès par âge et sexe'!AB99</f>
        <v>36898.539692338491</v>
      </c>
      <c r="L139" s="36">
        <f>'Décès par âge et sexe'!AE99</f>
        <v>36350.482982163092</v>
      </c>
      <c r="M139" s="77">
        <f>'Décès par âge et sexe'!AH99</f>
        <v>39681</v>
      </c>
    </row>
    <row r="140" spans="1:13">
      <c r="A140" s="178"/>
      <c r="B140" s="147" t="str">
        <f t="shared" si="8"/>
        <v>95 et plus</v>
      </c>
      <c r="C140" s="36">
        <f>'Décès par âge et sexe'!D100</f>
        <v>15267.651115388971</v>
      </c>
      <c r="D140" s="36">
        <f>'Décès par âge et sexe'!G100</f>
        <v>14629.631740023357</v>
      </c>
      <c r="E140" s="36">
        <f>'Décès par âge et sexe'!J100</f>
        <v>15607.080170819758</v>
      </c>
      <c r="F140" s="36">
        <f>'Décès par âge et sexe'!M100</f>
        <v>14996.242422814046</v>
      </c>
      <c r="G140" s="36">
        <f>'Décès par âge et sexe'!P100</f>
        <v>14063.171927530819</v>
      </c>
      <c r="H140" s="36">
        <f>'Décès par âge et sexe'!S100</f>
        <v>14650.813932906271</v>
      </c>
      <c r="I140" s="36">
        <f>'Décès par âge et sexe'!V100</f>
        <v>14453.794362609007</v>
      </c>
      <c r="J140" s="36">
        <f>'Décès par âge et sexe'!Y100</f>
        <v>13893.543305370957</v>
      </c>
      <c r="K140" s="36">
        <f>'Décès par âge et sexe'!AB100</f>
        <v>13909.110276486421</v>
      </c>
      <c r="L140" s="36">
        <f>'Décès par âge et sexe'!AE100</f>
        <v>13674.484547856857</v>
      </c>
      <c r="M140" s="77">
        <f>'Décès par âge et sexe'!AH100</f>
        <v>14539</v>
      </c>
    </row>
    <row r="141" spans="1:13" ht="15" thickBot="1">
      <c r="A141" s="179"/>
      <c r="B141" s="148" t="str">
        <f t="shared" si="8"/>
        <v>TOTAL</v>
      </c>
      <c r="C141" s="42">
        <f>'Décès par âge et sexe'!D101</f>
        <v>361536.92339692335</v>
      </c>
      <c r="D141" s="42">
        <f>'Décès par âge et sexe'!G101</f>
        <v>345167.20538992179</v>
      </c>
      <c r="E141" s="42">
        <f>'Décès par âge et sexe'!J101</f>
        <v>351330.14362642396</v>
      </c>
      <c r="F141" s="42">
        <f>'Décès par âge et sexe'!M101</f>
        <v>343111.9466944192</v>
      </c>
      <c r="G141" s="42">
        <f>'Décès par âge et sexe'!P101</f>
        <v>328690.26458328165</v>
      </c>
      <c r="H141" s="42">
        <f>'Décès par âge et sexe'!S101</f>
        <v>336819.6100469862</v>
      </c>
      <c r="I141" s="42">
        <f>'Décès par âge et sexe'!V101</f>
        <v>330098.71491935413</v>
      </c>
      <c r="J141" s="42">
        <f>'Décès par âge et sexe'!Y101</f>
        <v>326655.96230101254</v>
      </c>
      <c r="K141" s="42">
        <f>'Décès par âge et sexe'!AB101</f>
        <v>322388.62101635692</v>
      </c>
      <c r="L141" s="42">
        <f>'Décès par âge et sexe'!AE101</f>
        <v>316612.6872590697</v>
      </c>
      <c r="M141" s="149">
        <f>'Décès par âge et sexe'!AH101</f>
        <v>339116</v>
      </c>
    </row>
    <row r="143" spans="1:13">
      <c r="A143" s="86" t="s">
        <v>203</v>
      </c>
    </row>
    <row r="144" spans="1:13" ht="15" thickBot="1">
      <c r="A144" s="86"/>
    </row>
    <row r="145" spans="2:13" ht="15" thickBot="1">
      <c r="B145" s="61"/>
      <c r="C145" s="62" t="str">
        <f t="shared" ref="C145:M145" si="9">C95</f>
        <v>2010</v>
      </c>
      <c r="D145" s="62" t="str">
        <f t="shared" si="9"/>
        <v>2011</v>
      </c>
      <c r="E145" s="62" t="str">
        <f t="shared" si="9"/>
        <v>2012</v>
      </c>
      <c r="F145" s="62" t="str">
        <f t="shared" si="9"/>
        <v>2013</v>
      </c>
      <c r="G145" s="62" t="str">
        <f t="shared" si="9"/>
        <v>2014</v>
      </c>
      <c r="H145" s="62" t="str">
        <f t="shared" si="9"/>
        <v>2015</v>
      </c>
      <c r="I145" s="62" t="str">
        <f t="shared" si="9"/>
        <v>2016</v>
      </c>
      <c r="J145" s="62" t="str">
        <f t="shared" si="9"/>
        <v>2017</v>
      </c>
      <c r="K145" s="62" t="str">
        <f t="shared" si="9"/>
        <v>2018</v>
      </c>
      <c r="L145" s="62" t="str">
        <f t="shared" si="9"/>
        <v>2019</v>
      </c>
      <c r="M145" s="65" t="str">
        <f t="shared" si="9"/>
        <v>2020 réel</v>
      </c>
    </row>
    <row r="146" spans="2:13">
      <c r="B146" s="31" t="s">
        <v>33</v>
      </c>
      <c r="C146" s="37">
        <f t="shared" ref="C146:M146" si="10">C107</f>
        <v>712236.9928993925</v>
      </c>
      <c r="D146" s="37">
        <f t="shared" si="10"/>
        <v>679844.56921908353</v>
      </c>
      <c r="E146" s="37">
        <f t="shared" si="10"/>
        <v>700716.0723645438</v>
      </c>
      <c r="F146" s="37">
        <f t="shared" si="10"/>
        <v>684638.63019055314</v>
      </c>
      <c r="G146" s="37">
        <f t="shared" si="10"/>
        <v>656577.35899247765</v>
      </c>
      <c r="H146" s="37">
        <f t="shared" si="10"/>
        <v>679948.99141936307</v>
      </c>
      <c r="I146" s="37">
        <f t="shared" si="10"/>
        <v>663750.67243851558</v>
      </c>
      <c r="J146" s="37">
        <f t="shared" si="10"/>
        <v>657009.24378900579</v>
      </c>
      <c r="K146" s="37">
        <f t="shared" si="10"/>
        <v>645384.96808144893</v>
      </c>
      <c r="L146" s="37">
        <f t="shared" si="10"/>
        <v>634779.7470194709</v>
      </c>
      <c r="M146" s="38">
        <f t="shared" si="10"/>
        <v>675447</v>
      </c>
    </row>
    <row r="147" spans="2:13">
      <c r="B147" s="78" t="s">
        <v>182</v>
      </c>
      <c r="C147" s="35">
        <f t="shared" ref="C147:M147" si="11">C124</f>
        <v>350700.06950246909</v>
      </c>
      <c r="D147" s="35">
        <f t="shared" si="11"/>
        <v>334677.36382916174</v>
      </c>
      <c r="E147" s="35">
        <f t="shared" si="11"/>
        <v>349385.92873811984</v>
      </c>
      <c r="F147" s="35">
        <f t="shared" si="11"/>
        <v>341526.68349613401</v>
      </c>
      <c r="G147" s="35">
        <f t="shared" si="11"/>
        <v>327887.09440919594</v>
      </c>
      <c r="H147" s="35">
        <f t="shared" si="11"/>
        <v>343129.38137237681</v>
      </c>
      <c r="I147" s="35">
        <f t="shared" si="11"/>
        <v>333651.95751916151</v>
      </c>
      <c r="J147" s="35">
        <f t="shared" si="11"/>
        <v>330353.28148799326</v>
      </c>
      <c r="K147" s="35">
        <f t="shared" si="11"/>
        <v>322996.34706509206</v>
      </c>
      <c r="L147" s="35">
        <f t="shared" si="11"/>
        <v>318167.0597604012</v>
      </c>
      <c r="M147" s="79">
        <f t="shared" si="11"/>
        <v>336331</v>
      </c>
    </row>
    <row r="148" spans="2:13" ht="15" thickBot="1">
      <c r="B148" s="123" t="s">
        <v>183</v>
      </c>
      <c r="C148" s="42">
        <f>C141</f>
        <v>361536.92339692335</v>
      </c>
      <c r="D148" s="42">
        <f t="shared" ref="D148:M148" si="12">D141</f>
        <v>345167.20538992179</v>
      </c>
      <c r="E148" s="42">
        <f t="shared" si="12"/>
        <v>351330.14362642396</v>
      </c>
      <c r="F148" s="42">
        <f t="shared" si="12"/>
        <v>343111.9466944192</v>
      </c>
      <c r="G148" s="42">
        <f t="shared" si="12"/>
        <v>328690.26458328165</v>
      </c>
      <c r="H148" s="42">
        <f t="shared" si="12"/>
        <v>336819.6100469862</v>
      </c>
      <c r="I148" s="42">
        <f t="shared" si="12"/>
        <v>330098.71491935413</v>
      </c>
      <c r="J148" s="42">
        <f t="shared" si="12"/>
        <v>326655.96230101254</v>
      </c>
      <c r="K148" s="42">
        <f t="shared" si="12"/>
        <v>322388.62101635692</v>
      </c>
      <c r="L148" s="42">
        <f t="shared" si="12"/>
        <v>316612.6872590697</v>
      </c>
      <c r="M148" s="149">
        <f t="shared" si="12"/>
        <v>339116</v>
      </c>
    </row>
    <row r="183" spans="1:13">
      <c r="A183" s="86" t="s">
        <v>205</v>
      </c>
    </row>
    <row r="184" spans="1:13" ht="15" thickBot="1"/>
    <row r="185" spans="1:13" ht="15" thickBot="1">
      <c r="C185" s="61" t="str">
        <f>'Décès par âge et sexe'!E107</f>
        <v>2010</v>
      </c>
      <c r="D185" s="62" t="str">
        <f>'Décès par âge et sexe'!H107</f>
        <v>2011</v>
      </c>
      <c r="E185" s="62" t="str">
        <f>'Décès par âge et sexe'!K107</f>
        <v>2012</v>
      </c>
      <c r="F185" s="62" t="str">
        <f>'Décès par âge et sexe'!N107</f>
        <v>2013</v>
      </c>
      <c r="G185" s="62" t="str">
        <f>'Décès par âge et sexe'!Q107</f>
        <v>2014</v>
      </c>
      <c r="H185" s="62" t="str">
        <f>'Décès par âge et sexe'!T107</f>
        <v>2015</v>
      </c>
      <c r="I185" s="62" t="str">
        <f>'Décès par âge et sexe'!W107</f>
        <v>2016</v>
      </c>
      <c r="J185" s="62" t="str">
        <f>'Décès par âge et sexe'!Z107</f>
        <v>2017</v>
      </c>
      <c r="K185" s="62" t="str">
        <f>'Décès par âge et sexe'!AC107</f>
        <v>2018</v>
      </c>
      <c r="L185" s="62" t="str">
        <f>'Décès par âge et sexe'!AF107</f>
        <v>2019</v>
      </c>
      <c r="M185" s="65" t="str">
        <f>'Décès par âge et sexe'!AI107</f>
        <v>2020</v>
      </c>
    </row>
    <row r="186" spans="1:13">
      <c r="A186" s="167" t="s">
        <v>174</v>
      </c>
      <c r="B186" s="26" t="str">
        <f>B96</f>
        <v>moins de 20</v>
      </c>
      <c r="C186" s="101">
        <f>'Décès par âge et sexe'!E111</f>
        <v>0.24779146789778436</v>
      </c>
      <c r="D186" s="98">
        <f>'Décès par âge et sexe'!H111</f>
        <v>0.24699569096951646</v>
      </c>
      <c r="E186" s="98">
        <f>'Décès par âge et sexe'!K111</f>
        <v>0.24596578412725165</v>
      </c>
      <c r="F186" s="98">
        <f>'Décès par âge et sexe'!N111</f>
        <v>0.24549898424086258</v>
      </c>
      <c r="G186" s="98">
        <f>'Décès par âge et sexe'!Q111</f>
        <v>0.24640117785833554</v>
      </c>
      <c r="H186" s="98">
        <f>'Décès par âge et sexe'!T111</f>
        <v>0.24628735195013604</v>
      </c>
      <c r="I186" s="98">
        <f>'Décès par âge et sexe'!W111</f>
        <v>0.2455177418254185</v>
      </c>
      <c r="J186" s="98">
        <f>'Décès par âge et sexe'!Z111</f>
        <v>0.24435004976901206</v>
      </c>
      <c r="K186" s="98">
        <f>'Décès par âge et sexe'!AC111</f>
        <v>0.24312179454142838</v>
      </c>
      <c r="L186" s="98">
        <f>'Décès par âge et sexe'!AF111</f>
        <v>0.24150829717167219</v>
      </c>
      <c r="M186" s="102">
        <f>'Décès par âge et sexe'!AI111</f>
        <v>0.2398427507052511</v>
      </c>
    </row>
    <row r="187" spans="1:13">
      <c r="A187" s="168"/>
      <c r="B187" s="31" t="str">
        <f t="shared" ref="B187:B197" si="13">B114</f>
        <v>20-40</v>
      </c>
      <c r="C187" s="101">
        <f>'Décès par âge et sexe'!E112</f>
        <v>0.25518060709171581</v>
      </c>
      <c r="D187" s="98">
        <f>'Décès par âge et sexe'!H112</f>
        <v>0.25260325194737993</v>
      </c>
      <c r="E187" s="98">
        <f>'Décès par âge et sexe'!K112</f>
        <v>0.24978298619426936</v>
      </c>
      <c r="F187" s="98">
        <f>'Décès par âge et sexe'!N112</f>
        <v>0.24660584415200143</v>
      </c>
      <c r="G187" s="98">
        <f>'Décès par âge et sexe'!Q112</f>
        <v>0.2433720933942608</v>
      </c>
      <c r="H187" s="98">
        <f>'Décès par âge et sexe'!T112</f>
        <v>0.2408448111135405</v>
      </c>
      <c r="I187" s="98">
        <f>'Décès par âge et sexe'!W112</f>
        <v>0.23933762690655905</v>
      </c>
      <c r="J187" s="98">
        <f>'Décès par âge et sexe'!Z112</f>
        <v>0.23836890265955191</v>
      </c>
      <c r="K187" s="98">
        <f>'Décès par âge et sexe'!AC112</f>
        <v>0.23705909719999149</v>
      </c>
      <c r="L187" s="98">
        <f>'Décès par âge et sexe'!AF112</f>
        <v>0.2361500811695498</v>
      </c>
      <c r="M187" s="102">
        <f>'Décès par âge et sexe'!AI112</f>
        <v>0.23498799343066398</v>
      </c>
    </row>
    <row r="188" spans="1:13">
      <c r="A188" s="168"/>
      <c r="B188" s="31" t="str">
        <f t="shared" si="13"/>
        <v>40 à 60</v>
      </c>
      <c r="C188" s="101">
        <f>'Décès par âge et sexe'!E113</f>
        <v>0.27098691486545751</v>
      </c>
      <c r="D188" s="98">
        <f>'Décès par âge et sexe'!H113</f>
        <v>0.26977980515420413</v>
      </c>
      <c r="E188" s="98">
        <f>'Décès par âge et sexe'!K113</f>
        <v>0.26969025619852938</v>
      </c>
      <c r="F188" s="98">
        <f>'Décès par âge et sexe'!N113</f>
        <v>0.2693874892175302</v>
      </c>
      <c r="G188" s="98">
        <f>'Décès par âge et sexe'!Q113</f>
        <v>0.26865789296324577</v>
      </c>
      <c r="H188" s="98">
        <f>'Décès par âge et sexe'!T113</f>
        <v>0.26732747618881797</v>
      </c>
      <c r="I188" s="98">
        <f>'Décès par âge et sexe'!W113</f>
        <v>0.26567429867087111</v>
      </c>
      <c r="J188" s="98">
        <f>'Décès par âge et sexe'!Z113</f>
        <v>0.26351106699712024</v>
      </c>
      <c r="K188" s="98">
        <f>'Décès par âge et sexe'!AC113</f>
        <v>0.26198761460199582</v>
      </c>
      <c r="L188" s="98">
        <f>'Décès par âge et sexe'!AF113</f>
        <v>0.26042442811154631</v>
      </c>
      <c r="M188" s="102">
        <f>'Décès par âge et sexe'!AI113</f>
        <v>0.2590008338787973</v>
      </c>
    </row>
    <row r="189" spans="1:13">
      <c r="A189" s="168"/>
      <c r="B189" s="31" t="str">
        <f t="shared" si="13"/>
        <v>60 à 65</v>
      </c>
      <c r="C189" s="101">
        <f>'Décès par âge et sexe'!E114</f>
        <v>5.9948874945929945E-2</v>
      </c>
      <c r="D189" s="98">
        <f>'Décès par âge et sexe'!H114</f>
        <v>6.3234960744393484E-2</v>
      </c>
      <c r="E189" s="98">
        <f>'Décès par âge et sexe'!K114</f>
        <v>6.3167759178584595E-2</v>
      </c>
      <c r="F189" s="98">
        <f>'Décès par âge et sexe'!N114</f>
        <v>6.2831714038560596E-2</v>
      </c>
      <c r="G189" s="98">
        <f>'Décès par âge et sexe'!Q114</f>
        <v>6.1939012962977213E-2</v>
      </c>
      <c r="H189" s="98">
        <f>'Décès par âge et sexe'!T114</f>
        <v>6.1451012909502056E-2</v>
      </c>
      <c r="I189" s="98">
        <f>'Décès par âge et sexe'!W114</f>
        <v>6.0889323539628191E-2</v>
      </c>
      <c r="J189" s="98">
        <f>'Décès par âge et sexe'!Z114</f>
        <v>6.0867697932872021E-2</v>
      </c>
      <c r="K189" s="98">
        <f>'Décès par âge et sexe'!AC114</f>
        <v>6.0742203178436691E-2</v>
      </c>
      <c r="L189" s="98">
        <f>'Décès par âge et sexe'!AF114</f>
        <v>6.0910389835256068E-2</v>
      </c>
      <c r="M189" s="102">
        <f>'Décès par âge et sexe'!AI114</f>
        <v>6.1130862398099312E-2</v>
      </c>
    </row>
    <row r="190" spans="1:13">
      <c r="A190" s="168"/>
      <c r="B190" s="31" t="str">
        <f t="shared" si="13"/>
        <v>65 à 70</v>
      </c>
      <c r="C190" s="101">
        <f>'Décès par âge et sexe'!E115</f>
        <v>4.0382979638180522E-2</v>
      </c>
      <c r="D190" s="98">
        <f>'Décès par âge et sexe'!H115</f>
        <v>4.1307431922554497E-2</v>
      </c>
      <c r="E190" s="98">
        <f>'Décès par âge et sexe'!K115</f>
        <v>4.5472724836733258E-2</v>
      </c>
      <c r="F190" s="98">
        <f>'Décès par âge et sexe'!N115</f>
        <v>4.9306566472999608E-2</v>
      </c>
      <c r="G190" s="98">
        <f>'Décès par âge et sexe'!Q115</f>
        <v>5.2645758963442084E-2</v>
      </c>
      <c r="H190" s="98">
        <f>'Décès par âge et sexe'!T115</f>
        <v>5.5845153843950002E-2</v>
      </c>
      <c r="I190" s="98">
        <f>'Décès par âge et sexe'!W115</f>
        <v>5.9116420976974712E-2</v>
      </c>
      <c r="J190" s="98">
        <f>'Décès par âge et sexe'!Z115</f>
        <v>5.9174401382851613E-2</v>
      </c>
      <c r="K190" s="98">
        <f>'Décès par âge et sexe'!AC115</f>
        <v>5.8998087742105292E-2</v>
      </c>
      <c r="L190" s="98">
        <f>'Décès par âge et sexe'!AF115</f>
        <v>5.8457976679194272E-2</v>
      </c>
      <c r="M190" s="102">
        <f>'Décès par âge et sexe'!AI115</f>
        <v>5.8152828214690144E-2</v>
      </c>
    </row>
    <row r="191" spans="1:13">
      <c r="A191" s="168"/>
      <c r="B191" s="31" t="str">
        <f t="shared" si="13"/>
        <v>70 à 75</v>
      </c>
      <c r="C191" s="101">
        <f>'Décès par âge et sexe'!E116</f>
        <v>3.8118990377453657E-2</v>
      </c>
      <c r="D191" s="98">
        <f>'Décès par âge et sexe'!H116</f>
        <v>3.7418616613329965E-2</v>
      </c>
      <c r="E191" s="98">
        <f>'Décès par âge et sexe'!K116</f>
        <v>3.6340203890358247E-2</v>
      </c>
      <c r="F191" s="98">
        <f>'Décès par âge et sexe'!N116</f>
        <v>3.6157184814353614E-2</v>
      </c>
      <c r="G191" s="98">
        <f>'Décès par âge et sexe'!Q116</f>
        <v>3.6343085929018359E-2</v>
      </c>
      <c r="H191" s="98">
        <f>'Décès par âge et sexe'!T116</f>
        <v>3.6832144857487911E-2</v>
      </c>
      <c r="I191" s="98">
        <f>'Décès par âge et sexe'!W116</f>
        <v>3.7837446245565773E-2</v>
      </c>
      <c r="J191" s="98">
        <f>'Décès par âge et sexe'!Z116</f>
        <v>4.1697515526964331E-2</v>
      </c>
      <c r="K191" s="98">
        <f>'Décès par âge et sexe'!AC116</f>
        <v>4.540622349272494E-2</v>
      </c>
      <c r="L191" s="98">
        <f>'Décès par âge et sexe'!AF116</f>
        <v>4.8747147987442924E-2</v>
      </c>
      <c r="M191" s="102">
        <f>'Décès par âge et sexe'!AI116</f>
        <v>5.184768875646488E-2</v>
      </c>
    </row>
    <row r="192" spans="1:13">
      <c r="A192" s="168"/>
      <c r="B192" s="31" t="str">
        <f t="shared" si="13"/>
        <v>75 à 80</v>
      </c>
      <c r="C192" s="101">
        <f>'Décès par âge et sexe'!E117</f>
        <v>3.5475464132656155E-2</v>
      </c>
      <c r="D192" s="98">
        <f>'Décès par âge et sexe'!H117</f>
        <v>3.492259761540286E-2</v>
      </c>
      <c r="E192" s="98">
        <f>'Décès par âge et sexe'!K117</f>
        <v>3.4537279877922614E-2</v>
      </c>
      <c r="F192" s="98">
        <f>'Décès par âge et sexe'!N117</f>
        <v>3.3990731239814269E-2</v>
      </c>
      <c r="G192" s="98">
        <f>'Décès par âge et sexe'!Q117</f>
        <v>3.3712378180762864E-2</v>
      </c>
      <c r="H192" s="98">
        <f>'Décès par âge et sexe'!T117</f>
        <v>3.3375377840892964E-2</v>
      </c>
      <c r="I192" s="98">
        <f>'Décès par âge et sexe'!W117</f>
        <v>3.2947955745601394E-2</v>
      </c>
      <c r="J192" s="98">
        <f>'Décès par âge et sexe'!Z117</f>
        <v>3.209528454297856E-2</v>
      </c>
      <c r="K192" s="98">
        <f>'Décès par âge et sexe'!AC117</f>
        <v>3.2082451224595458E-2</v>
      </c>
      <c r="L192" s="98">
        <f>'Décès par âge et sexe'!AF117</f>
        <v>3.2520076121451941E-2</v>
      </c>
      <c r="M192" s="102">
        <f>'Décès par âge et sexe'!AI117</f>
        <v>3.3051589769804393E-2</v>
      </c>
    </row>
    <row r="193" spans="1:13">
      <c r="A193" s="168"/>
      <c r="B193" s="31" t="str">
        <f t="shared" si="13"/>
        <v>80 à 85</v>
      </c>
      <c r="C193" s="101">
        <f>'Décès par âge et sexe'!E118</f>
        <v>2.7485098611595427E-2</v>
      </c>
      <c r="D193" s="98">
        <f>'Décès par âge et sexe'!H118</f>
        <v>2.7870818407783975E-2</v>
      </c>
      <c r="E193" s="98">
        <f>'Décès par âge et sexe'!K118</f>
        <v>2.8094085457387299E-2</v>
      </c>
      <c r="F193" s="98">
        <f>'Décès par âge et sexe'!N118</f>
        <v>2.8444168998356372E-2</v>
      </c>
      <c r="G193" s="98">
        <f>'Décès par âge et sexe'!Q118</f>
        <v>2.8353670758285619E-2</v>
      </c>
      <c r="H193" s="98">
        <f>'Décès par âge et sexe'!T118</f>
        <v>2.8522547091707779E-2</v>
      </c>
      <c r="I193" s="98">
        <f>'Décès par âge et sexe'!W118</f>
        <v>2.8244073489874164E-2</v>
      </c>
      <c r="J193" s="98">
        <f>'Décès par âge et sexe'!Z118</f>
        <v>2.8235756287858585E-2</v>
      </c>
      <c r="K193" s="98">
        <f>'Décès par âge et sexe'!AC118</f>
        <v>2.7987152217710962E-2</v>
      </c>
      <c r="L193" s="98">
        <f>'Décès par âge et sexe'!AF118</f>
        <v>2.7966963871543939E-2</v>
      </c>
      <c r="M193" s="102">
        <f>'Décès par âge et sexe'!AI118</f>
        <v>2.7869114236057022E-2</v>
      </c>
    </row>
    <row r="194" spans="1:13">
      <c r="A194" s="168"/>
      <c r="B194" s="31" t="str">
        <f t="shared" si="13"/>
        <v>85 à 90</v>
      </c>
      <c r="C194" s="101">
        <f>'Décès par âge et sexe'!E119</f>
        <v>1.7879793395561221E-2</v>
      </c>
      <c r="D194" s="98">
        <f>'Décès par âge et sexe'!H119</f>
        <v>1.8018646798103902E-2</v>
      </c>
      <c r="E194" s="98">
        <f>'Décès par âge et sexe'!K119</f>
        <v>1.8146052739861279E-2</v>
      </c>
      <c r="F194" s="98">
        <f>'Décès par âge et sexe'!N119</f>
        <v>1.8255234565350935E-2</v>
      </c>
      <c r="G194" s="98">
        <f>'Décès par âge et sexe'!Q119</f>
        <v>1.8427701687833458E-2</v>
      </c>
      <c r="H194" s="98">
        <f>'Décès par âge et sexe'!T119</f>
        <v>1.8690286866632433E-2</v>
      </c>
      <c r="I194" s="98">
        <f>'Décès par âge et sexe'!W119</f>
        <v>1.9094016461358256E-2</v>
      </c>
      <c r="J194" s="98">
        <f>'Décès par âge et sexe'!Z119</f>
        <v>1.9586673843460141E-2</v>
      </c>
      <c r="K194" s="98">
        <f>'Décès par âge et sexe'!AC119</f>
        <v>2.0011314854139258E-2</v>
      </c>
      <c r="L194" s="98">
        <f>'Décès par âge et sexe'!AF119</f>
        <v>2.0184538129054679E-2</v>
      </c>
      <c r="M194" s="102">
        <f>'Décès par âge et sexe'!AI119</f>
        <v>2.0510901403699704E-2</v>
      </c>
    </row>
    <row r="195" spans="1:13">
      <c r="A195" s="168"/>
      <c r="B195" s="31" t="str">
        <f t="shared" si="13"/>
        <v>90 à 95</v>
      </c>
      <c r="C195" s="101">
        <f>'Décès par âge et sexe'!E120</f>
        <v>4.5360264451056774E-3</v>
      </c>
      <c r="D195" s="98">
        <f>'Décès par âge et sexe'!H120</f>
        <v>5.7765187099397229E-3</v>
      </c>
      <c r="E195" s="98">
        <f>'Décès par âge et sexe'!K120</f>
        <v>6.9058312364107238E-3</v>
      </c>
      <c r="F195" s="98">
        <f>'Décès par âge et sexe'!N120</f>
        <v>7.7609684080880287E-3</v>
      </c>
      <c r="G195" s="98">
        <f>'Décès par âge et sexe'!Q120</f>
        <v>8.4379197595047632E-3</v>
      </c>
      <c r="H195" s="98">
        <f>'Décès par âge et sexe'!T120</f>
        <v>9.0270357158810221E-3</v>
      </c>
      <c r="I195" s="98">
        <f>'Décès par âge et sexe'!W120</f>
        <v>9.1472643466336805E-3</v>
      </c>
      <c r="J195" s="98">
        <f>'Décès par âge et sexe'!Z120</f>
        <v>9.464813220116032E-3</v>
      </c>
      <c r="K195" s="98">
        <f>'Décès par âge et sexe'!AC120</f>
        <v>9.6427143204461836E-3</v>
      </c>
      <c r="L195" s="98">
        <f>'Décès par âge et sexe'!AF120</f>
        <v>9.9001454260084134E-3</v>
      </c>
      <c r="M195" s="102">
        <f>'Décès par âge et sexe'!AI120</f>
        <v>1.0121361774490741E-2</v>
      </c>
    </row>
    <row r="196" spans="1:13">
      <c r="A196" s="168"/>
      <c r="B196" s="31" t="str">
        <f t="shared" si="13"/>
        <v>95 et plus</v>
      </c>
      <c r="C196" s="101">
        <f>'Décès par âge et sexe'!E121</f>
        <v>2.2137825985597097E-3</v>
      </c>
      <c r="D196" s="98">
        <f>'Décès par âge et sexe'!H121</f>
        <v>2.0716611173910498E-3</v>
      </c>
      <c r="E196" s="98">
        <f>'Décès par âge et sexe'!K121</f>
        <v>1.8970362626915696E-3</v>
      </c>
      <c r="F196" s="98">
        <f>'Décès par âge et sexe'!N121</f>
        <v>1.7611138520823597E-3</v>
      </c>
      <c r="G196" s="98">
        <f>'Décès par âge et sexe'!Q121</f>
        <v>1.7093075423335179E-3</v>
      </c>
      <c r="H196" s="98">
        <f>'Décès par âge et sexe'!T121</f>
        <v>1.7968016214513194E-3</v>
      </c>
      <c r="I196" s="98">
        <f>'Décès par âge et sexe'!W121</f>
        <v>2.193831791515187E-3</v>
      </c>
      <c r="J196" s="98">
        <f>'Décès par âge et sexe'!Z121</f>
        <v>2.6478378372145218E-3</v>
      </c>
      <c r="K196" s="98">
        <f>'Décès par âge et sexe'!AC121</f>
        <v>2.9613466264255084E-3</v>
      </c>
      <c r="L196" s="98">
        <f>'Décès par âge et sexe'!AF121</f>
        <v>3.2299554972794456E-3</v>
      </c>
      <c r="M196" s="102">
        <f>'Décès par âge et sexe'!AI121</f>
        <v>3.4840754319814403E-3</v>
      </c>
    </row>
    <row r="197" spans="1:13" ht="15" thickBot="1">
      <c r="A197" s="169"/>
      <c r="B197" s="39" t="str">
        <f t="shared" si="13"/>
        <v>TOTAL</v>
      </c>
      <c r="C197" s="103">
        <f>'Décès par âge et sexe'!E122</f>
        <v>1</v>
      </c>
      <c r="D197" s="104">
        <f>'Décès par âge et sexe'!H122</f>
        <v>1</v>
      </c>
      <c r="E197" s="104">
        <f>'Décès par âge et sexe'!K122</f>
        <v>1</v>
      </c>
      <c r="F197" s="104">
        <f>'Décès par âge et sexe'!N122</f>
        <v>1</v>
      </c>
      <c r="G197" s="104">
        <f>'Décès par âge et sexe'!Q122</f>
        <v>1</v>
      </c>
      <c r="H197" s="104">
        <f>'Décès par âge et sexe'!T122</f>
        <v>1</v>
      </c>
      <c r="I197" s="104">
        <f>'Décès par âge et sexe'!W122</f>
        <v>1</v>
      </c>
      <c r="J197" s="104">
        <f>'Décès par âge et sexe'!Z122</f>
        <v>1</v>
      </c>
      <c r="K197" s="104">
        <f>'Décès par âge et sexe'!AC122</f>
        <v>1</v>
      </c>
      <c r="L197" s="104">
        <f>'Décès par âge et sexe'!AF122</f>
        <v>1</v>
      </c>
      <c r="M197" s="105">
        <f>'Décès par âge et sexe'!AI122</f>
        <v>1</v>
      </c>
    </row>
    <row r="198" spans="1:13">
      <c r="A198" s="140"/>
      <c r="B198" s="32"/>
      <c r="C198" s="98"/>
      <c r="D198" s="98"/>
      <c r="E198" s="98"/>
      <c r="F198" s="98"/>
      <c r="G198" s="98"/>
      <c r="H198" s="98"/>
      <c r="I198" s="98"/>
      <c r="J198" s="98"/>
      <c r="K198" s="98"/>
      <c r="L198" s="98"/>
      <c r="M198" s="98"/>
    </row>
    <row r="199" spans="1:13">
      <c r="A199" s="86" t="s">
        <v>206</v>
      </c>
      <c r="B199" s="32"/>
      <c r="C199" s="98"/>
      <c r="D199" s="98"/>
      <c r="E199" s="98"/>
      <c r="F199" s="98"/>
      <c r="G199" s="98"/>
      <c r="H199" s="98"/>
      <c r="I199" s="98"/>
      <c r="J199" s="98"/>
      <c r="K199" s="98"/>
      <c r="L199" s="98"/>
      <c r="M199" s="98"/>
    </row>
    <row r="200" spans="1:13" ht="15" thickBot="1">
      <c r="A200" s="86"/>
      <c r="B200" s="32"/>
      <c r="C200" s="98"/>
      <c r="D200" s="98"/>
      <c r="E200" s="98"/>
      <c r="F200" s="98"/>
      <c r="G200" s="98"/>
      <c r="H200" s="98"/>
      <c r="I200" s="98"/>
      <c r="J200" s="98"/>
      <c r="K200" s="98"/>
      <c r="L200" s="98"/>
      <c r="M200" s="98"/>
    </row>
    <row r="201" spans="1:13" ht="15" thickBot="1">
      <c r="A201" s="140"/>
      <c r="B201" s="32"/>
      <c r="C201" s="106" t="str">
        <f>'Décès par âge et sexe'!C107</f>
        <v>2010</v>
      </c>
      <c r="D201" s="111" t="str">
        <f>'Décès par âge et sexe'!F107</f>
        <v>2011</v>
      </c>
      <c r="E201" s="111" t="str">
        <f>'Décès par âge et sexe'!I107</f>
        <v>2012</v>
      </c>
      <c r="F201" s="111" t="str">
        <f>'Décès par âge et sexe'!L107</f>
        <v>2013</v>
      </c>
      <c r="G201" s="111" t="str">
        <f>'Décès par âge et sexe'!O107</f>
        <v>2014</v>
      </c>
      <c r="H201" s="111" t="str">
        <f>'Décès par âge et sexe'!R107</f>
        <v>2015</v>
      </c>
      <c r="I201" s="111" t="str">
        <f>'Décès par âge et sexe'!U107</f>
        <v>2016</v>
      </c>
      <c r="J201" s="111" t="str">
        <f>'Décès par âge et sexe'!X107</f>
        <v>2017</v>
      </c>
      <c r="K201" s="111" t="str">
        <f>'Décès par âge et sexe'!AA107</f>
        <v>2018</v>
      </c>
      <c r="L201" s="111" t="str">
        <f>'Décès par âge et sexe'!AD107</f>
        <v>2019</v>
      </c>
      <c r="M201" s="153" t="str">
        <f>'Décès par âge et sexe'!AG107</f>
        <v>2020</v>
      </c>
    </row>
    <row r="202" spans="1:13">
      <c r="A202" s="167" t="s">
        <v>174</v>
      </c>
      <c r="B202" s="26" t="str">
        <f t="shared" ref="B202:B213" si="14">B186</f>
        <v>moins de 20</v>
      </c>
      <c r="C202" s="111">
        <f>'Décès par âge et sexe'!C111</f>
        <v>0.23458895155841705</v>
      </c>
      <c r="D202" s="111">
        <f>'Décès par âge et sexe'!F111</f>
        <v>0.2338331963422316</v>
      </c>
      <c r="E202" s="111">
        <f>'Décès par âge et sexe'!I111</f>
        <v>0.23291498835755933</v>
      </c>
      <c r="F202" s="111">
        <f>'Décès par âge et sexe'!L111</f>
        <v>0.23245420029162955</v>
      </c>
      <c r="G202" s="111">
        <f>'Décès par âge et sexe'!O111</f>
        <v>0.23337710106980827</v>
      </c>
      <c r="H202" s="111">
        <f>'Décès par âge et sexe'!R111</f>
        <v>0.2332746425951758</v>
      </c>
      <c r="I202" s="111">
        <f>'Décès par âge et sexe'!U111</f>
        <v>0.23245532089872392</v>
      </c>
      <c r="J202" s="111">
        <f>'Décès par âge et sexe'!X111</f>
        <v>0.23117596307498325</v>
      </c>
      <c r="K202" s="111">
        <f>'Décès par âge et sexe'!AA111</f>
        <v>0.22995369278704095</v>
      </c>
      <c r="L202" s="111">
        <f>'Décès par âge et sexe'!AD111</f>
        <v>0.22835814137568961</v>
      </c>
      <c r="M202" s="153">
        <f>'Décès par âge et sexe'!AG111</f>
        <v>0.22676975055243498</v>
      </c>
    </row>
    <row r="203" spans="1:13">
      <c r="A203" s="168"/>
      <c r="B203" s="31" t="str">
        <f t="shared" si="14"/>
        <v>20-40</v>
      </c>
      <c r="C203" s="112">
        <f>'Décès par âge et sexe'!C112</f>
        <v>0.24887470998689093</v>
      </c>
      <c r="D203" s="112">
        <f>'Décès par âge et sexe'!F112</f>
        <v>0.24644278710872181</v>
      </c>
      <c r="E203" s="112">
        <f>'Décès par âge et sexe'!I112</f>
        <v>0.24383660533345941</v>
      </c>
      <c r="F203" s="112">
        <f>'Décès par âge et sexe'!L112</f>
        <v>0.24091603587187219</v>
      </c>
      <c r="G203" s="112">
        <f>'Décès par âge et sexe'!O112</f>
        <v>0.23800913275429492</v>
      </c>
      <c r="H203" s="112">
        <f>'Décès par âge et sexe'!R112</f>
        <v>0.2358273278248556</v>
      </c>
      <c r="I203" s="112">
        <f>'Décès par âge et sexe'!U112</f>
        <v>0.23453465406909779</v>
      </c>
      <c r="J203" s="112">
        <f>'Décès par âge et sexe'!X112</f>
        <v>0.23374568867526507</v>
      </c>
      <c r="K203" s="112">
        <f>'Décès par âge et sexe'!AA112</f>
        <v>0.23264651855869226</v>
      </c>
      <c r="L203" s="112">
        <f>'Décès par âge et sexe'!AD112</f>
        <v>0.23183156684923131</v>
      </c>
      <c r="M203" s="154">
        <f>'Décès par âge et sexe'!AG112</f>
        <v>0.23065972809965027</v>
      </c>
    </row>
    <row r="204" spans="1:13">
      <c r="A204" s="168"/>
      <c r="B204" s="31" t="str">
        <f t="shared" si="14"/>
        <v>40 à 60</v>
      </c>
      <c r="C204" s="112">
        <f>'Décès par âge et sexe'!C113</f>
        <v>0.26792256789112495</v>
      </c>
      <c r="D204" s="112">
        <f>'Décès par âge et sexe'!F113</f>
        <v>0.26669992392015118</v>
      </c>
      <c r="E204" s="112">
        <f>'Décès par âge et sexe'!I113</f>
        <v>0.26652243457502828</v>
      </c>
      <c r="F204" s="112">
        <f>'Décès par âge et sexe'!L113</f>
        <v>0.26605391866523476</v>
      </c>
      <c r="G204" s="112">
        <f>'Décès par âge et sexe'!O113</f>
        <v>0.26522688231616304</v>
      </c>
      <c r="H204" s="112">
        <f>'Décès par âge et sexe'!R113</f>
        <v>0.26379620005973359</v>
      </c>
      <c r="I204" s="112">
        <f>'Décès par âge et sexe'!U113</f>
        <v>0.26206917739436209</v>
      </c>
      <c r="J204" s="112">
        <f>'Décès par âge et sexe'!X113</f>
        <v>0.25970279740055624</v>
      </c>
      <c r="K204" s="112">
        <f>'Décès par âge et sexe'!AA113</f>
        <v>0.25805533441875783</v>
      </c>
      <c r="L204" s="112">
        <f>'Décès par âge et sexe'!AD113</f>
        <v>0.25642874395168613</v>
      </c>
      <c r="M204" s="154">
        <f>'Décès par âge et sexe'!AG113</f>
        <v>0.25503592457092034</v>
      </c>
    </row>
    <row r="205" spans="1:13">
      <c r="A205" s="168"/>
      <c r="B205" s="31" t="str">
        <f t="shared" si="14"/>
        <v>60 à 65</v>
      </c>
      <c r="C205" s="112">
        <f>'Décès par âge et sexe'!C114</f>
        <v>5.9845037742466592E-2</v>
      </c>
      <c r="D205" s="112">
        <f>'Décès par âge et sexe'!F114</f>
        <v>6.3242296180066646E-2</v>
      </c>
      <c r="E205" s="112">
        <f>'Décès par âge et sexe'!I114</f>
        <v>6.3326283674876721E-2</v>
      </c>
      <c r="F205" s="112">
        <f>'Décès par âge et sexe'!L114</f>
        <v>6.3211484427183731E-2</v>
      </c>
      <c r="G205" s="112">
        <f>'Décès par âge et sexe'!O114</f>
        <v>6.2451745088210782E-2</v>
      </c>
      <c r="H205" s="112">
        <f>'Décès par âge et sexe'!R114</f>
        <v>6.2031660662860581E-2</v>
      </c>
      <c r="I205" s="112">
        <f>'Décès par âge et sexe'!U114</f>
        <v>6.1563908045482098E-2</v>
      </c>
      <c r="J205" s="112">
        <f>'Décès par âge et sexe'!X114</f>
        <v>6.1623178340760747E-2</v>
      </c>
      <c r="K205" s="112">
        <f>'Décès par âge et sexe'!AA114</f>
        <v>6.1526496749081623E-2</v>
      </c>
      <c r="L205" s="112">
        <f>'Décès par âge et sexe'!AD114</f>
        <v>6.1710983573574574E-2</v>
      </c>
      <c r="M205" s="154">
        <f>'Décès par âge et sexe'!AG114</f>
        <v>6.1874504637384468E-2</v>
      </c>
    </row>
    <row r="206" spans="1:13">
      <c r="A206" s="168"/>
      <c r="B206" s="31" t="str">
        <f t="shared" si="14"/>
        <v>65 à 70</v>
      </c>
      <c r="C206" s="112">
        <f>'Décès par âge et sexe'!C115</f>
        <v>4.1123459117155349E-2</v>
      </c>
      <c r="D206" s="112">
        <f>'Décès par âge et sexe'!F115</f>
        <v>4.203455687003782E-2</v>
      </c>
      <c r="E206" s="112">
        <f>'Décès par âge et sexe'!I115</f>
        <v>4.6236094213658999E-2</v>
      </c>
      <c r="F206" s="112">
        <f>'Décès par âge et sexe'!L115</f>
        <v>5.0152929674946833E-2</v>
      </c>
      <c r="G206" s="112">
        <f>'Décès par âge et sexe'!O115</f>
        <v>5.354237456420665E-2</v>
      </c>
      <c r="H206" s="112">
        <f>'Décès par âge et sexe'!R115</f>
        <v>5.681358203995706E-2</v>
      </c>
      <c r="I206" s="112">
        <f>'Décès par âge et sexe'!U115</f>
        <v>6.020989185617201E-2</v>
      </c>
      <c r="J206" s="112">
        <f>'Décès par âge et sexe'!X115</f>
        <v>6.0294475001495193E-2</v>
      </c>
      <c r="K206" s="112">
        <f>'Décès par âge et sexe'!AA115</f>
        <v>6.0213242321783343E-2</v>
      </c>
      <c r="L206" s="112">
        <f>'Décès par âge et sexe'!AD115</f>
        <v>5.9753499452543025E-2</v>
      </c>
      <c r="M206" s="154">
        <f>'Décès par âge et sexe'!AG115</f>
        <v>5.9493994840671076E-2</v>
      </c>
    </row>
    <row r="207" spans="1:13">
      <c r="A207" s="168"/>
      <c r="B207" s="31" t="str">
        <f t="shared" si="14"/>
        <v>70 à 75</v>
      </c>
      <c r="C207" s="112">
        <f>'Décès par âge et sexe'!C116</f>
        <v>4.0634580197577763E-2</v>
      </c>
      <c r="D207" s="112">
        <f>'Décès par âge et sexe'!F116</f>
        <v>3.9683668342736303E-2</v>
      </c>
      <c r="E207" s="112">
        <f>'Décès par âge et sexe'!I116</f>
        <v>3.8362451890486267E-2</v>
      </c>
      <c r="F207" s="112">
        <f>'Décès par âge et sexe'!L116</f>
        <v>3.797635037498967E-2</v>
      </c>
      <c r="G207" s="112">
        <f>'Décès par âge et sexe'!O116</f>
        <v>3.7997292065571495E-2</v>
      </c>
      <c r="H207" s="112">
        <f>'Décès par âge et sexe'!R116</f>
        <v>3.8399688829745475E-2</v>
      </c>
      <c r="I207" s="112">
        <f>'Décès par âge et sexe'!U116</f>
        <v>3.9403555592225636E-2</v>
      </c>
      <c r="J207" s="112">
        <f>'Décès par âge et sexe'!X116</f>
        <v>4.3357002487033322E-2</v>
      </c>
      <c r="K207" s="112">
        <f>'Décès par âge et sexe'!AA116</f>
        <v>4.7154309537264232E-2</v>
      </c>
      <c r="L207" s="112">
        <f>'Décès par âge et sexe'!AD116</f>
        <v>5.0594455955364798E-2</v>
      </c>
      <c r="M207" s="154">
        <f>'Décès par âge et sexe'!AG116</f>
        <v>5.3843760049320205E-2</v>
      </c>
    </row>
    <row r="208" spans="1:13">
      <c r="A208" s="168"/>
      <c r="B208" s="31" t="str">
        <f t="shared" si="14"/>
        <v>75 à 80</v>
      </c>
      <c r="C208" s="112">
        <f>'Décès par âge et sexe'!C117</f>
        <v>4.0086001409936886E-2</v>
      </c>
      <c r="D208" s="112">
        <f>'Décès par âge et sexe'!F117</f>
        <v>3.9278890464932645E-2</v>
      </c>
      <c r="E208" s="112">
        <f>'Décès par âge et sexe'!I117</f>
        <v>3.8651785729408465E-2</v>
      </c>
      <c r="F208" s="112">
        <f>'Décès par âge et sexe'!L117</f>
        <v>3.7828403052399942E-2</v>
      </c>
      <c r="G208" s="112">
        <f>'Décès par âge et sexe'!O117</f>
        <v>3.7294093560676901E-2</v>
      </c>
      <c r="H208" s="112">
        <f>'Décès par âge et sexe'!R117</f>
        <v>3.665609762546488E-2</v>
      </c>
      <c r="I208" s="112">
        <f>'Décès par âge et sexe'!U117</f>
        <v>3.5990309478858104E-2</v>
      </c>
      <c r="J208" s="112">
        <f>'Décès par âge et sexe'!X117</f>
        <v>3.4901622874371957E-2</v>
      </c>
      <c r="K208" s="112">
        <f>'Décès par âge et sexe'!AA117</f>
        <v>3.4696513119605095E-2</v>
      </c>
      <c r="L208" s="112">
        <f>'Décès par âge et sexe'!AD117</f>
        <v>3.5014448454830024E-2</v>
      </c>
      <c r="M208" s="154">
        <f>'Décès par âge et sexe'!AG117</f>
        <v>3.545241513109304E-2</v>
      </c>
    </row>
    <row r="209" spans="1:13">
      <c r="A209" s="168"/>
      <c r="B209" s="31" t="str">
        <f t="shared" si="14"/>
        <v>80 à 85</v>
      </c>
      <c r="C209" s="112">
        <f>'Décès par âge et sexe'!C118</f>
        <v>3.3357856279137621E-2</v>
      </c>
      <c r="D209" s="112">
        <f>'Décès par âge et sexe'!F118</f>
        <v>3.363878233666024E-2</v>
      </c>
      <c r="E209" s="112">
        <f>'Décès par âge et sexe'!I118</f>
        <v>3.3671511510343144E-2</v>
      </c>
      <c r="F209" s="112">
        <f>'Décès par âge et sexe'!L118</f>
        <v>3.3921256826998439E-2</v>
      </c>
      <c r="G209" s="112">
        <f>'Décès par âge et sexe'!O118</f>
        <v>3.3674619633269412E-2</v>
      </c>
      <c r="H209" s="112">
        <f>'Décès par âge et sexe'!R118</f>
        <v>3.3671490899034671E-2</v>
      </c>
      <c r="I209" s="112">
        <f>'Décès par âge et sexe'!U118</f>
        <v>3.3153337031244519E-2</v>
      </c>
      <c r="J209" s="112">
        <f>'Décès par âge et sexe'!X118</f>
        <v>3.2941575165191674E-2</v>
      </c>
      <c r="K209" s="112">
        <f>'Décès par âge et sexe'!AA118</f>
        <v>3.2430535562222432E-2</v>
      </c>
      <c r="L209" s="112">
        <f>'Décès par âge et sexe'!AD118</f>
        <v>3.2193700689249968E-2</v>
      </c>
      <c r="M209" s="154">
        <f>'Décès par âge et sexe'!AG118</f>
        <v>3.1866736913109601E-2</v>
      </c>
    </row>
    <row r="210" spans="1:13">
      <c r="A210" s="168"/>
      <c r="B210" s="31" t="str">
        <f t="shared" si="14"/>
        <v>85 à 90</v>
      </c>
      <c r="C210" s="112">
        <f>'Décès par âge et sexe'!C119</f>
        <v>2.3556247940692051E-2</v>
      </c>
      <c r="D210" s="112">
        <f>'Décès par âge et sexe'!F119</f>
        <v>2.3676744034467716E-2</v>
      </c>
      <c r="E210" s="112">
        <f>'Décès par âge et sexe'!I119</f>
        <v>2.3733784104182528E-2</v>
      </c>
      <c r="F210" s="112">
        <f>'Décès par âge et sexe'!L119</f>
        <v>2.3755453782862489E-2</v>
      </c>
      <c r="G210" s="112">
        <f>'Décès par âge et sexe'!O119</f>
        <v>2.383734729162279E-2</v>
      </c>
      <c r="H210" s="112">
        <f>'Décès par âge et sexe'!R119</f>
        <v>2.4013638680040902E-2</v>
      </c>
      <c r="I210" s="112">
        <f>'Décès par âge et sexe'!U119</f>
        <v>2.4404351866974813E-2</v>
      </c>
      <c r="J210" s="112">
        <f>'Décès par âge et sexe'!X119</f>
        <v>2.4909373498827717E-2</v>
      </c>
      <c r="K210" s="112">
        <f>'Décès par âge et sexe'!AA119</f>
        <v>2.5308978650584183E-2</v>
      </c>
      <c r="L210" s="112">
        <f>'Décès par âge et sexe'!AD119</f>
        <v>2.5373727191062442E-2</v>
      </c>
      <c r="M210" s="154">
        <f>'Décès par âge et sexe'!AG119</f>
        <v>2.5619557357409124E-2</v>
      </c>
    </row>
    <row r="211" spans="1:13">
      <c r="A211" s="168"/>
      <c r="B211" s="31" t="str">
        <f t="shared" si="14"/>
        <v>90 à 95</v>
      </c>
      <c r="C211" s="112">
        <f>'Décès par âge et sexe'!C120</f>
        <v>6.5142156035835159E-3</v>
      </c>
      <c r="D211" s="112">
        <f>'Décès par âge et sexe'!F120</f>
        <v>8.1941768177376615E-3</v>
      </c>
      <c r="E211" s="112">
        <f>'Décès par âge et sexe'!I120</f>
        <v>9.7413417286997088E-3</v>
      </c>
      <c r="F211" s="112">
        <f>'Décès par âge et sexe'!L120</f>
        <v>1.0942215922580663E-2</v>
      </c>
      <c r="G211" s="112">
        <f>'Décès par âge et sexe'!O120</f>
        <v>1.190276583592418E-2</v>
      </c>
      <c r="H211" s="112">
        <f>'Décès par âge et sexe'!R120</f>
        <v>1.2725107707504863E-2</v>
      </c>
      <c r="I211" s="112">
        <f>'Décès par âge et sexe'!U120</f>
        <v>1.2855313241452672E-2</v>
      </c>
      <c r="J211" s="112">
        <f>'Décès par âge et sexe'!X120</f>
        <v>1.3285003066662389E-2</v>
      </c>
      <c r="K211" s="112">
        <f>'Décès par âge et sexe'!AA120</f>
        <v>1.3464070964832698E-2</v>
      </c>
      <c r="L211" s="112">
        <f>'Décès par âge et sexe'!AD120</f>
        <v>1.3780029408638109E-2</v>
      </c>
      <c r="M211" s="154">
        <f>'Décès par âge et sexe'!AG120</f>
        <v>1.4038067387431172E-2</v>
      </c>
    </row>
    <row r="212" spans="1:13">
      <c r="A212" s="168"/>
      <c r="B212" s="31" t="str">
        <f t="shared" si="14"/>
        <v>95 et plus</v>
      </c>
      <c r="C212" s="112">
        <f>'Décès par âge et sexe'!C121</f>
        <v>3.4963722730172765E-3</v>
      </c>
      <c r="D212" s="112">
        <f>'Décès par âge et sexe'!F121</f>
        <v>3.2749775822563912E-3</v>
      </c>
      <c r="E212" s="112">
        <f>'Décès par âge et sexe'!I121</f>
        <v>3.0027188822971699E-3</v>
      </c>
      <c r="F212" s="112">
        <f>'Décès par âge et sexe'!L121</f>
        <v>2.7877511093017488E-3</v>
      </c>
      <c r="G212" s="112">
        <f>'Décès par âge et sexe'!O121</f>
        <v>2.6866458202515421E-3</v>
      </c>
      <c r="H212" s="112">
        <f>'Décès par âge et sexe'!R121</f>
        <v>2.7905630756265942E-3</v>
      </c>
      <c r="I212" s="112">
        <f>'Décès par âge et sexe'!U121</f>
        <v>3.3601805254063429E-3</v>
      </c>
      <c r="J212" s="112">
        <f>'Décès par âge et sexe'!X121</f>
        <v>4.0633204148524497E-3</v>
      </c>
      <c r="K212" s="112">
        <f>'Décès par âge et sexe'!AA121</f>
        <v>4.5503073301353392E-3</v>
      </c>
      <c r="L212" s="112">
        <f>'Décès par âge et sexe'!AD121</f>
        <v>4.9607030981300123E-3</v>
      </c>
      <c r="M212" s="154">
        <f>'Décès par âge et sexe'!AG121</f>
        <v>5.3455604605757417E-3</v>
      </c>
    </row>
    <row r="213" spans="1:13" ht="15" thickBot="1">
      <c r="A213" s="169"/>
      <c r="B213" s="39" t="str">
        <f t="shared" si="14"/>
        <v>TOTAL</v>
      </c>
      <c r="C213" s="113">
        <f>'Décès par âge et sexe'!C122</f>
        <v>1</v>
      </c>
      <c r="D213" s="113">
        <f>'Décès par âge et sexe'!F122</f>
        <v>1</v>
      </c>
      <c r="E213" s="113">
        <f>'Décès par âge et sexe'!I122</f>
        <v>1</v>
      </c>
      <c r="F213" s="113">
        <f>'Décès par âge et sexe'!L122</f>
        <v>1</v>
      </c>
      <c r="G213" s="113">
        <f>'Décès par âge et sexe'!O122</f>
        <v>1</v>
      </c>
      <c r="H213" s="113">
        <f>'Décès par âge et sexe'!R122</f>
        <v>1</v>
      </c>
      <c r="I213" s="113">
        <f>'Décès par âge et sexe'!U122</f>
        <v>1</v>
      </c>
      <c r="J213" s="113">
        <f>'Décès par âge et sexe'!X122</f>
        <v>1</v>
      </c>
      <c r="K213" s="113">
        <f>'Décès par âge et sexe'!AA122</f>
        <v>1</v>
      </c>
      <c r="L213" s="113">
        <f>'Décès par âge et sexe'!AD122</f>
        <v>1</v>
      </c>
      <c r="M213" s="155">
        <f>'Décès par âge et sexe'!AG122</f>
        <v>1</v>
      </c>
    </row>
    <row r="214" spans="1:13">
      <c r="A214" s="140"/>
      <c r="B214" s="32"/>
      <c r="C214" s="98"/>
      <c r="D214" s="98"/>
      <c r="E214" s="98"/>
      <c r="F214" s="98"/>
      <c r="G214" s="98"/>
      <c r="H214" s="98"/>
      <c r="I214" s="98"/>
      <c r="J214" s="98"/>
      <c r="K214" s="98"/>
      <c r="L214" s="98"/>
      <c r="M214" s="98"/>
    </row>
    <row r="215" spans="1:13">
      <c r="A215" s="86" t="s">
        <v>207</v>
      </c>
      <c r="B215" s="32"/>
      <c r="C215" s="98"/>
      <c r="D215" s="98"/>
      <c r="E215" s="98"/>
      <c r="F215" s="98"/>
      <c r="G215" s="98"/>
      <c r="H215" s="98"/>
      <c r="I215" s="98"/>
      <c r="J215" s="98"/>
      <c r="K215" s="98"/>
      <c r="L215" s="98"/>
      <c r="M215" s="98"/>
    </row>
    <row r="216" spans="1:13" ht="15" thickBot="1">
      <c r="A216" s="86"/>
      <c r="B216" s="32"/>
      <c r="C216" s="98"/>
      <c r="D216" s="98"/>
      <c r="E216" s="98"/>
      <c r="F216" s="98"/>
      <c r="G216" s="98"/>
      <c r="H216" s="98"/>
      <c r="I216" s="98"/>
      <c r="J216" s="98"/>
      <c r="K216" s="98"/>
      <c r="L216" s="98"/>
      <c r="M216" s="98"/>
    </row>
    <row r="217" spans="1:13" ht="15" thickBot="1">
      <c r="A217" s="86"/>
      <c r="B217" s="32"/>
      <c r="C217" s="156" t="str">
        <f>'Décès par âge et sexe'!D107</f>
        <v>2010</v>
      </c>
      <c r="D217" s="157" t="str">
        <f>'Décès par âge et sexe'!G107</f>
        <v>2011</v>
      </c>
      <c r="E217" s="157" t="str">
        <f>'Décès par âge et sexe'!J107</f>
        <v>2012</v>
      </c>
      <c r="F217" s="157" t="str">
        <f>'Décès par âge et sexe'!M107</f>
        <v>2013</v>
      </c>
      <c r="G217" s="157" t="str">
        <f>'Décès par âge et sexe'!P107</f>
        <v>2014</v>
      </c>
      <c r="H217" s="157" t="str">
        <f>'Décès par âge et sexe'!S107</f>
        <v>2015</v>
      </c>
      <c r="I217" s="157" t="str">
        <f>'Décès par âge et sexe'!V107</f>
        <v>2016</v>
      </c>
      <c r="J217" s="157" t="str">
        <f>'Décès par âge et sexe'!Y107</f>
        <v>2017</v>
      </c>
      <c r="K217" s="157" t="str">
        <f>'Décès par âge et sexe'!AB107</f>
        <v>2018</v>
      </c>
      <c r="L217" s="157" t="str">
        <f>'Décès par âge et sexe'!AE107</f>
        <v>2019</v>
      </c>
      <c r="M217" s="158" t="str">
        <f>'Décès par âge et sexe'!AH107</f>
        <v>2020</v>
      </c>
    </row>
    <row r="218" spans="1:13">
      <c r="A218" s="167" t="s">
        <v>174</v>
      </c>
      <c r="B218" s="80" t="str">
        <f t="shared" ref="B218:B229" si="15">B202</f>
        <v>moins de 20</v>
      </c>
      <c r="C218" s="109">
        <f>'Décès par âge et sexe'!D111</f>
        <v>0.26186088717695649</v>
      </c>
      <c r="D218" s="115">
        <f>'Décès par âge et sexe'!G111</f>
        <v>0.26101702311415009</v>
      </c>
      <c r="E218" s="115">
        <f>'Décès par âge et sexe'!J111</f>
        <v>0.2598697850334275</v>
      </c>
      <c r="F218" s="115">
        <f>'Décès par âge et sexe'!M111</f>
        <v>0.25938749048390947</v>
      </c>
      <c r="G218" s="115">
        <f>'Décès par âge et sexe'!P111</f>
        <v>0.26026888803082365</v>
      </c>
      <c r="H218" s="115">
        <f>'Décès par âge et sexe'!S111</f>
        <v>0.26015329236576701</v>
      </c>
      <c r="I218" s="115">
        <f>'Décès par âge et sexe'!V111</f>
        <v>0.25944847744283162</v>
      </c>
      <c r="J218" s="115">
        <f>'Décès par âge et sexe'!Y111</f>
        <v>0.25841334528068327</v>
      </c>
      <c r="K218" s="115">
        <f>'Décès par âge et sexe'!AB111</f>
        <v>0.25718930296547449</v>
      </c>
      <c r="L218" s="115">
        <f>'Décès par âge et sexe'!AE111</f>
        <v>0.25556792590952276</v>
      </c>
      <c r="M218" s="159">
        <f>'Décès par âge et sexe'!AH111</f>
        <v>0.25383148329056676</v>
      </c>
    </row>
    <row r="219" spans="1:13">
      <c r="A219" s="168"/>
      <c r="B219" s="58" t="str">
        <f t="shared" si="15"/>
        <v>20-40</v>
      </c>
      <c r="C219" s="109">
        <f>'Décès par âge et sexe'!D112</f>
        <v>0.26190056168359555</v>
      </c>
      <c r="D219" s="115">
        <f>'Décès par âge et sexe'!G112</f>
        <v>0.25916567997596257</v>
      </c>
      <c r="E219" s="115">
        <f>'Décès par âge et sexe'!J112</f>
        <v>0.25611811596997019</v>
      </c>
      <c r="F219" s="115">
        <f>'Décès par âge et sexe'!M112</f>
        <v>0.25266366298041987</v>
      </c>
      <c r="G219" s="115">
        <f>'Décès par âge et sexe'!P112</f>
        <v>0.24908243931966426</v>
      </c>
      <c r="H219" s="115">
        <f>'Décès par âge et sexe'!S112</f>
        <v>0.24619128604197726</v>
      </c>
      <c r="I219" s="115">
        <f>'Décès par âge et sexe'!V112</f>
        <v>0.24445987378191067</v>
      </c>
      <c r="J219" s="115">
        <f>'Décès par âge et sexe'!Y112</f>
        <v>0.24330416883661338</v>
      </c>
      <c r="K219" s="115">
        <f>'Décès par âge et sexe'!AB112</f>
        <v>0.24177306344706737</v>
      </c>
      <c r="L219" s="115">
        <f>'Décès par âge et sexe'!AE112</f>
        <v>0.24076726662231215</v>
      </c>
      <c r="M219" s="159">
        <f>'Décès par âge et sexe'!AH112</f>
        <v>0.2396194434089462</v>
      </c>
    </row>
    <row r="220" spans="1:13">
      <c r="A220" s="168"/>
      <c r="B220" s="58" t="str">
        <f t="shared" si="15"/>
        <v>40 à 60</v>
      </c>
      <c r="C220" s="109">
        <f>'Décès par âge et sexe'!D113</f>
        <v>0.27425247283111526</v>
      </c>
      <c r="D220" s="115">
        <f>'Décès par âge et sexe'!G113</f>
        <v>0.27306064506878719</v>
      </c>
      <c r="E220" s="115">
        <f>'Décès par âge et sexe'!J113</f>
        <v>0.27306517643335898</v>
      </c>
      <c r="F220" s="115">
        <f>'Décès par âge et sexe'!M113</f>
        <v>0.27293667145062617</v>
      </c>
      <c r="G220" s="115">
        <f>'Décès par âge et sexe'!P113</f>
        <v>0.27231114701150022</v>
      </c>
      <c r="H220" s="115">
        <f>'Décès par âge et sexe'!S113</f>
        <v>0.27109029475806234</v>
      </c>
      <c r="I220" s="115">
        <f>'Décès par âge et sexe'!V113</f>
        <v>0.26951906769596989</v>
      </c>
      <c r="J220" s="115">
        <f>'Décès par âge et sexe'!Y113</f>
        <v>0.26757638264050881</v>
      </c>
      <c r="K220" s="115">
        <f>'Décès par âge et sexe'!AB113</f>
        <v>0.26618847708279947</v>
      </c>
      <c r="L220" s="115">
        <f>'Décès par âge et sexe'!AE113</f>
        <v>0.26469645626945659</v>
      </c>
      <c r="M220" s="159">
        <f>'Décès par âge et sexe'!AH113</f>
        <v>0.26324347561249084</v>
      </c>
    </row>
    <row r="221" spans="1:13">
      <c r="A221" s="168"/>
      <c r="B221" s="58" t="str">
        <f t="shared" si="15"/>
        <v>60 à 65</v>
      </c>
      <c r="C221" s="109">
        <f>'Décès par âge et sexe'!D114</f>
        <v>6.0059530302435472E-2</v>
      </c>
      <c r="D221" s="115">
        <f>'Décès par âge et sexe'!G114</f>
        <v>6.3227146680045393E-2</v>
      </c>
      <c r="E221" s="115">
        <f>'Décès par âge et sexe'!J114</f>
        <v>6.2998871029617071E-2</v>
      </c>
      <c r="F221" s="115">
        <f>'Décès par âge et sexe'!M114</f>
        <v>6.2427380518446846E-2</v>
      </c>
      <c r="G221" s="115">
        <f>'Décès par âge et sexe'!P114</f>
        <v>6.1393068661180217E-2</v>
      </c>
      <c r="H221" s="115">
        <f>'Décès par âge et sexe'!S114</f>
        <v>6.0832292631432493E-2</v>
      </c>
      <c r="I221" s="115">
        <f>'Décès par âge et sexe'!V114</f>
        <v>6.0169896531771697E-2</v>
      </c>
      <c r="J221" s="115">
        <f>'Décès par âge et sexe'!Y114</f>
        <v>6.0061225007941851E-2</v>
      </c>
      <c r="K221" s="115">
        <f>'Décès par âge et sexe'!AB114</f>
        <v>5.9904340848864646E-2</v>
      </c>
      <c r="L221" s="115">
        <f>'Décès par âge et sexe'!AE114</f>
        <v>6.0054426536779802E-2</v>
      </c>
      <c r="M221" s="159">
        <f>'Décès par âge et sexe'!AH114</f>
        <v>6.033512979633196E-2</v>
      </c>
    </row>
    <row r="222" spans="1:13">
      <c r="A222" s="168"/>
      <c r="B222" s="58" t="str">
        <f t="shared" si="15"/>
        <v>65 à 70</v>
      </c>
      <c r="C222" s="109">
        <f>'Décès par âge et sexe'!D115</f>
        <v>3.9593878834248544E-2</v>
      </c>
      <c r="D222" s="115">
        <f>'Décès par âge et sexe'!G115</f>
        <v>4.0532862915082388E-2</v>
      </c>
      <c r="E222" s="115">
        <f>'Décès par âge et sexe'!J115</f>
        <v>4.4659449639126464E-2</v>
      </c>
      <c r="F222" s="115">
        <f>'Décès par âge et sexe'!M115</f>
        <v>4.8405461429031418E-2</v>
      </c>
      <c r="G222" s="115">
        <f>'Décès par âge et sexe'!P115</f>
        <v>5.1691065169062182E-2</v>
      </c>
      <c r="H222" s="115">
        <f>'Décès par âge et sexe'!S115</f>
        <v>5.481322672590274E-2</v>
      </c>
      <c r="I222" s="115">
        <f>'Décès par âge et sexe'!V115</f>
        <v>5.7950262436461931E-2</v>
      </c>
      <c r="J222" s="115">
        <f>'Décès par âge et sexe'!Y115</f>
        <v>5.7978726368738402E-2</v>
      </c>
      <c r="K222" s="115">
        <f>'Décès par âge et sexe'!AB115</f>
        <v>5.7699935768116807E-2</v>
      </c>
      <c r="L222" s="115">
        <f>'Décès par âge et sexe'!AE115</f>
        <v>5.7072854746245107E-2</v>
      </c>
      <c r="M222" s="159">
        <f>'Décès par âge et sexe'!AH115</f>
        <v>5.6717716070278833E-2</v>
      </c>
    </row>
    <row r="223" spans="1:13">
      <c r="A223" s="168"/>
      <c r="B223" s="58" t="str">
        <f t="shared" si="15"/>
        <v>70 à 75</v>
      </c>
      <c r="C223" s="109">
        <f>'Décès par âge et sexe'!D116</f>
        <v>3.5438222029664637E-2</v>
      </c>
      <c r="D223" s="115">
        <f>'Décès par âge et sexe'!G116</f>
        <v>3.5005772884076018E-2</v>
      </c>
      <c r="E223" s="115">
        <f>'Décès par âge et sexe'!J116</f>
        <v>3.4185749976399324E-2</v>
      </c>
      <c r="F223" s="115">
        <f>'Décès par âge et sexe'!M116</f>
        <v>3.4220357623933551E-2</v>
      </c>
      <c r="G223" s="115">
        <f>'Décès par âge et sexe'!P116</f>
        <v>3.4581728741115585E-2</v>
      </c>
      <c r="H223" s="115">
        <f>'Décès par âge et sexe'!S116</f>
        <v>3.5161818507662861E-2</v>
      </c>
      <c r="I223" s="115">
        <f>'Décès par âge et sexe'!V116</f>
        <v>3.6167230947902806E-2</v>
      </c>
      <c r="J223" s="115">
        <f>'Décès par âge et sexe'!Y116</f>
        <v>3.9926018491971145E-2</v>
      </c>
      <c r="K223" s="115">
        <f>'Décès par âge et sexe'!AB116</f>
        <v>4.3538739810096157E-2</v>
      </c>
      <c r="L223" s="115">
        <f>'Décès par âge et sexe'!AE116</f>
        <v>4.6772079053173009E-2</v>
      </c>
      <c r="M223" s="159">
        <f>'Décès par âge et sexe'!AH116</f>
        <v>4.9711797437671963E-2</v>
      </c>
    </row>
    <row r="224" spans="1:13">
      <c r="A224" s="168"/>
      <c r="B224" s="58" t="str">
        <f t="shared" si="15"/>
        <v>75 à 80</v>
      </c>
      <c r="C224" s="109">
        <f>'Décès par âge et sexe'!D117</f>
        <v>3.0562189996960313E-2</v>
      </c>
      <c r="D224" s="115">
        <f>'Décès par âge et sexe'!G117</f>
        <v>3.0282061706963945E-2</v>
      </c>
      <c r="E224" s="115">
        <f>'Décès par âge et sexe'!J117</f>
        <v>3.0153785254523589E-2</v>
      </c>
      <c r="F224" s="115">
        <f>'Décès par âge et sexe'!M117</f>
        <v>2.9904843030757737E-2</v>
      </c>
      <c r="G224" s="115">
        <f>'Décès par âge et sexe'!P117</f>
        <v>2.989865751437791E-2</v>
      </c>
      <c r="H224" s="115">
        <f>'Décès par âge et sexe'!S117</f>
        <v>2.9879544358996615E-2</v>
      </c>
      <c r="I224" s="115">
        <f>'Décès par âge et sexe'!V117</f>
        <v>2.9703363816548183E-2</v>
      </c>
      <c r="J224" s="115">
        <f>'Décès par âge et sexe'!Y117</f>
        <v>2.9099527328324448E-2</v>
      </c>
      <c r="K224" s="115">
        <f>'Décès par âge et sexe'!AB117</f>
        <v>2.9289843875797167E-2</v>
      </c>
      <c r="L224" s="115">
        <f>'Décès par âge et sexe'!AE117</f>
        <v>2.9853191448345948E-2</v>
      </c>
      <c r="M224" s="159">
        <f>'Décès par âge et sexe'!AH117</f>
        <v>3.0482592326943034E-2</v>
      </c>
    </row>
    <row r="225" spans="1:13">
      <c r="A225" s="168"/>
      <c r="B225" s="58" t="str">
        <f t="shared" si="15"/>
        <v>80 à 85</v>
      </c>
      <c r="C225" s="109">
        <f>'Décès par âge et sexe'!D118</f>
        <v>2.1226724236155452E-2</v>
      </c>
      <c r="D225" s="115">
        <f>'Décès par âge et sexe'!G118</f>
        <v>2.1726501518385715E-2</v>
      </c>
      <c r="E225" s="115">
        <f>'Décès par âge et sexe'!J118</f>
        <v>2.2152031174803504E-2</v>
      </c>
      <c r="F225" s="115">
        <f>'Décès par âge et sexe'!M118</f>
        <v>2.2612829146515911E-2</v>
      </c>
      <c r="G225" s="115">
        <f>'Décès par âge et sexe'!P118</f>
        <v>2.2688057906102347E-2</v>
      </c>
      <c r="H225" s="115">
        <f>'Décès par âge et sexe'!S118</f>
        <v>2.3035991902598574E-2</v>
      </c>
      <c r="I225" s="115">
        <f>'Décès par âge et sexe'!V118</f>
        <v>2.3008470315329897E-2</v>
      </c>
      <c r="J225" s="115">
        <f>'Décès par âge et sexe'!Y118</f>
        <v>2.3212309651035413E-2</v>
      </c>
      <c r="K225" s="115">
        <f>'Décès par âge et sexe'!AB118</f>
        <v>2.324027724696168E-2</v>
      </c>
      <c r="L225" s="115">
        <f>'Décès par âge et sexe'!AE118</f>
        <v>2.3447903310473958E-2</v>
      </c>
      <c r="M225" s="159">
        <f>'Décès par âge et sexe'!AH118</f>
        <v>2.3591467639821357E-2</v>
      </c>
    </row>
    <row r="226" spans="1:13">
      <c r="A226" s="168"/>
      <c r="B226" s="58" t="str">
        <f t="shared" si="15"/>
        <v>85 à 90</v>
      </c>
      <c r="C226" s="109">
        <f>'Décès par âge et sexe'!D119</f>
        <v>1.1830611787925728E-2</v>
      </c>
      <c r="D226" s="115">
        <f>'Décès par âge et sexe'!G119</f>
        <v>1.199136527555443E-2</v>
      </c>
      <c r="E226" s="115">
        <f>'Décès par âge et sexe'!J119</f>
        <v>1.219301942878822E-2</v>
      </c>
      <c r="F226" s="115">
        <f>'Décès par âge et sexe'!M119</f>
        <v>1.2399267211822862E-2</v>
      </c>
      <c r="G226" s="115">
        <f>'Décès par âge et sexe'!P119</f>
        <v>1.2667646784340526E-2</v>
      </c>
      <c r="H226" s="115">
        <f>'Décès par âge et sexe'!S119</f>
        <v>1.3017887903227738E-2</v>
      </c>
      <c r="I226" s="115">
        <f>'Décès par âge et sexe'!V119</f>
        <v>1.3430680469463207E-2</v>
      </c>
      <c r="J226" s="115">
        <f>'Décès par âge et sexe'!Y119</f>
        <v>1.3904708944350077E-2</v>
      </c>
      <c r="K226" s="115">
        <f>'Décès par âge et sexe'!AB119</f>
        <v>1.4351810433965521E-2</v>
      </c>
      <c r="L226" s="115">
        <f>'Décès par âge et sexe'!AE119</f>
        <v>1.463646152872778E-2</v>
      </c>
      <c r="M226" s="159">
        <f>'Décès par âge et sexe'!AH119</f>
        <v>1.5044396303764597E-2</v>
      </c>
    </row>
    <row r="227" spans="1:13">
      <c r="A227" s="168"/>
      <c r="B227" s="58" t="str">
        <f t="shared" si="15"/>
        <v>90 à 95</v>
      </c>
      <c r="C227" s="109">
        <f>'Décès par âge et sexe'!D120</f>
        <v>2.427945533200433E-3</v>
      </c>
      <c r="D227" s="115">
        <f>'Décès par âge et sexe'!G120</f>
        <v>3.2011112129952026E-3</v>
      </c>
      <c r="E227" s="115">
        <f>'Décès par âge et sexe'!J120</f>
        <v>3.8849472114064316E-3</v>
      </c>
      <c r="F227" s="115">
        <f>'Décès par âge et sexe'!M120</f>
        <v>4.3739612995259865E-3</v>
      </c>
      <c r="G227" s="115">
        <f>'Décès par âge et sexe'!P120</f>
        <v>4.7486385950698895E-3</v>
      </c>
      <c r="H227" s="115">
        <f>'Décès par âge et sexe'!S120</f>
        <v>5.0864846369449521E-3</v>
      </c>
      <c r="I227" s="115">
        <f>'Décès par âge et sexe'!V120</f>
        <v>5.192725666548775E-3</v>
      </c>
      <c r="J227" s="115">
        <f>'Décès par âge et sexe'!Y120</f>
        <v>5.3867727479049304E-3</v>
      </c>
      <c r="K227" s="115">
        <f>'Décès par âge et sexe'!AB120</f>
        <v>5.5603516694831571E-3</v>
      </c>
      <c r="L227" s="115">
        <f>'Décès par âge et sexe'!AE120</f>
        <v>5.7519262575045941E-3</v>
      </c>
      <c r="M227" s="159">
        <f>'Décès par âge et sexe'!AH120</f>
        <v>5.9303002894171746E-3</v>
      </c>
    </row>
    <row r="228" spans="1:13">
      <c r="A228" s="168"/>
      <c r="B228" s="58" t="str">
        <f t="shared" si="15"/>
        <v>95 et plus</v>
      </c>
      <c r="C228" s="109">
        <f>'Décès par âge et sexe'!D121</f>
        <v>8.4697558774216952E-4</v>
      </c>
      <c r="D228" s="115">
        <f>'Décès par âge et sexe'!G121</f>
        <v>7.8982964799703779E-4</v>
      </c>
      <c r="E228" s="115">
        <f>'Décès par âge et sexe'!J121</f>
        <v>7.1906884857873897E-4</v>
      </c>
      <c r="F228" s="115">
        <f>'Décès par âge et sexe'!M121</f>
        <v>6.6807482501021482E-4</v>
      </c>
      <c r="G228" s="115">
        <f>'Décès par âge et sexe'!P121</f>
        <v>6.6866226676321101E-4</v>
      </c>
      <c r="H228" s="115">
        <f>'Décès par âge et sexe'!S121</f>
        <v>7.3788016742739823E-4</v>
      </c>
      <c r="I228" s="115">
        <f>'Décès par âge et sexe'!V121</f>
        <v>9.4995089526131286E-4</v>
      </c>
      <c r="J228" s="115">
        <f>'Décès par âge et sexe'!Y121</f>
        <v>1.1368147019282749E-3</v>
      </c>
      <c r="K228" s="115">
        <f>'Décès par âge et sexe'!AB121</f>
        <v>1.2638568513735576E-3</v>
      </c>
      <c r="L228" s="115">
        <f>'Décès par âge et sexe'!AE121</f>
        <v>1.379508317458309E-3</v>
      </c>
      <c r="M228" s="159">
        <f>'Décès par âge et sexe'!AH121</f>
        <v>1.49219782376731E-3</v>
      </c>
    </row>
    <row r="229" spans="1:13" ht="15" thickBot="1">
      <c r="A229" s="169"/>
      <c r="B229" s="81" t="str">
        <f t="shared" si="15"/>
        <v>TOTAL</v>
      </c>
      <c r="C229" s="110">
        <f>'Décès par âge et sexe'!D122</f>
        <v>1</v>
      </c>
      <c r="D229" s="116">
        <f>'Décès par âge et sexe'!G122</f>
        <v>1</v>
      </c>
      <c r="E229" s="116">
        <f>'Décès par âge et sexe'!J122</f>
        <v>1</v>
      </c>
      <c r="F229" s="116">
        <f>'Décès par âge et sexe'!M122</f>
        <v>1</v>
      </c>
      <c r="G229" s="116">
        <f>'Décès par âge et sexe'!P122</f>
        <v>1</v>
      </c>
      <c r="H229" s="116">
        <f>'Décès par âge et sexe'!S122</f>
        <v>1</v>
      </c>
      <c r="I229" s="116">
        <f>'Décès par âge et sexe'!V122</f>
        <v>1</v>
      </c>
      <c r="J229" s="116">
        <f>'Décès par âge et sexe'!Y122</f>
        <v>1</v>
      </c>
      <c r="K229" s="116">
        <f>'Décès par âge et sexe'!AB122</f>
        <v>1</v>
      </c>
      <c r="L229" s="116">
        <f>'Décès par âge et sexe'!AE122</f>
        <v>1</v>
      </c>
      <c r="M229" s="160">
        <f>'Décès par âge et sexe'!AH122</f>
        <v>1</v>
      </c>
    </row>
    <row r="230" spans="1:13">
      <c r="A230" s="86"/>
      <c r="B230" s="32"/>
      <c r="C230" s="98"/>
      <c r="D230" s="98"/>
      <c r="E230" s="98"/>
      <c r="F230" s="98"/>
      <c r="G230" s="98"/>
      <c r="H230" s="98"/>
      <c r="I230" s="98"/>
      <c r="J230" s="98"/>
      <c r="K230" s="98"/>
      <c r="L230" s="98"/>
      <c r="M230" s="98"/>
    </row>
    <row r="231" spans="1:13">
      <c r="A231" s="140"/>
      <c r="B231" s="32"/>
      <c r="C231" s="98"/>
      <c r="D231" s="98"/>
      <c r="E231" s="98"/>
      <c r="F231" s="98"/>
      <c r="G231" s="98"/>
      <c r="H231" s="98"/>
      <c r="I231" s="98"/>
      <c r="J231" s="98"/>
      <c r="K231" s="98"/>
      <c r="L231" s="98"/>
      <c r="M231" s="98"/>
    </row>
    <row r="232" spans="1:13">
      <c r="A232" s="140"/>
      <c r="B232" s="32"/>
      <c r="C232" s="98"/>
      <c r="D232" s="98"/>
      <c r="E232" s="98"/>
      <c r="F232" s="98"/>
      <c r="G232" s="98"/>
      <c r="H232" s="98"/>
      <c r="I232" s="98"/>
      <c r="J232" s="98"/>
      <c r="K232" s="98"/>
      <c r="L232" s="98"/>
      <c r="M232" s="98"/>
    </row>
    <row r="233" spans="1:13">
      <c r="A233" s="140"/>
      <c r="B233" s="32"/>
      <c r="C233" s="98"/>
      <c r="D233" s="98"/>
      <c r="E233" s="98"/>
      <c r="F233" s="98"/>
      <c r="G233" s="98"/>
      <c r="H233" s="98"/>
      <c r="I233" s="98"/>
      <c r="J233" s="98"/>
      <c r="K233" s="98"/>
      <c r="L233" s="98"/>
      <c r="M233" s="98"/>
    </row>
    <row r="234" spans="1:13">
      <c r="A234" s="140"/>
      <c r="B234" s="32"/>
      <c r="C234" s="98"/>
      <c r="D234" s="98"/>
      <c r="E234" s="98"/>
      <c r="F234" s="98"/>
      <c r="G234" s="98"/>
      <c r="H234" s="98"/>
      <c r="I234" s="98"/>
      <c r="J234" s="98"/>
      <c r="K234" s="98"/>
      <c r="L234" s="98"/>
      <c r="M234" s="98"/>
    </row>
    <row r="235" spans="1:13">
      <c r="A235" s="140"/>
      <c r="B235" s="32"/>
      <c r="C235" s="98"/>
      <c r="D235" s="98"/>
      <c r="E235" s="98"/>
      <c r="F235" s="98"/>
      <c r="G235" s="98"/>
      <c r="H235" s="98"/>
      <c r="I235" s="98"/>
      <c r="J235" s="98"/>
      <c r="K235" s="98"/>
      <c r="L235" s="98"/>
      <c r="M235" s="98"/>
    </row>
    <row r="236" spans="1:13">
      <c r="A236" s="140"/>
      <c r="B236" s="32"/>
      <c r="C236" s="98"/>
      <c r="D236" s="98"/>
      <c r="E236" s="98"/>
      <c r="F236" s="98"/>
      <c r="G236" s="98"/>
      <c r="H236" s="98"/>
      <c r="I236" s="98"/>
      <c r="J236" s="98"/>
      <c r="K236" s="98"/>
      <c r="L236" s="98"/>
      <c r="M236" s="98"/>
    </row>
    <row r="237" spans="1:13">
      <c r="A237" s="140"/>
      <c r="B237" s="32"/>
      <c r="C237" s="98"/>
      <c r="D237" s="98"/>
      <c r="E237" s="98"/>
      <c r="F237" s="98"/>
      <c r="G237" s="98"/>
      <c r="H237" s="98"/>
      <c r="I237" s="98"/>
      <c r="J237" s="98"/>
      <c r="K237" s="98"/>
      <c r="L237" s="98"/>
      <c r="M237" s="98"/>
    </row>
    <row r="238" spans="1:13">
      <c r="A238" s="140"/>
      <c r="B238" s="32"/>
      <c r="C238" s="98"/>
      <c r="D238" s="98"/>
      <c r="E238" s="98"/>
      <c r="F238" s="98"/>
      <c r="G238" s="98"/>
      <c r="H238" s="98"/>
      <c r="I238" s="98"/>
      <c r="J238" s="98"/>
      <c r="K238" s="98"/>
      <c r="L238" s="98"/>
      <c r="M238" s="98"/>
    </row>
    <row r="239" spans="1:13">
      <c r="A239" s="140"/>
      <c r="B239" s="32"/>
      <c r="C239" s="98"/>
      <c r="D239" s="98"/>
      <c r="E239" s="98"/>
      <c r="F239" s="98"/>
      <c r="G239" s="98"/>
      <c r="H239" s="98"/>
      <c r="I239" s="98"/>
      <c r="J239" s="98"/>
      <c r="K239" s="98"/>
      <c r="L239" s="98"/>
      <c r="M239" s="98"/>
    </row>
    <row r="240" spans="1:13">
      <c r="A240" s="140"/>
      <c r="B240" s="32"/>
      <c r="C240" s="98"/>
      <c r="D240" s="98"/>
      <c r="E240" s="98"/>
      <c r="F240" s="98"/>
      <c r="G240" s="98"/>
      <c r="H240" s="98"/>
      <c r="I240" s="98"/>
      <c r="J240" s="98"/>
      <c r="K240" s="98"/>
      <c r="L240" s="98"/>
      <c r="M240" s="98"/>
    </row>
    <row r="241" spans="1:13">
      <c r="A241" s="140"/>
      <c r="B241" s="32"/>
      <c r="C241" s="98"/>
      <c r="D241" s="98"/>
      <c r="E241" s="98"/>
      <c r="F241" s="98"/>
      <c r="G241" s="98"/>
      <c r="H241" s="98"/>
      <c r="I241" s="98"/>
      <c r="J241" s="98"/>
      <c r="K241" s="98"/>
      <c r="L241" s="98"/>
      <c r="M241" s="98"/>
    </row>
    <row r="242" spans="1:13">
      <c r="A242" s="140"/>
      <c r="B242" s="32"/>
      <c r="C242" s="98"/>
      <c r="D242" s="98"/>
      <c r="E242" s="98"/>
      <c r="F242" s="98"/>
      <c r="G242" s="98"/>
      <c r="H242" s="98"/>
      <c r="I242" s="98"/>
      <c r="J242" s="98"/>
      <c r="K242" s="98"/>
      <c r="L242" s="98"/>
      <c r="M242" s="98"/>
    </row>
  </sheetData>
  <mergeCells count="9">
    <mergeCell ref="A186:A197"/>
    <mergeCell ref="A202:A213"/>
    <mergeCell ref="A218:A229"/>
    <mergeCell ref="A5:A16"/>
    <mergeCell ref="A23:A34"/>
    <mergeCell ref="A41:A52"/>
    <mergeCell ref="A96:A107"/>
    <mergeCell ref="A113:A124"/>
    <mergeCell ref="A130:A14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5"/>
  <sheetViews>
    <sheetView tabSelected="1" topLeftCell="F10" zoomScale="85" zoomScaleNormal="85" workbookViewId="0">
      <selection activeCell="R20" sqref="R20"/>
    </sheetView>
  </sheetViews>
  <sheetFormatPr baseColWidth="10" defaultRowHeight="14.5"/>
  <sheetData>
    <row r="1" spans="1:22">
      <c r="L1" s="180" t="s">
        <v>204</v>
      </c>
      <c r="M1" s="180"/>
      <c r="N1" s="180"/>
      <c r="O1" s="180"/>
      <c r="P1" s="180"/>
      <c r="Q1" s="180"/>
      <c r="R1" s="180"/>
      <c r="S1" s="180"/>
      <c r="T1" s="180"/>
      <c r="U1" s="162"/>
      <c r="V1" s="162"/>
    </row>
    <row r="2" spans="1:22">
      <c r="A2" t="s">
        <v>165</v>
      </c>
      <c r="C2" s="181">
        <v>2017</v>
      </c>
      <c r="D2" s="181"/>
      <c r="E2" s="181"/>
      <c r="F2" s="181">
        <v>2018</v>
      </c>
      <c r="G2" s="181"/>
      <c r="H2" s="181"/>
      <c r="I2" s="181">
        <v>2019</v>
      </c>
      <c r="J2" s="181"/>
      <c r="K2" s="181"/>
      <c r="L2" s="182" t="s">
        <v>181</v>
      </c>
      <c r="M2" s="182"/>
      <c r="N2" s="182"/>
      <c r="O2" s="182" t="s">
        <v>187</v>
      </c>
      <c r="P2" s="182"/>
      <c r="Q2" s="182"/>
      <c r="R2" s="182" t="s">
        <v>189</v>
      </c>
      <c r="S2" s="182"/>
      <c r="T2" s="182"/>
      <c r="U2" s="162"/>
      <c r="V2" s="162"/>
    </row>
    <row r="3" spans="1:22" ht="15" thickBot="1">
      <c r="C3" s="88" t="s">
        <v>182</v>
      </c>
      <c r="D3" s="88" t="s">
        <v>183</v>
      </c>
      <c r="E3" s="88" t="s">
        <v>184</v>
      </c>
      <c r="F3" s="88" t="s">
        <v>182</v>
      </c>
      <c r="G3" s="88" t="s">
        <v>183</v>
      </c>
      <c r="H3" s="88" t="s">
        <v>184</v>
      </c>
      <c r="I3" s="88" t="s">
        <v>182</v>
      </c>
      <c r="J3" s="88" t="s">
        <v>183</v>
      </c>
      <c r="K3" s="88" t="s">
        <v>184</v>
      </c>
      <c r="L3" s="163" t="s">
        <v>182</v>
      </c>
      <c r="M3" s="163" t="s">
        <v>183</v>
      </c>
      <c r="N3" s="163" t="s">
        <v>184</v>
      </c>
      <c r="O3" s="163" t="s">
        <v>182</v>
      </c>
      <c r="P3" s="163" t="s">
        <v>183</v>
      </c>
      <c r="Q3" s="163" t="s">
        <v>184</v>
      </c>
      <c r="R3" s="163" t="s">
        <v>182</v>
      </c>
      <c r="S3" s="163" t="s">
        <v>183</v>
      </c>
      <c r="T3" s="163" t="s">
        <v>184</v>
      </c>
      <c r="U3" s="162"/>
      <c r="V3" s="162"/>
    </row>
    <row r="4" spans="1:22">
      <c r="A4" s="175" t="s">
        <v>174</v>
      </c>
      <c r="B4" s="26" t="s">
        <v>25</v>
      </c>
      <c r="C4" s="89">
        <f>'Décès par âge et sexe'!X40</f>
        <v>2302</v>
      </c>
      <c r="D4" s="89">
        <f>'Décès par âge et sexe'!Y40</f>
        <v>3195</v>
      </c>
      <c r="E4" s="89">
        <f>'Décès par âge et sexe'!Z40</f>
        <v>5497</v>
      </c>
      <c r="F4" s="89">
        <f>'Décès par âge et sexe'!AA40</f>
        <v>2224</v>
      </c>
      <c r="G4" s="89">
        <f>'Décès par âge et sexe'!AB40</f>
        <v>3240</v>
      </c>
      <c r="H4" s="89">
        <f>'Décès par âge et sexe'!AC40</f>
        <v>5464</v>
      </c>
      <c r="I4" s="89">
        <f>'Décès par âge et sexe'!AD40</f>
        <v>2130</v>
      </c>
      <c r="J4" s="89">
        <f>'Décès par âge et sexe'!AE40</f>
        <v>3312</v>
      </c>
      <c r="K4" s="89">
        <f>'Décès par âge et sexe'!AF40</f>
        <v>5442</v>
      </c>
      <c r="L4" s="164">
        <f>'Décès par âge et sexe'!AG40</f>
        <v>2012</v>
      </c>
      <c r="M4" s="164">
        <f>'Décès par âge et sexe'!AH40</f>
        <v>2960</v>
      </c>
      <c r="N4" s="164">
        <f>'Décès par âge et sexe'!AI40</f>
        <v>4972</v>
      </c>
      <c r="O4" s="164">
        <f t="shared" ref="O4:O14" si="0">L19*(I34+F34+C34)/3</f>
        <v>2196.7048192994985</v>
      </c>
      <c r="P4" s="164">
        <f t="shared" ref="P4:P14" si="1">M19*(J34+G34+D34)/3</f>
        <v>3214.6556292650498</v>
      </c>
      <c r="Q4" s="164">
        <f t="shared" ref="Q4:Q14" si="2">O4+P4</f>
        <v>5411.3604485645483</v>
      </c>
      <c r="R4" s="164">
        <f t="shared" ref="R4:R15" si="3">L4-O4</f>
        <v>-184.70481929949847</v>
      </c>
      <c r="S4" s="164">
        <f t="shared" ref="S4:S15" si="4">M4-P4</f>
        <v>-254.65562926504981</v>
      </c>
      <c r="T4" s="164">
        <f t="shared" ref="T4:T15" si="5">N4-Q4</f>
        <v>-439.36044856454828</v>
      </c>
      <c r="U4" s="162"/>
      <c r="V4" s="162"/>
    </row>
    <row r="5" spans="1:22">
      <c r="A5" s="176"/>
      <c r="B5" s="31" t="s">
        <v>26</v>
      </c>
      <c r="C5" s="89">
        <f>'Décès par âge et sexe'!X41</f>
        <v>3035</v>
      </c>
      <c r="D5" s="89">
        <f>'Décès par âge et sexe'!Y41</f>
        <v>7120</v>
      </c>
      <c r="E5" s="89">
        <f>'Décès par âge et sexe'!Z41</f>
        <v>10155</v>
      </c>
      <c r="F5" s="89">
        <f>'Décès par âge et sexe'!AA41</f>
        <v>3075</v>
      </c>
      <c r="G5" s="89">
        <f>'Décès par âge et sexe'!AB41</f>
        <v>7216</v>
      </c>
      <c r="H5" s="89">
        <f>'Décès par âge et sexe'!AC41</f>
        <v>10291</v>
      </c>
      <c r="I5" s="89">
        <f>'Décès par âge et sexe'!AD41</f>
        <v>3077</v>
      </c>
      <c r="J5" s="89">
        <f>'Décès par âge et sexe'!AE41</f>
        <v>7135</v>
      </c>
      <c r="K5" s="89">
        <f>'Décès par âge et sexe'!AF41</f>
        <v>10212</v>
      </c>
      <c r="L5" s="164">
        <f>'Décès par âge et sexe'!AG41</f>
        <v>2960</v>
      </c>
      <c r="M5" s="164">
        <f>'Décès par âge et sexe'!AH41</f>
        <v>6887</v>
      </c>
      <c r="N5" s="164">
        <f>'Décès par âge et sexe'!AI41</f>
        <v>9847</v>
      </c>
      <c r="O5" s="164">
        <f t="shared" si="0"/>
        <v>3045.778833561701</v>
      </c>
      <c r="P5" s="164">
        <f t="shared" si="1"/>
        <v>7101.9456498412701</v>
      </c>
      <c r="Q5" s="164">
        <f t="shared" si="2"/>
        <v>10147.724483402972</v>
      </c>
      <c r="R5" s="164">
        <f t="shared" si="3"/>
        <v>-85.778833561701049</v>
      </c>
      <c r="S5" s="164">
        <f t="shared" si="4"/>
        <v>-214.9456498412701</v>
      </c>
      <c r="T5" s="164">
        <f t="shared" si="5"/>
        <v>-300.7244834029716</v>
      </c>
      <c r="U5" s="162"/>
      <c r="V5" s="162"/>
    </row>
    <row r="6" spans="1:22">
      <c r="A6" s="176"/>
      <c r="B6" s="31" t="s">
        <v>27</v>
      </c>
      <c r="C6" s="89">
        <f>'Décès par âge et sexe'!X42</f>
        <v>20149</v>
      </c>
      <c r="D6" s="89">
        <f>'Décès par âge et sexe'!Y42</f>
        <v>37949</v>
      </c>
      <c r="E6" s="89">
        <f>'Décès par âge et sexe'!Z42</f>
        <v>58098</v>
      </c>
      <c r="F6" s="89">
        <f>'Décès par âge et sexe'!AA42</f>
        <v>20163</v>
      </c>
      <c r="G6" s="89">
        <f>'Décès par âge et sexe'!AB42</f>
        <v>37388</v>
      </c>
      <c r="H6" s="89">
        <f>'Décès par âge et sexe'!AC42</f>
        <v>57551</v>
      </c>
      <c r="I6" s="89">
        <f>'Décès par âge et sexe'!AD42</f>
        <v>19539</v>
      </c>
      <c r="J6" s="89">
        <f>'Décès par âge et sexe'!AE42</f>
        <v>36296</v>
      </c>
      <c r="K6" s="89">
        <f>'Décès par âge et sexe'!AF42</f>
        <v>55835</v>
      </c>
      <c r="L6" s="164">
        <f>'Décès par âge et sexe'!AG42</f>
        <v>19631</v>
      </c>
      <c r="M6" s="164">
        <f>'Décès par âge et sexe'!AH42</f>
        <v>36914</v>
      </c>
      <c r="N6" s="164">
        <f>'Décès par âge et sexe'!AI42</f>
        <v>56545</v>
      </c>
      <c r="O6" s="164">
        <f t="shared" si="0"/>
        <v>19785.883421328941</v>
      </c>
      <c r="P6" s="164">
        <f t="shared" si="1"/>
        <v>36873.392464112439</v>
      </c>
      <c r="Q6" s="164">
        <f t="shared" si="2"/>
        <v>56659.275885441384</v>
      </c>
      <c r="R6" s="164">
        <f t="shared" si="3"/>
        <v>-154.88342132894104</v>
      </c>
      <c r="S6" s="164">
        <f t="shared" si="4"/>
        <v>40.607535887560516</v>
      </c>
      <c r="T6" s="164">
        <f t="shared" si="5"/>
        <v>-114.27588544138416</v>
      </c>
      <c r="U6" s="162"/>
      <c r="V6" s="162"/>
    </row>
    <row r="7" spans="1:22">
      <c r="A7" s="176"/>
      <c r="B7" s="31" t="s">
        <v>28</v>
      </c>
      <c r="C7" s="89">
        <f>'Décès par âge et sexe'!X43</f>
        <v>11477</v>
      </c>
      <c r="D7" s="89">
        <f>'Décès par âge et sexe'!Y43</f>
        <v>23048</v>
      </c>
      <c r="E7" s="89">
        <f>'Décès par âge et sexe'!Z43</f>
        <v>34525</v>
      </c>
      <c r="F7" s="89">
        <f>'Décès par âge et sexe'!AA43</f>
        <v>11273</v>
      </c>
      <c r="G7" s="89">
        <f>'Décès par âge et sexe'!AB43</f>
        <v>22726</v>
      </c>
      <c r="H7" s="89">
        <f>'Décès par âge et sexe'!AC43</f>
        <v>33999</v>
      </c>
      <c r="I7" s="89">
        <f>'Décès par âge et sexe'!AD43</f>
        <v>11483</v>
      </c>
      <c r="J7" s="89">
        <f>'Décès par âge et sexe'!AE43</f>
        <v>22230</v>
      </c>
      <c r="K7" s="89">
        <f>'Décès par âge et sexe'!AF43</f>
        <v>33713</v>
      </c>
      <c r="L7" s="164">
        <f>'Décès par âge et sexe'!AG43</f>
        <v>11776</v>
      </c>
      <c r="M7" s="164">
        <f>'Décès par âge et sexe'!AH43</f>
        <v>23013</v>
      </c>
      <c r="N7" s="164">
        <f>'Décès par âge et sexe'!AI43</f>
        <v>34789</v>
      </c>
      <c r="O7" s="164">
        <f t="shared" si="0"/>
        <v>11498.716098771793</v>
      </c>
      <c r="P7" s="164">
        <f t="shared" si="1"/>
        <v>22836.464869728177</v>
      </c>
      <c r="Q7" s="164">
        <f t="shared" si="2"/>
        <v>34335.180968499968</v>
      </c>
      <c r="R7" s="164">
        <f t="shared" si="3"/>
        <v>277.28390122820747</v>
      </c>
      <c r="S7" s="164">
        <f t="shared" si="4"/>
        <v>176.53513027182271</v>
      </c>
      <c r="T7" s="164">
        <f t="shared" si="5"/>
        <v>453.819031500032</v>
      </c>
      <c r="U7" s="162"/>
      <c r="V7" s="162"/>
    </row>
    <row r="8" spans="1:22">
      <c r="A8" s="176"/>
      <c r="B8" s="31" t="s">
        <v>29</v>
      </c>
      <c r="C8" s="89">
        <f>'Décès par âge et sexe'!X44</f>
        <v>15610</v>
      </c>
      <c r="D8" s="89">
        <f>'Décès par âge et sexe'!Y44</f>
        <v>30182</v>
      </c>
      <c r="E8" s="89">
        <f>'Décès par âge et sexe'!Z44</f>
        <v>45792</v>
      </c>
      <c r="F8" s="89">
        <f>'Décès par âge et sexe'!AA44</f>
        <v>15654</v>
      </c>
      <c r="G8" s="89">
        <f>'Décès par âge et sexe'!AB44</f>
        <v>30069</v>
      </c>
      <c r="H8" s="89">
        <f>'Décès par âge et sexe'!AC44</f>
        <v>45723</v>
      </c>
      <c r="I8" s="89">
        <f>'Décès par âge et sexe'!AD44</f>
        <v>15601</v>
      </c>
      <c r="J8" s="89">
        <f>'Décès par âge et sexe'!AE44</f>
        <v>29566</v>
      </c>
      <c r="K8" s="89">
        <f>'Décès par âge et sexe'!AF44</f>
        <v>45167</v>
      </c>
      <c r="L8" s="164">
        <f>'Décès par âge et sexe'!AG44</f>
        <v>16263</v>
      </c>
      <c r="M8" s="164">
        <f>'Décès par âge et sexe'!AH44</f>
        <v>30906</v>
      </c>
      <c r="N8" s="164">
        <f>'Décès par âge et sexe'!AI44</f>
        <v>47169</v>
      </c>
      <c r="O8" s="164">
        <f t="shared" si="0"/>
        <v>15522.540438180527</v>
      </c>
      <c r="P8" s="164">
        <f t="shared" si="1"/>
        <v>29545.236668662863</v>
      </c>
      <c r="Q8" s="164">
        <f t="shared" si="2"/>
        <v>45067.777106843394</v>
      </c>
      <c r="R8" s="164">
        <f t="shared" si="3"/>
        <v>740.45956181947258</v>
      </c>
      <c r="S8" s="164">
        <f t="shared" si="4"/>
        <v>1360.7633313371371</v>
      </c>
      <c r="T8" s="164">
        <f t="shared" si="5"/>
        <v>2101.222893156606</v>
      </c>
      <c r="U8" s="162"/>
      <c r="V8" s="162"/>
    </row>
    <row r="9" spans="1:22">
      <c r="A9" s="176"/>
      <c r="B9" s="31" t="s">
        <v>30</v>
      </c>
      <c r="C9" s="89">
        <f>'Décès par âge et sexe'!X45</f>
        <v>17064</v>
      </c>
      <c r="D9" s="89">
        <f>'Décès par âge et sexe'!Y45</f>
        <v>29056</v>
      </c>
      <c r="E9" s="89">
        <f>'Décès par âge et sexe'!Z45</f>
        <v>46120</v>
      </c>
      <c r="F9" s="89">
        <f>'Décès par âge et sexe'!AA45</f>
        <v>18327</v>
      </c>
      <c r="G9" s="89">
        <f>'Décès par âge et sexe'!AB45</f>
        <v>31506</v>
      </c>
      <c r="H9" s="89">
        <f>'Décès par âge et sexe'!AC45</f>
        <v>49833</v>
      </c>
      <c r="I9" s="89">
        <f>'Décès par âge et sexe'!AD45</f>
        <v>19635</v>
      </c>
      <c r="J9" s="89">
        <f>'Décès par âge et sexe'!AE45</f>
        <v>33498</v>
      </c>
      <c r="K9" s="89">
        <f>'Décès par âge et sexe'!AF45</f>
        <v>53133</v>
      </c>
      <c r="L9" s="164">
        <f>'Décès par âge et sexe'!AG45</f>
        <v>21957</v>
      </c>
      <c r="M9" s="164">
        <f>'Décès par âge et sexe'!AH45</f>
        <v>38723</v>
      </c>
      <c r="N9" s="164">
        <f>'Décès par âge et sexe'!AI45</f>
        <v>60680</v>
      </c>
      <c r="O9" s="164">
        <f t="shared" si="0"/>
        <v>21079.545407757909</v>
      </c>
      <c r="P9" s="164">
        <f t="shared" si="1"/>
        <v>35987.574054525619</v>
      </c>
      <c r="Q9" s="164">
        <f t="shared" si="2"/>
        <v>57067.119462283532</v>
      </c>
      <c r="R9" s="164">
        <f t="shared" ref="R9:R14" si="6">L9-O9</f>
        <v>877.45459224209117</v>
      </c>
      <c r="S9" s="164">
        <f t="shared" ref="S9:S14" si="7">M9-P9</f>
        <v>2735.4259454743806</v>
      </c>
      <c r="T9" s="164">
        <f t="shared" ref="T9:T14" si="8">N9-Q9</f>
        <v>3612.8805377164681</v>
      </c>
      <c r="U9" s="162"/>
      <c r="V9" s="162"/>
    </row>
    <row r="10" spans="1:22">
      <c r="A10" s="176"/>
      <c r="B10" s="31" t="s">
        <v>210</v>
      </c>
      <c r="C10" s="89">
        <f>'Décès par âge et sexe'!X46</f>
        <v>23844</v>
      </c>
      <c r="D10" s="89">
        <f>'Décès par âge et sexe'!Y46</f>
        <v>33790</v>
      </c>
      <c r="E10" s="89">
        <f>'Décès par âge et sexe'!Z46</f>
        <v>57634</v>
      </c>
      <c r="F10" s="89">
        <f>'Décès par âge et sexe'!AA46</f>
        <v>23356</v>
      </c>
      <c r="G10" s="89">
        <f>'Décès par âge et sexe'!AB46</f>
        <v>33521</v>
      </c>
      <c r="H10" s="89">
        <f>'Décès par âge et sexe'!AC46</f>
        <v>56877</v>
      </c>
      <c r="I10" s="89">
        <f>'Décès par âge et sexe'!AD46</f>
        <v>23108</v>
      </c>
      <c r="J10" s="89">
        <f>'Décès par âge et sexe'!AE46</f>
        <v>33594</v>
      </c>
      <c r="K10" s="89">
        <f>'Décès par âge et sexe'!AF46</f>
        <v>56702</v>
      </c>
      <c r="L10" s="164">
        <f>'Décès par âge et sexe'!AG46</f>
        <v>25167</v>
      </c>
      <c r="M10" s="164">
        <f>'Décès par âge et sexe'!AH46</f>
        <v>37490</v>
      </c>
      <c r="N10" s="164">
        <f>'Décès par âge et sexe'!AI46</f>
        <v>62657</v>
      </c>
      <c r="O10" s="164">
        <f t="shared" si="0"/>
        <v>23912.558114509196</v>
      </c>
      <c r="P10" s="164">
        <f t="shared" si="1"/>
        <v>34929.169274068547</v>
      </c>
      <c r="Q10" s="164">
        <f t="shared" si="2"/>
        <v>58841.727388577739</v>
      </c>
      <c r="R10" s="164">
        <f t="shared" si="6"/>
        <v>1254.4418854908035</v>
      </c>
      <c r="S10" s="164">
        <f t="shared" si="7"/>
        <v>2560.8307259314533</v>
      </c>
      <c r="T10" s="164">
        <f t="shared" si="8"/>
        <v>3815.2726114222605</v>
      </c>
      <c r="U10" s="162"/>
      <c r="V10" s="162"/>
    </row>
    <row r="11" spans="1:22">
      <c r="A11" s="176"/>
      <c r="B11" s="31" t="s">
        <v>211</v>
      </c>
      <c r="C11" s="89">
        <f>'Décès par âge et sexe'!X47</f>
        <v>43387</v>
      </c>
      <c r="D11" s="89">
        <f>'Décès par âge et sexe'!Y47</f>
        <v>46815</v>
      </c>
      <c r="E11" s="89">
        <f>'Décès par âge et sexe'!Z47</f>
        <v>90202</v>
      </c>
      <c r="F11" s="89">
        <f>'Décès par âge et sexe'!AA47</f>
        <v>42043</v>
      </c>
      <c r="G11" s="89">
        <f>'Décès par âge et sexe'!AB47</f>
        <v>45601</v>
      </c>
      <c r="H11" s="89">
        <f>'Décès par âge et sexe'!AC47</f>
        <v>87644</v>
      </c>
      <c r="I11" s="89">
        <f>'Décès par âge et sexe'!AD47</f>
        <v>41408</v>
      </c>
      <c r="J11" s="89">
        <f>'Décès par âge et sexe'!AE47</f>
        <v>45040</v>
      </c>
      <c r="K11" s="89">
        <f>'Décès par âge et sexe'!AF47</f>
        <v>86448</v>
      </c>
      <c r="L11" s="164">
        <f>'Décès par âge et sexe'!AG47</f>
        <v>43794</v>
      </c>
      <c r="M11" s="164">
        <f>'Décès par âge et sexe'!AH47</f>
        <v>49868</v>
      </c>
      <c r="N11" s="164">
        <f>'Décès par âge et sexe'!AI47</f>
        <v>93662</v>
      </c>
      <c r="O11" s="164">
        <f t="shared" si="0"/>
        <v>41571.418752777412</v>
      </c>
      <c r="P11" s="164">
        <f t="shared" si="1"/>
        <v>46485.628763217996</v>
      </c>
      <c r="Q11" s="164">
        <f t="shared" si="2"/>
        <v>88057.047515995408</v>
      </c>
      <c r="R11" s="164">
        <f t="shared" si="6"/>
        <v>2222.581247222588</v>
      </c>
      <c r="S11" s="164">
        <f t="shared" si="7"/>
        <v>3382.3712367820044</v>
      </c>
      <c r="T11" s="164">
        <f t="shared" si="8"/>
        <v>5604.9524840045924</v>
      </c>
      <c r="U11" s="162"/>
      <c r="V11" s="162"/>
    </row>
    <row r="12" spans="1:22">
      <c r="A12" s="176"/>
      <c r="B12" s="31" t="s">
        <v>213</v>
      </c>
      <c r="C12" s="89">
        <f>'Décès par âge et sexe'!X48</f>
        <v>67781</v>
      </c>
      <c r="D12" s="89">
        <f>'Décès par âge et sexe'!Y48</f>
        <v>51000</v>
      </c>
      <c r="E12" s="89">
        <f>'Décès par âge et sexe'!Z48</f>
        <v>118781</v>
      </c>
      <c r="F12" s="89">
        <f>'Décès par âge et sexe'!AA48</f>
        <v>66712</v>
      </c>
      <c r="G12" s="89">
        <f>'Décès par âge et sexe'!AB48</f>
        <v>51668</v>
      </c>
      <c r="H12" s="89">
        <f>'Décès par âge et sexe'!AC48</f>
        <v>118380</v>
      </c>
      <c r="I12" s="89">
        <f>'Décès par âge et sexe'!AD48</f>
        <v>65773</v>
      </c>
      <c r="J12" s="89">
        <f>'Décès par âge et sexe'!AE48</f>
        <v>51500</v>
      </c>
      <c r="K12" s="89">
        <f>'Décès par âge et sexe'!AF48</f>
        <v>117273</v>
      </c>
      <c r="L12" s="164">
        <f>'Décès par âge et sexe'!AG48</f>
        <v>71131</v>
      </c>
      <c r="M12" s="164">
        <f>'Décès par âge et sexe'!AH48</f>
        <v>58135</v>
      </c>
      <c r="N12" s="164">
        <f>'Décès par âge et sexe'!AI48</f>
        <v>129266</v>
      </c>
      <c r="O12" s="164">
        <f t="shared" si="0"/>
        <v>68128.066403877703</v>
      </c>
      <c r="P12" s="164">
        <f t="shared" si="1"/>
        <v>54197.600626654399</v>
      </c>
      <c r="Q12" s="164">
        <f t="shared" si="2"/>
        <v>122325.6670305321</v>
      </c>
      <c r="R12" s="164">
        <f t="shared" si="6"/>
        <v>3002.9335961222969</v>
      </c>
      <c r="S12" s="164">
        <f t="shared" si="7"/>
        <v>3937.3993733456009</v>
      </c>
      <c r="T12" s="164">
        <f t="shared" si="8"/>
        <v>6940.3329694678978</v>
      </c>
      <c r="U12" s="162"/>
      <c r="V12" s="162"/>
    </row>
    <row r="13" spans="1:22">
      <c r="A13" s="176"/>
      <c r="B13" s="31" t="s">
        <v>214</v>
      </c>
      <c r="C13" s="89">
        <f>'Décès par âge et sexe'!X49</f>
        <v>68796</v>
      </c>
      <c r="D13" s="89">
        <f>'Décès par âge et sexe'!Y49</f>
        <v>33882</v>
      </c>
      <c r="E13" s="89">
        <f>'Décès par âge et sexe'!Z49</f>
        <v>102678</v>
      </c>
      <c r="F13" s="89">
        <f>'Décès par âge et sexe'!AA49</f>
        <v>67495</v>
      </c>
      <c r="G13" s="89">
        <f>'Décès par âge et sexe'!AB49</f>
        <v>34533</v>
      </c>
      <c r="H13" s="89">
        <f>'Décès par âge et sexe'!AC49</f>
        <v>102028</v>
      </c>
      <c r="I13" s="89">
        <f>'Décès par âge et sexe'!AD49</f>
        <v>68222</v>
      </c>
      <c r="J13" s="89">
        <f>'Décès par âge et sexe'!AE49</f>
        <v>35227</v>
      </c>
      <c r="K13" s="89">
        <f>'Décès par âge et sexe'!AF49</f>
        <v>103449</v>
      </c>
      <c r="L13" s="164">
        <f>'Décès par âge et sexe'!AG49</f>
        <v>74840</v>
      </c>
      <c r="M13" s="164">
        <f>'Décès par âge et sexe'!AH49</f>
        <v>39681</v>
      </c>
      <c r="N13" s="164">
        <f>'Décès par âge et sexe'!AI49</f>
        <v>114521</v>
      </c>
      <c r="O13" s="164">
        <f t="shared" si="0"/>
        <v>71109.647366876263</v>
      </c>
      <c r="P13" s="164">
        <f t="shared" si="1"/>
        <v>36888.376148831914</v>
      </c>
      <c r="Q13" s="164">
        <f t="shared" si="2"/>
        <v>107998.02351570818</v>
      </c>
      <c r="R13" s="164">
        <f t="shared" si="6"/>
        <v>3730.3526331237372</v>
      </c>
      <c r="S13" s="164">
        <f t="shared" si="7"/>
        <v>2792.6238511680858</v>
      </c>
      <c r="T13" s="164">
        <f t="shared" si="8"/>
        <v>6522.976484291823</v>
      </c>
      <c r="U13" s="162"/>
      <c r="V13" s="162"/>
    </row>
    <row r="14" spans="1:22">
      <c r="A14" s="176"/>
      <c r="B14" s="31" t="s">
        <v>31</v>
      </c>
      <c r="C14" s="89">
        <f>'Décès par âge et sexe'!X50</f>
        <v>35567</v>
      </c>
      <c r="D14" s="89">
        <f>'Décès par âge et sexe'!Y50</f>
        <v>10552</v>
      </c>
      <c r="E14" s="89">
        <f>'Décès par âge et sexe'!Z50</f>
        <v>46119</v>
      </c>
      <c r="F14" s="89">
        <f>'Décès par âge et sexe'!AA50</f>
        <v>39068</v>
      </c>
      <c r="G14" s="89">
        <f>'Décès par âge et sexe'!AB50</f>
        <v>11759</v>
      </c>
      <c r="H14" s="89">
        <f>'Décès par âge et sexe'!AC50</f>
        <v>50827</v>
      </c>
      <c r="I14" s="89">
        <f>'Décès par âge et sexe'!AD50</f>
        <v>41561</v>
      </c>
      <c r="J14" s="89">
        <f>'Décès par âge et sexe'!AE50</f>
        <v>12631</v>
      </c>
      <c r="K14" s="89">
        <f>'Décès par âge et sexe'!AF50</f>
        <v>54192</v>
      </c>
      <c r="L14" s="164">
        <f>'Décès par âge et sexe'!AG50</f>
        <v>46800</v>
      </c>
      <c r="M14" s="164">
        <f>'Décès par âge et sexe'!AH50</f>
        <v>14539</v>
      </c>
      <c r="N14" s="164">
        <f>'Décès par âge et sexe'!AI50</f>
        <v>61339</v>
      </c>
      <c r="O14" s="164">
        <f t="shared" si="0"/>
        <v>45988.036447554587</v>
      </c>
      <c r="P14" s="164">
        <f t="shared" si="1"/>
        <v>13825.712709904745</v>
      </c>
      <c r="Q14" s="164">
        <f t="shared" si="2"/>
        <v>59813.74915745933</v>
      </c>
      <c r="R14" s="164">
        <f t="shared" si="6"/>
        <v>811.96355244541337</v>
      </c>
      <c r="S14" s="164">
        <f t="shared" si="7"/>
        <v>713.28729009525523</v>
      </c>
      <c r="T14" s="164">
        <f t="shared" si="8"/>
        <v>1525.2508425406704</v>
      </c>
      <c r="U14" s="162"/>
      <c r="V14" s="162"/>
    </row>
    <row r="15" spans="1:22" ht="29.5" thickBot="1">
      <c r="A15" s="177"/>
      <c r="B15" s="39" t="s">
        <v>32</v>
      </c>
      <c r="C15" s="89">
        <f>'Décès par âge et sexe'!X51</f>
        <v>309012</v>
      </c>
      <c r="D15" s="89">
        <f>'Décès par âge et sexe'!Y51</f>
        <v>306589</v>
      </c>
      <c r="E15" s="89">
        <f>'Décès par âge et sexe'!Z51</f>
        <v>615601</v>
      </c>
      <c r="F15" s="89">
        <f>'Décès par âge et sexe'!AA51</f>
        <v>309390</v>
      </c>
      <c r="G15" s="89">
        <f>'Décès par âge et sexe'!AB51</f>
        <v>309227</v>
      </c>
      <c r="H15" s="89">
        <f>'Décès par âge et sexe'!AC51</f>
        <v>618617</v>
      </c>
      <c r="I15" s="89">
        <f>'Décès par âge et sexe'!AD51</f>
        <v>311537</v>
      </c>
      <c r="J15" s="89">
        <f>'Décès par âge et sexe'!AE51</f>
        <v>310029</v>
      </c>
      <c r="K15" s="89">
        <f>'Décès par âge et sexe'!AF51</f>
        <v>621566</v>
      </c>
      <c r="L15" s="164">
        <f>'Décès par âge et sexe'!AG51</f>
        <v>336331</v>
      </c>
      <c r="M15" s="164">
        <f>'Décès par âge et sexe'!AH51</f>
        <v>339116</v>
      </c>
      <c r="N15" s="164">
        <f>'Décès par âge et sexe'!AI51</f>
        <v>675447</v>
      </c>
      <c r="O15" s="164">
        <f>SUM(O4:O14)</f>
        <v>323838.89610449551</v>
      </c>
      <c r="P15" s="164">
        <f>SUM(P4:P14)</f>
        <v>321885.75685881305</v>
      </c>
      <c r="Q15" s="164">
        <f t="shared" ref="Q15" si="9">O15+P15</f>
        <v>645724.65296330862</v>
      </c>
      <c r="R15" s="164">
        <f t="shared" si="3"/>
        <v>12492.103895504493</v>
      </c>
      <c r="S15" s="164">
        <f t="shared" si="4"/>
        <v>17230.243141186947</v>
      </c>
      <c r="T15" s="164">
        <f t="shared" si="5"/>
        <v>29722.347036691383</v>
      </c>
      <c r="U15" s="165">
        <f>(T10+T11+T12+T13+T14)/(T8+T9+T10+T11+T12+T13+T14)</f>
        <v>0.81030692426199347</v>
      </c>
      <c r="V15" s="166" t="s">
        <v>215</v>
      </c>
    </row>
    <row r="16" spans="1:22">
      <c r="O16" t="s">
        <v>188</v>
      </c>
    </row>
    <row r="17" spans="1:14">
      <c r="A17" t="s">
        <v>185</v>
      </c>
      <c r="C17" s="181">
        <v>2017</v>
      </c>
      <c r="D17" s="181"/>
      <c r="E17" s="181"/>
      <c r="F17" s="181">
        <v>2018</v>
      </c>
      <c r="G17" s="181"/>
      <c r="H17" s="181"/>
      <c r="I17" s="181">
        <v>2019</v>
      </c>
      <c r="J17" s="181"/>
      <c r="K17" s="181"/>
      <c r="L17" s="181" t="s">
        <v>181</v>
      </c>
      <c r="M17" s="181"/>
      <c r="N17" s="181"/>
    </row>
    <row r="18" spans="1:14" ht="15" thickBot="1">
      <c r="C18" s="88" t="s">
        <v>182</v>
      </c>
      <c r="D18" s="88" t="s">
        <v>183</v>
      </c>
      <c r="E18" s="88" t="s">
        <v>184</v>
      </c>
      <c r="F18" s="88" t="s">
        <v>182</v>
      </c>
      <c r="G18" s="88" t="s">
        <v>183</v>
      </c>
      <c r="H18" s="88" t="s">
        <v>184</v>
      </c>
      <c r="I18" s="88" t="s">
        <v>182</v>
      </c>
      <c r="J18" s="88" t="s">
        <v>183</v>
      </c>
      <c r="K18" s="88" t="s">
        <v>184</v>
      </c>
      <c r="L18" s="88" t="s">
        <v>182</v>
      </c>
      <c r="M18" s="88" t="s">
        <v>183</v>
      </c>
      <c r="N18" s="88" t="s">
        <v>184</v>
      </c>
    </row>
    <row r="19" spans="1:14">
      <c r="A19" s="175" t="s">
        <v>174</v>
      </c>
      <c r="B19" s="26" t="str">
        <f>B4</f>
        <v>moins de 20</v>
      </c>
      <c r="C19" s="89">
        <f>+'Décès par âge et sexe'!X57</f>
        <v>7970305</v>
      </c>
      <c r="D19" s="89">
        <f>+'Décès par âge et sexe'!Y57</f>
        <v>8346043</v>
      </c>
      <c r="E19" s="89">
        <f>+'Décès par âge et sexe'!Z57</f>
        <v>16316348</v>
      </c>
      <c r="F19" s="89">
        <f>+'Décès par âge et sexe'!AA57</f>
        <v>7944035</v>
      </c>
      <c r="G19" s="89">
        <f>+'Décès par âge et sexe'!AB57</f>
        <v>8316865</v>
      </c>
      <c r="H19" s="89">
        <f>+'Décès par âge et sexe'!AC57</f>
        <v>16260900</v>
      </c>
      <c r="I19" s="89">
        <f>+'Décès par âge et sexe'!AD57</f>
        <v>7903064</v>
      </c>
      <c r="J19" s="89">
        <f>+'Décès par âge et sexe'!AE57</f>
        <v>8272607</v>
      </c>
      <c r="K19" s="89">
        <f>+'Décès par âge et sexe'!AF57</f>
        <v>16175671</v>
      </c>
      <c r="L19" s="89">
        <f>+'Décès par âge et sexe'!AG57</f>
        <v>7861319</v>
      </c>
      <c r="M19" s="89">
        <f>+'Décès par âge et sexe'!AH57</f>
        <v>8223424</v>
      </c>
      <c r="N19" s="89">
        <f>+'Décès par âge et sexe'!AI57</f>
        <v>16084743</v>
      </c>
    </row>
    <row r="20" spans="1:14">
      <c r="A20" s="176"/>
      <c r="B20" s="31" t="str">
        <f>B5</f>
        <v>20-40</v>
      </c>
      <c r="C20" s="89">
        <f>+'Décès par âge et sexe'!X58</f>
        <v>8058902</v>
      </c>
      <c r="D20" s="89">
        <f>+'Décès par âge et sexe'!Y58</f>
        <v>7858058</v>
      </c>
      <c r="E20" s="89">
        <f>+'Décès par âge et sexe'!Z58</f>
        <v>15916960</v>
      </c>
      <c r="F20" s="89">
        <f>+'Décès par âge et sexe'!AA58</f>
        <v>8037062</v>
      </c>
      <c r="G20" s="89">
        <f>+'Décès par âge et sexe'!AB58</f>
        <v>7818342</v>
      </c>
      <c r="H20" s="89">
        <f>+'Décès par âge et sexe'!AC58</f>
        <v>15855404</v>
      </c>
      <c r="I20" s="89">
        <f>+'Décès par âge et sexe'!AD58</f>
        <v>8023273</v>
      </c>
      <c r="J20" s="89">
        <f>+'Décès par âge et sexe'!AE58</f>
        <v>7793517</v>
      </c>
      <c r="K20" s="89">
        <f>+'Décès par âge et sexe'!AF58</f>
        <v>15816790</v>
      </c>
      <c r="L20" s="89">
        <f>+'Décès par âge et sexe'!AG58</f>
        <v>7996171</v>
      </c>
      <c r="M20" s="89">
        <f>+'Décès par âge et sexe'!AH58</f>
        <v>7762994</v>
      </c>
      <c r="N20" s="89">
        <f>+'Décès par âge et sexe'!AI58</f>
        <v>15759165</v>
      </c>
    </row>
    <row r="21" spans="1:14">
      <c r="A21" s="176"/>
      <c r="B21" s="31" t="str">
        <f t="shared" ref="B21:B30" si="10">B6</f>
        <v>40 à 60</v>
      </c>
      <c r="C21" s="89">
        <f>+'Décès par âge et sexe'!X59</f>
        <v>8953831</v>
      </c>
      <c r="D21" s="89">
        <f>+'Décès par âge et sexe'!Y59</f>
        <v>8641984</v>
      </c>
      <c r="E21" s="89">
        <f>+'Décès par âge et sexe'!Z59</f>
        <v>17595815</v>
      </c>
      <c r="F21" s="89">
        <f>+'Décès par âge et sexe'!AA59</f>
        <v>8914841</v>
      </c>
      <c r="G21" s="89">
        <f>+'Décès par âge et sexe'!AB59</f>
        <v>8607876</v>
      </c>
      <c r="H21" s="89">
        <f>+'Décès par âge et sexe'!AC59</f>
        <v>17522717</v>
      </c>
      <c r="I21" s="89">
        <f>+'Décès par âge et sexe'!AD59</f>
        <v>8874537</v>
      </c>
      <c r="J21" s="89">
        <f>+'Décès par âge et sexe'!AE59</f>
        <v>8568093</v>
      </c>
      <c r="K21" s="89">
        <f>+'Décès par âge et sexe'!AF59</f>
        <v>17442630</v>
      </c>
      <c r="L21" s="89">
        <f>+'Décès par âge et sexe'!AG59</f>
        <v>8841209</v>
      </c>
      <c r="M21" s="89">
        <f>+'Décès par âge et sexe'!AH59</f>
        <v>8528346</v>
      </c>
      <c r="N21" s="89">
        <f>+'Décès par âge et sexe'!AI59</f>
        <v>17369555</v>
      </c>
    </row>
    <row r="22" spans="1:14">
      <c r="A22" s="176"/>
      <c r="B22" s="31" t="str">
        <f t="shared" si="10"/>
        <v>60 à 65</v>
      </c>
      <c r="C22" s="89">
        <f>+'Décès par âge et sexe'!X60</f>
        <v>2124596</v>
      </c>
      <c r="D22" s="89">
        <f>+'Décès par âge et sexe'!Y60</f>
        <v>1939813</v>
      </c>
      <c r="E22" s="89">
        <f>+'Décès par âge et sexe'!Z60</f>
        <v>4064409</v>
      </c>
      <c r="F22" s="89">
        <f>+'Décès par âge et sexe'!AA60</f>
        <v>2125509</v>
      </c>
      <c r="G22" s="89">
        <f>+'Décès par âge et sexe'!AB60</f>
        <v>1937158</v>
      </c>
      <c r="H22" s="89">
        <f>+'Décès par âge et sexe'!AC60</f>
        <v>4062667</v>
      </c>
      <c r="I22" s="89">
        <f>+'Décès par âge et sexe'!AD60</f>
        <v>2135706</v>
      </c>
      <c r="J22" s="89">
        <f>+'Décès par âge et sexe'!AE60</f>
        <v>1943932</v>
      </c>
      <c r="K22" s="89">
        <f>+'Décès par âge et sexe'!AF60</f>
        <v>4079638</v>
      </c>
      <c r="L22" s="89">
        <f>+'Décès par âge et sexe'!AG60</f>
        <v>2144974</v>
      </c>
      <c r="M22" s="89">
        <f>+'Décès par âge et sexe'!AH60</f>
        <v>1954688</v>
      </c>
      <c r="N22" s="89">
        <f>+'Décès par âge et sexe'!AI60</f>
        <v>4099662</v>
      </c>
    </row>
    <row r="23" spans="1:14">
      <c r="A23" s="176"/>
      <c r="B23" s="31" t="str">
        <f t="shared" si="10"/>
        <v>65 à 70</v>
      </c>
      <c r="C23" s="89">
        <f>+'Décès par âge et sexe'!X61</f>
        <v>2078786</v>
      </c>
      <c r="D23" s="89">
        <f>+'Décès par âge et sexe'!Y61</f>
        <v>1872554</v>
      </c>
      <c r="E23" s="89">
        <f>+'Décès par âge et sexe'!Z61</f>
        <v>3951340</v>
      </c>
      <c r="F23" s="89">
        <f>+'Décès par âge et sexe'!AA61</f>
        <v>2080141</v>
      </c>
      <c r="G23" s="89">
        <f>+'Décès par âge et sexe'!AB61</f>
        <v>1865873</v>
      </c>
      <c r="H23" s="89">
        <f>+'Décès par âge et sexe'!AC61</f>
        <v>3946014</v>
      </c>
      <c r="I23" s="89">
        <f>+'Décès par âge et sexe'!AD61</f>
        <v>2067961</v>
      </c>
      <c r="J23" s="89">
        <f>+'Décès par âge et sexe'!AE61</f>
        <v>1847420</v>
      </c>
      <c r="K23" s="89">
        <f>+'Décès par âge et sexe'!AF61</f>
        <v>3915381</v>
      </c>
      <c r="L23" s="89">
        <f>+'Décès par âge et sexe'!AG61</f>
        <v>2062450</v>
      </c>
      <c r="M23" s="89">
        <f>+'Décès par âge et sexe'!AH61</f>
        <v>1837494</v>
      </c>
      <c r="N23" s="89">
        <f>+'Décès par âge et sexe'!AI61</f>
        <v>3899944</v>
      </c>
    </row>
    <row r="24" spans="1:14">
      <c r="A24" s="176"/>
      <c r="B24" s="31" t="str">
        <f t="shared" si="10"/>
        <v>70 à 75</v>
      </c>
      <c r="C24" s="89">
        <f>+'Décès par âge et sexe'!X62</f>
        <v>1494829</v>
      </c>
      <c r="D24" s="89">
        <f>+'Décès par âge et sexe'!Y62</f>
        <v>1289501</v>
      </c>
      <c r="E24" s="89">
        <f>+'Décès par âge et sexe'!Z62</f>
        <v>2784330</v>
      </c>
      <c r="F24" s="89">
        <f>+'Décès par âge et sexe'!AA62</f>
        <v>1629004</v>
      </c>
      <c r="G24" s="89">
        <f>+'Décès par âge et sexe'!AB62</f>
        <v>1407935</v>
      </c>
      <c r="H24" s="89">
        <f>+'Décès par âge et sexe'!AC62</f>
        <v>3036939</v>
      </c>
      <c r="I24" s="89">
        <f>+'Décès par âge et sexe'!AD62</f>
        <v>1750983</v>
      </c>
      <c r="J24" s="89">
        <f>+'Décès par âge et sexe'!AE62</f>
        <v>1513989</v>
      </c>
      <c r="K24" s="89">
        <f>+'Décès par âge et sexe'!AF62</f>
        <v>3264972</v>
      </c>
      <c r="L24" s="89">
        <f>+'Décès par âge et sexe'!AG62</f>
        <v>1866576</v>
      </c>
      <c r="M24" s="89">
        <f>+'Décès par âge et sexe'!AH62</f>
        <v>1610522</v>
      </c>
      <c r="N24" s="89">
        <f>+'Décès par âge et sexe'!AI62</f>
        <v>3477098</v>
      </c>
    </row>
    <row r="25" spans="1:14">
      <c r="A25" s="176"/>
      <c r="B25" s="31" t="str">
        <f t="shared" si="10"/>
        <v>75 à 80</v>
      </c>
      <c r="C25" s="89">
        <f>+'Décès par âge et sexe'!X63</f>
        <v>1203311</v>
      </c>
      <c r="D25" s="89">
        <f>+'Décès par âge et sexe'!Y63</f>
        <v>939835</v>
      </c>
      <c r="E25" s="89">
        <f>+'Décès par âge et sexe'!Z63</f>
        <v>2143146</v>
      </c>
      <c r="F25" s="89">
        <f>+'Décès par âge et sexe'!AA63</f>
        <v>1198634</v>
      </c>
      <c r="G25" s="89">
        <f>+'Décès par âge et sexe'!AB63</f>
        <v>947161</v>
      </c>
      <c r="H25" s="89">
        <f>+'Décès par âge et sexe'!AC63</f>
        <v>2145795</v>
      </c>
      <c r="I25" s="89">
        <f>+'Décès par âge et sexe'!AD63</f>
        <v>1211787</v>
      </c>
      <c r="J25" s="89">
        <f>+'Décès par âge et sexe'!AE63</f>
        <v>966333</v>
      </c>
      <c r="K25" s="89">
        <f>+'Décès par âge et sexe'!AF63</f>
        <v>2178120</v>
      </c>
      <c r="L25" s="89">
        <f>+'Décès par âge et sexe'!AG63</f>
        <v>1229012</v>
      </c>
      <c r="M25" s="89">
        <f>+'Décès par âge et sexe'!AH63</f>
        <v>987550</v>
      </c>
      <c r="N25" s="89">
        <f>+'Décès par âge et sexe'!AI63</f>
        <v>2216562</v>
      </c>
    </row>
    <row r="26" spans="1:14">
      <c r="A26" s="176"/>
      <c r="B26" s="31" t="str">
        <f t="shared" si="10"/>
        <v>80 à 85</v>
      </c>
      <c r="C26" s="89">
        <f>+'Décès par âge et sexe'!X64</f>
        <v>1135734</v>
      </c>
      <c r="D26" s="89">
        <f>+'Décès par âge et sexe'!Y64</f>
        <v>749694</v>
      </c>
      <c r="E26" s="89">
        <f>+'Décès par âge et sexe'!Z64</f>
        <v>1885428</v>
      </c>
      <c r="F26" s="89">
        <f>+'Décès par âge et sexe'!AA64</f>
        <v>1120353</v>
      </c>
      <c r="G26" s="89">
        <f>+'Décès par âge et sexe'!AB64</f>
        <v>751533</v>
      </c>
      <c r="H26" s="89">
        <f>+'Décès par âge et sexe'!AC64</f>
        <v>1871886</v>
      </c>
      <c r="I26" s="89">
        <f>+'Décès par âge et sexe'!AD64</f>
        <v>1114166</v>
      </c>
      <c r="J26" s="89">
        <f>+'Décès par âge et sexe'!AE64</f>
        <v>758997</v>
      </c>
      <c r="K26" s="89">
        <f>+'Décès par âge et sexe'!AF64</f>
        <v>1873163</v>
      </c>
      <c r="L26" s="89">
        <f>+'Décès par âge et sexe'!AG64</f>
        <v>1104709</v>
      </c>
      <c r="M26" s="89">
        <f>+'Décès par âge et sexe'!AH64</f>
        <v>764297</v>
      </c>
      <c r="N26" s="89">
        <f>+'Décès par âge et sexe'!AI64</f>
        <v>1869006</v>
      </c>
    </row>
    <row r="27" spans="1:14">
      <c r="A27" s="176"/>
      <c r="B27" s="31" t="str">
        <f t="shared" si="10"/>
        <v>85 à 90</v>
      </c>
      <c r="C27" s="89">
        <f>+'Décès par âge et sexe'!X65</f>
        <v>858806</v>
      </c>
      <c r="D27" s="89">
        <f>+'Décès par âge et sexe'!Y65</f>
        <v>449084</v>
      </c>
      <c r="E27" s="89">
        <f>+'Décès par âge et sexe'!Z65</f>
        <v>1307890</v>
      </c>
      <c r="F27" s="89">
        <f>+'Décès par âge et sexe'!AA65</f>
        <v>874330</v>
      </c>
      <c r="G27" s="89">
        <f>+'Décès par âge et sexe'!AB65</f>
        <v>464102</v>
      </c>
      <c r="H27" s="89">
        <f>+'Décès par âge et sexe'!AC65</f>
        <v>1338432</v>
      </c>
      <c r="I27" s="89">
        <f>+'Décès par âge et sexe'!AD65</f>
        <v>878139</v>
      </c>
      <c r="J27" s="89">
        <f>+'Décès par âge et sexe'!AE65</f>
        <v>473775</v>
      </c>
      <c r="K27" s="89">
        <f>+'Décès par âge et sexe'!AF65</f>
        <v>1351914</v>
      </c>
      <c r="L27" s="89">
        <f>+'Décès par âge et sexe'!AG65</f>
        <v>888141</v>
      </c>
      <c r="M27" s="89">
        <f>+'Décès par âge et sexe'!AH65</f>
        <v>487396</v>
      </c>
      <c r="N27" s="89">
        <f>+'Décès par âge et sexe'!AI65</f>
        <v>1375537</v>
      </c>
    </row>
    <row r="28" spans="1:14">
      <c r="A28" s="176"/>
      <c r="B28" s="31" t="str">
        <f t="shared" si="10"/>
        <v>80 à 95</v>
      </c>
      <c r="C28" s="89">
        <f>+'Décès par âge et sexe'!X66</f>
        <v>458030</v>
      </c>
      <c r="D28" s="89">
        <f>+'Décès par âge et sexe'!Y66</f>
        <v>173978</v>
      </c>
      <c r="E28" s="89">
        <f>+'Décès par âge et sexe'!Z66</f>
        <v>632008</v>
      </c>
      <c r="F28" s="89">
        <f>+'Décès par âge et sexe'!AA66</f>
        <v>465133</v>
      </c>
      <c r="G28" s="89">
        <f>+'Décès par âge et sexe'!AB66</f>
        <v>179808</v>
      </c>
      <c r="H28" s="89">
        <f>+'Décès par âge et sexe'!AC66</f>
        <v>644941</v>
      </c>
      <c r="I28" s="89">
        <f>+'Décès par âge et sexe'!AD66</f>
        <v>476902</v>
      </c>
      <c r="J28" s="89">
        <f>+'Décès par âge et sexe'!AE66</f>
        <v>186187</v>
      </c>
      <c r="K28" s="89">
        <f>+'Décès par âge et sexe'!AF66</f>
        <v>663089</v>
      </c>
      <c r="L28" s="89">
        <f>+'Décès par âge et sexe'!AG66</f>
        <v>486651</v>
      </c>
      <c r="M28" s="89">
        <f>+'Décès par âge et sexe'!AH66</f>
        <v>192125</v>
      </c>
      <c r="N28" s="89">
        <f>+'Décès par âge et sexe'!AI66</f>
        <v>678776</v>
      </c>
    </row>
    <row r="29" spans="1:14">
      <c r="A29" s="176"/>
      <c r="B29" s="31" t="str">
        <f t="shared" si="10"/>
        <v>95 et plus</v>
      </c>
      <c r="C29" s="89">
        <f>+'Décès par âge et sexe'!X67</f>
        <v>140092</v>
      </c>
      <c r="D29" s="89">
        <f>+'Décès par âge et sexe'!Y67</f>
        <v>36716</v>
      </c>
      <c r="E29" s="89">
        <f>+'Décès par âge et sexe'!Z67</f>
        <v>176808</v>
      </c>
      <c r="F29" s="89">
        <f>+'Décès par âge et sexe'!AA67</f>
        <v>157196</v>
      </c>
      <c r="G29" s="89">
        <f>+'Décès par âge et sexe'!AB67</f>
        <v>40870</v>
      </c>
      <c r="H29" s="89">
        <f>+'Décès par âge et sexe'!AC67</f>
        <v>198066</v>
      </c>
      <c r="I29" s="89">
        <f>+'Décès par âge et sexe'!AD67</f>
        <v>171681</v>
      </c>
      <c r="J29" s="89">
        <f>+'Décès par âge et sexe'!AE67</f>
        <v>44654</v>
      </c>
      <c r="K29" s="89">
        <f>+'Décès par âge et sexe'!AF67</f>
        <v>216335</v>
      </c>
      <c r="L29" s="89">
        <f>+'Décès par âge et sexe'!AG67</f>
        <v>185312</v>
      </c>
      <c r="M29" s="89">
        <f>+'Décès par âge et sexe'!AH67</f>
        <v>48343</v>
      </c>
      <c r="N29" s="89">
        <f>+'Décès par âge et sexe'!AI67</f>
        <v>233655</v>
      </c>
    </row>
    <row r="30" spans="1:14" ht="15" thickBot="1">
      <c r="A30" s="177"/>
      <c r="B30" s="31" t="str">
        <f t="shared" si="10"/>
        <v>TOTAL</v>
      </c>
      <c r="C30" s="89">
        <f>+'Décès par âge et sexe'!X68</f>
        <v>34477222</v>
      </c>
      <c r="D30" s="89">
        <f>+'Décès par âge et sexe'!Y68</f>
        <v>32297260</v>
      </c>
      <c r="E30" s="89">
        <f>+'Décès par âge et sexe'!Z68</f>
        <v>66774482</v>
      </c>
      <c r="F30" s="89">
        <f>+'Décès par âge et sexe'!AA68</f>
        <v>34546238</v>
      </c>
      <c r="G30" s="89">
        <f>+'Décès par âge et sexe'!AB68</f>
        <v>32337523</v>
      </c>
      <c r="H30" s="89">
        <f>+'Décès par âge et sexe'!AC68</f>
        <v>66883761</v>
      </c>
      <c r="I30" s="89">
        <f>+'Décès par âge et sexe'!AD68</f>
        <v>34608199</v>
      </c>
      <c r="J30" s="89">
        <f>+'Décès par âge et sexe'!AE68</f>
        <v>32369504</v>
      </c>
      <c r="K30" s="89">
        <f>+'Décès par âge et sexe'!AF68</f>
        <v>66977703</v>
      </c>
      <c r="L30" s="89">
        <f>+'Décès par âge et sexe'!AG68</f>
        <v>34666524</v>
      </c>
      <c r="M30" s="89">
        <f>+'Décès par âge et sexe'!AH68</f>
        <v>32397179</v>
      </c>
      <c r="N30" s="89">
        <f>+'Décès par âge et sexe'!AI68</f>
        <v>67063703</v>
      </c>
    </row>
    <row r="32" spans="1:14">
      <c r="A32" t="s">
        <v>186</v>
      </c>
      <c r="C32" s="181">
        <v>2017</v>
      </c>
      <c r="D32" s="181"/>
      <c r="E32" s="181"/>
      <c r="F32" s="181">
        <v>2018</v>
      </c>
      <c r="G32" s="181"/>
      <c r="H32" s="181"/>
      <c r="I32" s="181">
        <v>2019</v>
      </c>
      <c r="J32" s="181"/>
      <c r="K32" s="181"/>
      <c r="L32" s="181" t="s">
        <v>181</v>
      </c>
      <c r="M32" s="181"/>
      <c r="N32" s="181"/>
    </row>
    <row r="33" spans="1:14" ht="15" thickBot="1">
      <c r="C33" s="88" t="s">
        <v>182</v>
      </c>
      <c r="D33" s="88" t="s">
        <v>183</v>
      </c>
      <c r="E33" s="88" t="s">
        <v>184</v>
      </c>
      <c r="F33" s="88" t="s">
        <v>182</v>
      </c>
      <c r="G33" s="88" t="s">
        <v>183</v>
      </c>
      <c r="H33" s="88" t="s">
        <v>184</v>
      </c>
      <c r="I33" s="88" t="s">
        <v>182</v>
      </c>
      <c r="J33" s="88" t="s">
        <v>183</v>
      </c>
      <c r="K33" s="88" t="s">
        <v>184</v>
      </c>
      <c r="L33" s="88" t="s">
        <v>182</v>
      </c>
      <c r="M33" s="88" t="s">
        <v>183</v>
      </c>
      <c r="N33" s="88" t="s">
        <v>184</v>
      </c>
    </row>
    <row r="34" spans="1:14">
      <c r="A34" s="175" t="s">
        <v>174</v>
      </c>
      <c r="B34" s="26" t="s">
        <v>25</v>
      </c>
      <c r="C34" s="90">
        <f>C4/C19</f>
        <v>2.8882207142637577E-4</v>
      </c>
      <c r="D34" s="90">
        <f t="shared" ref="D34:N34" si="11">D4/D19</f>
        <v>3.8281614412961928E-4</v>
      </c>
      <c r="E34" s="90">
        <f t="shared" si="11"/>
        <v>3.3690137033115498E-4</v>
      </c>
      <c r="F34" s="90">
        <f t="shared" si="11"/>
        <v>2.799584845736455E-4</v>
      </c>
      <c r="G34" s="90">
        <f t="shared" si="11"/>
        <v>3.8956986797308841E-4</v>
      </c>
      <c r="H34" s="90">
        <f t="shared" si="11"/>
        <v>3.3602076145846787E-4</v>
      </c>
      <c r="I34" s="90">
        <f t="shared" si="11"/>
        <v>2.6951572200351661E-4</v>
      </c>
      <c r="J34" s="90">
        <f t="shared" si="11"/>
        <v>4.0035746893331205E-4</v>
      </c>
      <c r="K34" s="90">
        <f t="shared" si="11"/>
        <v>3.3643117494167632E-4</v>
      </c>
      <c r="L34" s="90">
        <f t="shared" si="11"/>
        <v>2.5593669459285395E-4</v>
      </c>
      <c r="M34" s="90">
        <f t="shared" si="11"/>
        <v>3.5994738931131366E-4</v>
      </c>
      <c r="N34" s="90">
        <f t="shared" si="11"/>
        <v>3.0911280335657213E-4</v>
      </c>
    </row>
    <row r="35" spans="1:14">
      <c r="A35" s="176"/>
      <c r="B35" s="31" t="str">
        <f>B20</f>
        <v>20-40</v>
      </c>
      <c r="C35" s="90">
        <f t="shared" ref="C35:N35" si="12">C5/C20</f>
        <v>3.766021723554896E-4</v>
      </c>
      <c r="D35" s="90">
        <f t="shared" si="12"/>
        <v>9.0607628500578646E-4</v>
      </c>
      <c r="E35" s="90">
        <f t="shared" si="12"/>
        <v>6.3799871332214189E-4</v>
      </c>
      <c r="F35" s="90">
        <f t="shared" si="12"/>
        <v>3.8260249827611135E-4</v>
      </c>
      <c r="G35" s="90">
        <f t="shared" si="12"/>
        <v>9.2295783428251153E-4</v>
      </c>
      <c r="H35" s="90">
        <f t="shared" si="12"/>
        <v>6.4905315563072372E-4</v>
      </c>
      <c r="I35" s="90">
        <f t="shared" si="12"/>
        <v>3.8350932343944919E-4</v>
      </c>
      <c r="J35" s="90">
        <f t="shared" si="12"/>
        <v>9.1550451484227215E-4</v>
      </c>
      <c r="K35" s="90">
        <f t="shared" si="12"/>
        <v>6.4564301606078096E-4</v>
      </c>
      <c r="L35" s="90">
        <f t="shared" si="12"/>
        <v>3.7017717605088737E-4</v>
      </c>
      <c r="M35" s="90">
        <f t="shared" si="12"/>
        <v>8.8715771260418342E-4</v>
      </c>
      <c r="N35" s="90">
        <f t="shared" si="12"/>
        <v>6.2484275023454606E-4</v>
      </c>
    </row>
    <row r="36" spans="1:14">
      <c r="A36" s="176"/>
      <c r="B36" s="31" t="str">
        <f t="shared" ref="B36:B45" si="13">B21</f>
        <v>40 à 60</v>
      </c>
      <c r="C36" s="90">
        <f t="shared" ref="C36:N36" si="14">C6/C21</f>
        <v>2.2503216779499189E-3</v>
      </c>
      <c r="D36" s="90">
        <f t="shared" si="14"/>
        <v>4.3912370122416331E-3</v>
      </c>
      <c r="E36" s="90">
        <f t="shared" si="14"/>
        <v>3.3018078446494237E-3</v>
      </c>
      <c r="F36" s="90">
        <f t="shared" si="14"/>
        <v>2.2617341128125562E-3</v>
      </c>
      <c r="G36" s="90">
        <f t="shared" si="14"/>
        <v>4.3434640554766354E-3</v>
      </c>
      <c r="H36" s="90">
        <f t="shared" si="14"/>
        <v>3.2843650901855002E-3</v>
      </c>
      <c r="I36" s="90">
        <f t="shared" si="14"/>
        <v>2.2016923249066401E-3</v>
      </c>
      <c r="J36" s="90">
        <f t="shared" si="14"/>
        <v>4.2361818434977303E-3</v>
      </c>
      <c r="K36" s="90">
        <f t="shared" si="14"/>
        <v>3.2010654356596454E-3</v>
      </c>
      <c r="L36" s="90">
        <f t="shared" si="14"/>
        <v>2.2203976854296738E-3</v>
      </c>
      <c r="M36" s="90">
        <f t="shared" si="14"/>
        <v>4.3283891155447961E-3</v>
      </c>
      <c r="N36" s="90">
        <f t="shared" si="14"/>
        <v>3.2554086733943386E-3</v>
      </c>
    </row>
    <row r="37" spans="1:14">
      <c r="A37" s="176"/>
      <c r="B37" s="31" t="str">
        <f t="shared" si="13"/>
        <v>60 à 65</v>
      </c>
      <c r="C37" s="90">
        <f t="shared" ref="C37:N37" si="15">C7/C22</f>
        <v>5.4019681859515884E-3</v>
      </c>
      <c r="D37" s="90">
        <f t="shared" si="15"/>
        <v>1.1881557655299763E-2</v>
      </c>
      <c r="E37" s="90">
        <f t="shared" si="15"/>
        <v>8.4944699217032529E-3</v>
      </c>
      <c r="F37" s="90">
        <f t="shared" si="15"/>
        <v>5.3036707913257479E-3</v>
      </c>
      <c r="G37" s="90">
        <f t="shared" si="15"/>
        <v>1.1731619207106494E-2</v>
      </c>
      <c r="H37" s="90">
        <f t="shared" si="15"/>
        <v>8.3686405998818023E-3</v>
      </c>
      <c r="I37" s="90">
        <f t="shared" si="15"/>
        <v>5.3766763777411313E-3</v>
      </c>
      <c r="J37" s="90">
        <f t="shared" si="15"/>
        <v>1.1435585195366917E-2</v>
      </c>
      <c r="K37" s="90">
        <f t="shared" si="15"/>
        <v>8.263723398987852E-3</v>
      </c>
      <c r="L37" s="90">
        <f t="shared" si="15"/>
        <v>5.4900432359553074E-3</v>
      </c>
      <c r="M37" s="90">
        <f t="shared" si="15"/>
        <v>1.1773234398533167E-2</v>
      </c>
      <c r="N37" s="90">
        <f t="shared" si="15"/>
        <v>8.4858215140662819E-3</v>
      </c>
    </row>
    <row r="38" spans="1:14">
      <c r="A38" s="176"/>
      <c r="B38" s="31" t="str">
        <f t="shared" si="13"/>
        <v>65 à 70</v>
      </c>
      <c r="C38" s="90">
        <f t="shared" ref="C38:N38" si="16">C8/C23</f>
        <v>7.5091904602012909E-3</v>
      </c>
      <c r="D38" s="90">
        <f t="shared" si="16"/>
        <v>1.6118093256589663E-2</v>
      </c>
      <c r="E38" s="90">
        <f t="shared" si="16"/>
        <v>1.1588979940982047E-2</v>
      </c>
      <c r="F38" s="90">
        <f t="shared" si="16"/>
        <v>7.5254513996887715E-3</v>
      </c>
      <c r="G38" s="90">
        <f t="shared" si="16"/>
        <v>1.6115244713868521E-2</v>
      </c>
      <c r="H38" s="90">
        <f t="shared" si="16"/>
        <v>1.1587135778028158E-2</v>
      </c>
      <c r="I38" s="90">
        <f t="shared" si="16"/>
        <v>7.5441461420210536E-3</v>
      </c>
      <c r="J38" s="90">
        <f t="shared" si="16"/>
        <v>1.6003940630717434E-2</v>
      </c>
      <c r="K38" s="90">
        <f t="shared" si="16"/>
        <v>1.1535786683339374E-2</v>
      </c>
      <c r="L38" s="90">
        <f t="shared" si="16"/>
        <v>7.8852820674440594E-3</v>
      </c>
      <c r="M38" s="90">
        <f t="shared" si="16"/>
        <v>1.6819646758030229E-2</v>
      </c>
      <c r="N38" s="90">
        <f t="shared" si="16"/>
        <v>1.209478905338128E-2</v>
      </c>
    </row>
    <row r="39" spans="1:14">
      <c r="A39" s="176"/>
      <c r="B39" s="31" t="str">
        <f t="shared" si="13"/>
        <v>70 à 75</v>
      </c>
      <c r="C39" s="90">
        <f t="shared" ref="C39:N45" si="17">C9/C24</f>
        <v>1.1415352525272121E-2</v>
      </c>
      <c r="D39" s="90">
        <f t="shared" si="17"/>
        <v>2.2532747163437641E-2</v>
      </c>
      <c r="E39" s="90">
        <f t="shared" si="17"/>
        <v>1.656412853361491E-2</v>
      </c>
      <c r="F39" s="90">
        <f t="shared" si="17"/>
        <v>1.1250432779784457E-2</v>
      </c>
      <c r="G39" s="90">
        <f t="shared" si="17"/>
        <v>2.237745350460071E-2</v>
      </c>
      <c r="H39" s="90">
        <f t="shared" si="17"/>
        <v>1.6408956518389077E-2</v>
      </c>
      <c r="I39" s="90">
        <f t="shared" si="17"/>
        <v>1.1213701103894212E-2</v>
      </c>
      <c r="J39" s="90">
        <f t="shared" si="17"/>
        <v>2.2125656130923013E-2</v>
      </c>
      <c r="K39" s="90">
        <f t="shared" si="17"/>
        <v>1.6273646450873085E-2</v>
      </c>
      <c r="L39" s="90">
        <f t="shared" si="17"/>
        <v>1.176324992928228E-2</v>
      </c>
      <c r="M39" s="90">
        <f t="shared" si="17"/>
        <v>2.4043757241440974E-2</v>
      </c>
      <c r="N39" s="90">
        <f t="shared" si="17"/>
        <v>1.7451334417379092E-2</v>
      </c>
    </row>
    <row r="40" spans="1:14">
      <c r="A40" s="176"/>
      <c r="B40" s="31" t="str">
        <f t="shared" si="13"/>
        <v>75 à 80</v>
      </c>
      <c r="C40" s="90">
        <f t="shared" si="17"/>
        <v>1.9815326212425551E-2</v>
      </c>
      <c r="D40" s="90">
        <f t="shared" si="17"/>
        <v>3.595311943053834E-2</v>
      </c>
      <c r="E40" s="90">
        <f t="shared" si="17"/>
        <v>2.6892241592499998E-2</v>
      </c>
      <c r="F40" s="90">
        <f t="shared" si="17"/>
        <v>1.9485514343828059E-2</v>
      </c>
      <c r="G40" s="90">
        <f t="shared" si="17"/>
        <v>3.5391026446401401E-2</v>
      </c>
      <c r="H40" s="90">
        <f t="shared" si="17"/>
        <v>2.6506259917652899E-2</v>
      </c>
      <c r="I40" s="90">
        <f t="shared" si="17"/>
        <v>1.9069357898706622E-2</v>
      </c>
      <c r="J40" s="90">
        <f t="shared" si="17"/>
        <v>3.4764413509628667E-2</v>
      </c>
      <c r="K40" s="90">
        <f t="shared" si="17"/>
        <v>2.6032541825060145E-2</v>
      </c>
      <c r="L40" s="90">
        <f t="shared" si="17"/>
        <v>2.0477424142319196E-2</v>
      </c>
      <c r="M40" s="90">
        <f t="shared" si="17"/>
        <v>3.7962634803301101E-2</v>
      </c>
      <c r="N40" s="90">
        <f t="shared" si="17"/>
        <v>2.826765053267177E-2</v>
      </c>
    </row>
    <row r="41" spans="1:14">
      <c r="A41" s="176"/>
      <c r="B41" s="31" t="str">
        <f t="shared" si="13"/>
        <v>80 à 85</v>
      </c>
      <c r="C41" s="90">
        <f t="shared" si="17"/>
        <v>3.8201726812792429E-2</v>
      </c>
      <c r="D41" s="90">
        <f t="shared" si="17"/>
        <v>6.2445477754924011E-2</v>
      </c>
      <c r="E41" s="90">
        <f t="shared" si="17"/>
        <v>4.7841657172801082E-2</v>
      </c>
      <c r="F41" s="90">
        <f t="shared" si="17"/>
        <v>3.7526565287904795E-2</v>
      </c>
      <c r="G41" s="90">
        <f t="shared" si="17"/>
        <v>6.0677308913913292E-2</v>
      </c>
      <c r="H41" s="90">
        <f t="shared" si="17"/>
        <v>4.6821227361067926E-2</v>
      </c>
      <c r="I41" s="90">
        <f t="shared" si="17"/>
        <v>3.716501849814121E-2</v>
      </c>
      <c r="J41" s="90">
        <f t="shared" si="17"/>
        <v>5.9341473022950023E-2</v>
      </c>
      <c r="K41" s="90">
        <f t="shared" si="17"/>
        <v>4.6150815492298318E-2</v>
      </c>
      <c r="L41" s="90">
        <f t="shared" si="17"/>
        <v>3.9643019111820395E-2</v>
      </c>
      <c r="M41" s="90">
        <f t="shared" si="17"/>
        <v>6.5246887008584359E-2</v>
      </c>
      <c r="N41" s="90">
        <f t="shared" si="17"/>
        <v>5.0113268764252226E-2</v>
      </c>
    </row>
    <row r="42" spans="1:14">
      <c r="A42" s="176"/>
      <c r="B42" s="31" t="str">
        <f t="shared" si="13"/>
        <v>85 à 90</v>
      </c>
      <c r="C42" s="90">
        <f t="shared" si="17"/>
        <v>7.8924693120448627E-2</v>
      </c>
      <c r="D42" s="90">
        <f t="shared" si="17"/>
        <v>0.1135645001825939</v>
      </c>
      <c r="E42" s="90">
        <f t="shared" si="17"/>
        <v>9.0818799746156018E-2</v>
      </c>
      <c r="F42" s="90">
        <f t="shared" si="17"/>
        <v>7.6300710258140517E-2</v>
      </c>
      <c r="G42" s="90">
        <f t="shared" si="17"/>
        <v>0.11132897509599184</v>
      </c>
      <c r="H42" s="90">
        <f t="shared" si="17"/>
        <v>8.8446779515134133E-2</v>
      </c>
      <c r="I42" s="90">
        <f t="shared" si="17"/>
        <v>7.4900442868384168E-2</v>
      </c>
      <c r="J42" s="90">
        <f t="shared" si="17"/>
        <v>0.10870138778956255</v>
      </c>
      <c r="K42" s="90">
        <f t="shared" si="17"/>
        <v>8.6745902476045078E-2</v>
      </c>
      <c r="L42" s="90">
        <f t="shared" si="17"/>
        <v>8.0089760522259412E-2</v>
      </c>
      <c r="M42" s="90">
        <f t="shared" si="17"/>
        <v>0.11927672775320274</v>
      </c>
      <c r="N42" s="90">
        <f t="shared" si="17"/>
        <v>9.3974934879977781E-2</v>
      </c>
    </row>
    <row r="43" spans="1:14">
      <c r="A43" s="176"/>
      <c r="B43" s="31" t="str">
        <f t="shared" si="13"/>
        <v>80 à 95</v>
      </c>
      <c r="C43" s="90">
        <f t="shared" si="17"/>
        <v>0.15019976857411085</v>
      </c>
      <c r="D43" s="90">
        <f t="shared" si="17"/>
        <v>0.19474876133764038</v>
      </c>
      <c r="E43" s="90">
        <f t="shared" si="17"/>
        <v>0.16246313337805851</v>
      </c>
      <c r="F43" s="90">
        <f t="shared" si="17"/>
        <v>0.14510903333025177</v>
      </c>
      <c r="G43" s="90">
        <f t="shared" si="17"/>
        <v>0.19205485851575013</v>
      </c>
      <c r="H43" s="90">
        <f t="shared" si="17"/>
        <v>0.15819741650786662</v>
      </c>
      <c r="I43" s="90">
        <f t="shared" si="17"/>
        <v>0.14305245102767444</v>
      </c>
      <c r="J43" s="90">
        <f t="shared" si="17"/>
        <v>0.18920225364821389</v>
      </c>
      <c r="K43" s="90">
        <f t="shared" si="17"/>
        <v>0.15601073159108356</v>
      </c>
      <c r="L43" s="90">
        <f t="shared" si="17"/>
        <v>0.15378577255569187</v>
      </c>
      <c r="M43" s="90">
        <f t="shared" si="17"/>
        <v>0.20653741054001301</v>
      </c>
      <c r="N43" s="90">
        <f t="shared" si="17"/>
        <v>0.16871692576048652</v>
      </c>
    </row>
    <row r="44" spans="1:14">
      <c r="A44" s="176"/>
      <c r="B44" s="31" t="str">
        <f t="shared" si="13"/>
        <v>95 et plus</v>
      </c>
      <c r="C44" s="90">
        <f t="shared" si="17"/>
        <v>0.25388316249321874</v>
      </c>
      <c r="D44" s="90">
        <f t="shared" si="17"/>
        <v>0.28739514108290665</v>
      </c>
      <c r="E44" s="90">
        <f t="shared" si="17"/>
        <v>0.26084226958056195</v>
      </c>
      <c r="F44" s="90">
        <f t="shared" si="17"/>
        <v>0.24853049695921015</v>
      </c>
      <c r="G44" s="90">
        <f t="shared" si="17"/>
        <v>0.2877171519451921</v>
      </c>
      <c r="H44" s="90">
        <f t="shared" si="17"/>
        <v>0.25661648137489523</v>
      </c>
      <c r="I44" s="90">
        <f t="shared" si="17"/>
        <v>0.24208269989107706</v>
      </c>
      <c r="J44" s="90">
        <f t="shared" si="17"/>
        <v>0.28286379719621985</v>
      </c>
      <c r="K44" s="90">
        <f t="shared" si="17"/>
        <v>0.25050038135299418</v>
      </c>
      <c r="L44" s="90">
        <f t="shared" si="17"/>
        <v>0.25254705577620445</v>
      </c>
      <c r="M44" s="90">
        <f t="shared" si="17"/>
        <v>0.30074674720228367</v>
      </c>
      <c r="N44" s="90">
        <f t="shared" si="17"/>
        <v>0.2625195266525433</v>
      </c>
    </row>
    <row r="45" spans="1:14" ht="15" thickBot="1">
      <c r="A45" s="177"/>
      <c r="B45" s="31" t="str">
        <f t="shared" si="13"/>
        <v>TOTAL</v>
      </c>
      <c r="C45" s="90">
        <f t="shared" si="17"/>
        <v>8.962787083019624E-3</v>
      </c>
      <c r="D45" s="90">
        <f t="shared" si="17"/>
        <v>9.4927247698411571E-3</v>
      </c>
      <c r="E45" s="90">
        <f t="shared" si="17"/>
        <v>9.2191055858733585E-3</v>
      </c>
      <c r="F45" s="90">
        <f t="shared" si="17"/>
        <v>8.9558232071463174E-3</v>
      </c>
      <c r="G45" s="90">
        <f t="shared" si="17"/>
        <v>9.5624825686246896E-3</v>
      </c>
      <c r="H45" s="90">
        <f t="shared" si="17"/>
        <v>9.2491359748743795E-3</v>
      </c>
      <c r="I45" s="90">
        <f t="shared" si="17"/>
        <v>9.0018264169135186E-3</v>
      </c>
      <c r="J45" s="90">
        <f t="shared" si="17"/>
        <v>9.5778112633421869E-3</v>
      </c>
      <c r="K45" s="90">
        <f t="shared" si="17"/>
        <v>9.2801928426837817E-3</v>
      </c>
      <c r="L45" s="90">
        <f t="shared" si="17"/>
        <v>9.7018956962630579E-3</v>
      </c>
      <c r="M45" s="90">
        <f t="shared" si="17"/>
        <v>1.0467454589178891E-2</v>
      </c>
      <c r="N45" s="90">
        <f t="shared" si="17"/>
        <v>1.0071722403995497E-2</v>
      </c>
    </row>
  </sheetData>
  <mergeCells count="18">
    <mergeCell ref="A34:A45"/>
    <mergeCell ref="R2:T2"/>
    <mergeCell ref="A19:A30"/>
    <mergeCell ref="C17:E17"/>
    <mergeCell ref="F17:H17"/>
    <mergeCell ref="I17:K17"/>
    <mergeCell ref="L17:N17"/>
    <mergeCell ref="A4:A15"/>
    <mergeCell ref="I2:K2"/>
    <mergeCell ref="L2:N2"/>
    <mergeCell ref="O2:Q2"/>
    <mergeCell ref="C2:E2"/>
    <mergeCell ref="F2:H2"/>
    <mergeCell ref="L1:T1"/>
    <mergeCell ref="C32:E32"/>
    <mergeCell ref="F32:H32"/>
    <mergeCell ref="I32:K32"/>
    <mergeCell ref="L32:N32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Population France</vt:lpstr>
      <vt:lpstr>Extraction données INSEE</vt:lpstr>
      <vt:lpstr>FranceDeces-2005-2021-ParTranch</vt:lpstr>
      <vt:lpstr>Décès par âge et sexe</vt:lpstr>
      <vt:lpstr>synthèse et graphiques 2010-20 </vt:lpstr>
      <vt:lpstr>2017-2020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utilisateur</cp:lastModifiedBy>
  <dcterms:created xsi:type="dcterms:W3CDTF">2021-02-02T14:23:11Z</dcterms:created>
  <dcterms:modified xsi:type="dcterms:W3CDTF">2021-03-21T20:47:49Z</dcterms:modified>
</cp:coreProperties>
</file>