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mmanuel\Documents\Bootcamp Homework\Excel - HomeWork\"/>
    </mc:Choice>
  </mc:AlternateContent>
  <xr:revisionPtr revIDLastSave="0" documentId="13_ncr:1_{6D26FAD1-AFFD-4783-9124-06BE5BC6AD7B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Pivot 2" sheetId="6" r:id="rId1"/>
    <sheet name="Pivot 3" sheetId="7" r:id="rId2"/>
    <sheet name="Bonus" sheetId="8" r:id="rId3"/>
    <sheet name="Sheet1" sheetId="1" r:id="rId4"/>
    <sheet name="Pivot 1" sheetId="5" r:id="rId5"/>
  </sheets>
  <definedNames>
    <definedName name="_xlnm._FilterDatabase" localSheetId="3" hidden="1">Sheet1!$A$1:$R$4115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B3" i="8"/>
  <c r="C2" i="8"/>
  <c r="B13" i="8"/>
  <c r="B12" i="8"/>
  <c r="B11" i="8"/>
  <c r="B10" i="8"/>
  <c r="B9" i="8"/>
  <c r="B8" i="8"/>
  <c r="B7" i="8"/>
  <c r="B6" i="8"/>
  <c r="B5" i="8"/>
  <c r="B4" i="8"/>
  <c r="B2" i="8"/>
  <c r="E2" i="8" s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<sst xmlns="http://schemas.openxmlformats.org/spreadsheetml/2006/main" count="24820" uniqueCount="8400">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</sst>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73-4557-9B01-176FEDA18A90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73-4557-9B01-176FEDA18A90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73-4557-9B01-176FEDA18A90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73-4557-9B01-176FEDA18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4478112"/>
        <c:axId val="1480689440"/>
      </c:barChart>
      <c:catAx>
        <c:axId val="148447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689440"/>
        <c:crosses val="autoZero"/>
        <c:auto val="1"/>
        <c:lblAlgn val="ctr"/>
        <c:lblOffset val="100"/>
        <c:noMultiLvlLbl val="0"/>
      </c:catAx>
      <c:valAx>
        <c:axId val="148068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47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70-454D-AE88-32CFB7A92945}"/>
            </c:ext>
          </c:extLst>
        </c:ser>
        <c:ser>
          <c:idx val="1"/>
          <c:order val="1"/>
          <c:tx>
            <c:strRef>
              <c:f>'Pivot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70-454D-AE88-32CFB7A92945}"/>
            </c:ext>
          </c:extLst>
        </c:ser>
        <c:ser>
          <c:idx val="2"/>
          <c:order val="2"/>
          <c:tx>
            <c:strRef>
              <c:f>'Pivot 3'!$D$5:$D$6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70-454D-AE88-32CFB7A92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5561840"/>
        <c:axId val="1480606240"/>
      </c:lineChart>
      <c:catAx>
        <c:axId val="167556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606240"/>
        <c:crosses val="autoZero"/>
        <c:auto val="1"/>
        <c:lblAlgn val="ctr"/>
        <c:lblOffset val="100"/>
        <c:noMultiLvlLbl val="0"/>
      </c:catAx>
      <c:valAx>
        <c:axId val="148060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56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0.53230337078651691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BA-4734-B439-24ECB9010E7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0.3960674157303371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BA-4734-B439-24ECB9010E7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7.1629213483146062E-2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BA-4734-B439-24ECB9010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352800"/>
        <c:axId val="2069048656"/>
      </c:lineChart>
      <c:catAx>
        <c:axId val="24235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048656"/>
        <c:crosses val="autoZero"/>
        <c:auto val="1"/>
        <c:lblAlgn val="ctr"/>
        <c:lblOffset val="100"/>
        <c:noMultiLvlLbl val="0"/>
      </c:catAx>
      <c:valAx>
        <c:axId val="206904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35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5-4E14-AA80-F1E20FF62707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A5-4E14-AA80-F1E20FF62707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5-4E14-AA80-F1E20FF62707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A5-4E14-AA80-F1E20FF62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6832608"/>
        <c:axId val="1480609152"/>
      </c:barChart>
      <c:catAx>
        <c:axId val="175683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609152"/>
        <c:crosses val="autoZero"/>
        <c:auto val="1"/>
        <c:lblAlgn val="ctr"/>
        <c:lblOffset val="100"/>
        <c:noMultiLvlLbl val="0"/>
      </c:catAx>
      <c:valAx>
        <c:axId val="148060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83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2</xdr:row>
      <xdr:rowOff>23811</xdr:rowOff>
    </xdr:from>
    <xdr:to>
      <xdr:col>21</xdr:col>
      <xdr:colOff>485775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F38C95-C816-4ED1-8966-529FCC0C4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733425</xdr:colOff>
      <xdr:row>1</xdr:row>
      <xdr:rowOff>71436</xdr:rowOff>
    </xdr:from>
    <xdr:to>
      <xdr:col>17</xdr:col>
      <xdr:colOff>323849</xdr:colOff>
      <xdr:row>18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E8CC9-973C-451A-8D0E-5579B20E8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295275</xdr:colOff>
      <xdr:row>13</xdr:row>
      <xdr:rowOff>42861</xdr:rowOff>
    </xdr:from>
    <xdr:to>
      <xdr:col>9</xdr:col>
      <xdr:colOff>371474</xdr:colOff>
      <xdr:row>32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44A5A0-BA57-467B-8B95-4EB455B6C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28576</xdr:rowOff>
    </xdr:from>
    <xdr:to>
      <xdr:col>17</xdr:col>
      <xdr:colOff>123825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67C884-A4C4-4E60-B4DD-29C9E311C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nuel" refreshedDate="43798.682286689815" createdVersion="6" refreshedVersion="6" minRefreshableVersion="3" recordCount="4115" xr:uid="{2B9B5C90-1AB9-498B-A2F0-C90D0D79C39C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nuel" refreshedDate="43798.710220370369" createdVersion="6" refreshedVersion="6" minRefreshableVersion="3" recordCount="4115" xr:uid="{F327DFA0-BBCA-478A-83AB-52591C66D5B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F71654-D6DC-4CF2-B34B-9CD885D3B492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24003B-98BB-4291-97B7-5E99B9B744D4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E1A6C1-255D-4B48-ACBE-5AF32E88669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20D7F-9B37-4D98-B66A-F35CC0550755}">
  <dimension ref="A1:F47"/>
  <sheetViews>
    <sheetView topLeftCell="A2" workbookViewId="0">
      <selection activeCell="O21" sqref="O2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8322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ADAF0-FA0E-405B-B203-9A6AB04AB455}">
  <dimension ref="A2:E19"/>
  <sheetViews>
    <sheetView workbookViewId="0">
      <selection activeCell="F16" sqref="F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2" spans="1:5" x14ac:dyDescent="0.25">
      <c r="A2" s="7" t="s">
        <v>8379</v>
      </c>
      <c r="B2" t="s">
        <v>8323</v>
      </c>
    </row>
    <row r="3" spans="1:5" x14ac:dyDescent="0.25">
      <c r="A3" s="7" t="s">
        <v>8308</v>
      </c>
      <c r="B3" t="s">
        <v>8323</v>
      </c>
    </row>
    <row r="5" spans="1:5" x14ac:dyDescent="0.25">
      <c r="A5" s="7" t="s">
        <v>8322</v>
      </c>
      <c r="B5" s="7" t="s">
        <v>8321</v>
      </c>
    </row>
    <row r="6" spans="1:5" x14ac:dyDescent="0.25">
      <c r="A6" s="7" t="s">
        <v>8310</v>
      </c>
      <c r="B6" t="s">
        <v>8219</v>
      </c>
      <c r="C6" t="s">
        <v>8221</v>
      </c>
      <c r="D6" t="s">
        <v>8220</v>
      </c>
      <c r="E6" t="s">
        <v>8311</v>
      </c>
    </row>
    <row r="7" spans="1:5" x14ac:dyDescent="0.25">
      <c r="A7" s="8" t="s">
        <v>8373</v>
      </c>
      <c r="B7" s="9">
        <v>182</v>
      </c>
      <c r="C7" s="9">
        <v>149</v>
      </c>
      <c r="D7" s="9">
        <v>34</v>
      </c>
      <c r="E7" s="9">
        <v>365</v>
      </c>
    </row>
    <row r="8" spans="1:5" x14ac:dyDescent="0.25">
      <c r="A8" s="8" t="s">
        <v>8374</v>
      </c>
      <c r="B8" s="9">
        <v>202</v>
      </c>
      <c r="C8" s="9">
        <v>106</v>
      </c>
      <c r="D8" s="9">
        <v>27</v>
      </c>
      <c r="E8" s="9">
        <v>335</v>
      </c>
    </row>
    <row r="9" spans="1:5" x14ac:dyDescent="0.25">
      <c r="A9" s="8" t="s">
        <v>8375</v>
      </c>
      <c r="B9" s="9">
        <v>180</v>
      </c>
      <c r="C9" s="9">
        <v>108</v>
      </c>
      <c r="D9" s="9">
        <v>28</v>
      </c>
      <c r="E9" s="9">
        <v>316</v>
      </c>
    </row>
    <row r="10" spans="1:5" x14ac:dyDescent="0.25">
      <c r="A10" s="8" t="s">
        <v>8376</v>
      </c>
      <c r="B10" s="9">
        <v>192</v>
      </c>
      <c r="C10" s="9">
        <v>102</v>
      </c>
      <c r="D10" s="9">
        <v>27</v>
      </c>
      <c r="E10" s="9">
        <v>321</v>
      </c>
    </row>
    <row r="11" spans="1:5" x14ac:dyDescent="0.25">
      <c r="A11" s="8" t="s">
        <v>8367</v>
      </c>
      <c r="B11" s="9">
        <v>234</v>
      </c>
      <c r="C11" s="9">
        <v>126</v>
      </c>
      <c r="D11" s="9">
        <v>26</v>
      </c>
      <c r="E11" s="9">
        <v>386</v>
      </c>
    </row>
    <row r="12" spans="1:5" x14ac:dyDescent="0.25">
      <c r="A12" s="8" t="s">
        <v>8377</v>
      </c>
      <c r="B12" s="9">
        <v>211</v>
      </c>
      <c r="C12" s="9">
        <v>147</v>
      </c>
      <c r="D12" s="9">
        <v>27</v>
      </c>
      <c r="E12" s="9">
        <v>385</v>
      </c>
    </row>
    <row r="13" spans="1:5" x14ac:dyDescent="0.25">
      <c r="A13" s="8" t="s">
        <v>8368</v>
      </c>
      <c r="B13" s="9">
        <v>194</v>
      </c>
      <c r="C13" s="9">
        <v>150</v>
      </c>
      <c r="D13" s="9">
        <v>43</v>
      </c>
      <c r="E13" s="9">
        <v>387</v>
      </c>
    </row>
    <row r="14" spans="1:5" x14ac:dyDescent="0.25">
      <c r="A14" s="8" t="s">
        <v>8369</v>
      </c>
      <c r="B14" s="9">
        <v>166</v>
      </c>
      <c r="C14" s="9">
        <v>134</v>
      </c>
      <c r="D14" s="9">
        <v>33</v>
      </c>
      <c r="E14" s="9">
        <v>333</v>
      </c>
    </row>
    <row r="15" spans="1:5" x14ac:dyDescent="0.25">
      <c r="A15" s="8" t="s">
        <v>8370</v>
      </c>
      <c r="B15" s="9">
        <v>147</v>
      </c>
      <c r="C15" s="9">
        <v>127</v>
      </c>
      <c r="D15" s="9">
        <v>24</v>
      </c>
      <c r="E15" s="9">
        <v>298</v>
      </c>
    </row>
    <row r="16" spans="1:5" x14ac:dyDescent="0.25">
      <c r="A16" s="8" t="s">
        <v>8371</v>
      </c>
      <c r="B16" s="9">
        <v>183</v>
      </c>
      <c r="C16" s="9">
        <v>149</v>
      </c>
      <c r="D16" s="9">
        <v>20</v>
      </c>
      <c r="E16" s="9">
        <v>352</v>
      </c>
    </row>
    <row r="17" spans="1:5" x14ac:dyDescent="0.25">
      <c r="A17" s="8" t="s">
        <v>8372</v>
      </c>
      <c r="B17" s="9">
        <v>183</v>
      </c>
      <c r="C17" s="9">
        <v>114</v>
      </c>
      <c r="D17" s="9">
        <v>37</v>
      </c>
      <c r="E17" s="9">
        <v>334</v>
      </c>
    </row>
    <row r="18" spans="1:5" x14ac:dyDescent="0.25">
      <c r="A18" s="8" t="s">
        <v>8378</v>
      </c>
      <c r="B18" s="9">
        <v>111</v>
      </c>
      <c r="C18" s="9">
        <v>118</v>
      </c>
      <c r="D18" s="9">
        <v>23</v>
      </c>
      <c r="E18" s="9">
        <v>252</v>
      </c>
    </row>
    <row r="19" spans="1:5" x14ac:dyDescent="0.25">
      <c r="A19" s="8" t="s">
        <v>8311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7FF5C-B7FC-47C3-91EA-08635280037A}">
  <dimension ref="A1:H13"/>
  <sheetViews>
    <sheetView tabSelected="1" workbookViewId="0">
      <selection activeCell="K20" sqref="K20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6" t="s">
        <v>8380</v>
      </c>
      <c r="B1" s="6" t="s">
        <v>8381</v>
      </c>
      <c r="C1" s="6" t="s">
        <v>8382</v>
      </c>
      <c r="D1" s="6" t="s">
        <v>8383</v>
      </c>
      <c r="E1" s="6" t="s">
        <v>8384</v>
      </c>
      <c r="F1" s="6" t="s">
        <v>8385</v>
      </c>
      <c r="G1" s="6" t="s">
        <v>8386</v>
      </c>
      <c r="H1" s="6" t="s">
        <v>8387</v>
      </c>
    </row>
    <row r="2" spans="1:8" x14ac:dyDescent="0.25">
      <c r="A2" s="6" t="s">
        <v>8388</v>
      </c>
      <c r="B2">
        <f>COUNTIFS(Sheet1!F2:F4115,"successful",Sheet1!D2:D4115,"&lt;1000")</f>
        <v>322</v>
      </c>
      <c r="C2">
        <f>COUNTIFS(Sheet1!F2:F4115,"failed",Sheet1!D2:D4115,"&lt;1000")</f>
        <v>113</v>
      </c>
      <c r="D2">
        <f>COUNTIFS(Sheet1!F2:F4115,"canceled",Sheet1!D2:D4115,"&lt;1000")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s="6" t="s">
        <v>8389</v>
      </c>
      <c r="B3">
        <f>COUNTIFS(Sheet1!F2:F4115,"successful",Sheet1!D2:D4115,"&gt;=1000",Sheet1!D2:D4115,"&lt;4999")</f>
        <v>931</v>
      </c>
      <c r="C3">
        <f>COUNTIFS(Sheet1!F2:F4115,"failed",Sheet1!D2:D4115,"&gt;=1000",Sheet1!D2:D4115,"&lt;4999")</f>
        <v>420</v>
      </c>
      <c r="D3">
        <f>COUNTIFS(Sheet1!F2:F4115,"canceled",Sheet1!D2:D4115,"&gt;=1000",Sheet1!D2:D4115,"&lt;4999")</f>
        <v>60</v>
      </c>
      <c r="E3">
        <f t="shared" ref="E3:E13" si="0">SUM(B3:D3)</f>
        <v>1411</v>
      </c>
      <c r="F3" s="11">
        <f t="shared" ref="F3:F13" si="1">B3/E3</f>
        <v>0.65981573352232459</v>
      </c>
      <c r="G3" s="11">
        <f t="shared" ref="G3:G13" si="2">C3/E3</f>
        <v>0.297661233167966</v>
      </c>
      <c r="H3" s="11">
        <f t="shared" ref="H3:H13" si="3">D3/E3</f>
        <v>4.2523033309709427E-2</v>
      </c>
    </row>
    <row r="4" spans="1:8" x14ac:dyDescent="0.25">
      <c r="A4" s="6" t="s">
        <v>8390</v>
      </c>
      <c r="B4">
        <f>COUNTIFS(Sheet1!F3:F4116,"successful",Sheet1!D3:D4116,"&gt;=5000",Sheet1!D3:D4116,"&lt;9999")</f>
        <v>379</v>
      </c>
      <c r="C4">
        <f>COUNTIFS(Sheet1!F3:F4116,"failed",Sheet1!D3:D4116,"&gt;=5000",Sheet1!D3:D4116,"&lt;9999")</f>
        <v>282</v>
      </c>
      <c r="D4">
        <f>COUNTIFS(Sheet1!F3:F4116,"canceled",Sheet1!D3:D4116,"&gt;=5000",Sheet1!D3:D4116,"&lt;9999")</f>
        <v>51</v>
      </c>
      <c r="E4">
        <f t="shared" si="0"/>
        <v>712</v>
      </c>
      <c r="F4" s="11">
        <f t="shared" si="1"/>
        <v>0.53230337078651691</v>
      </c>
      <c r="G4" s="11">
        <f t="shared" si="2"/>
        <v>0.3960674157303371</v>
      </c>
      <c r="H4" s="11">
        <f t="shared" si="3"/>
        <v>7.1629213483146062E-2</v>
      </c>
    </row>
    <row r="5" spans="1:8" x14ac:dyDescent="0.25">
      <c r="A5" s="6" t="s">
        <v>8391</v>
      </c>
      <c r="B5">
        <f>COUNTIFS(Sheet1!F4:F4117,"successful",Sheet1!D4:D4117,"&gt;=10000",Sheet1!D4:D4117,"&lt;14999")</f>
        <v>167</v>
      </c>
      <c r="C5">
        <f>COUNTIFS(Sheet1!F4:F4117,"failed",Sheet1!D4:D4117,"&gt;=10000",Sheet1!D4:D4117,"&lt;14999")</f>
        <v>144</v>
      </c>
      <c r="D5">
        <f>COUNTIFS(Sheet1!F4:F4117,"canceled",Sheet1!D4:D4117,"&gt;=10000",Sheet1!D4:D4117,"&lt;14999")</f>
        <v>40</v>
      </c>
      <c r="E5">
        <f t="shared" si="0"/>
        <v>351</v>
      </c>
      <c r="F5" s="11">
        <f t="shared" si="1"/>
        <v>0.4757834757834758</v>
      </c>
      <c r="G5" s="11">
        <f t="shared" si="2"/>
        <v>0.41025641025641024</v>
      </c>
      <c r="H5" s="11">
        <f t="shared" si="3"/>
        <v>0.11396011396011396</v>
      </c>
    </row>
    <row r="6" spans="1:8" x14ac:dyDescent="0.25">
      <c r="A6" s="6" t="s">
        <v>8392</v>
      </c>
      <c r="B6">
        <f>COUNTIFS(Sheet1!F5:F4118,"successful",Sheet1!D5:D4118,"&gt;=15000",Sheet1!D5:D4118,"&lt;19999")</f>
        <v>94</v>
      </c>
      <c r="C6">
        <f>COUNTIFS(Sheet1!F5:F4118,"failed",Sheet1!D5:D4118,"&gt;=15000",Sheet1!D5:D4118,"&lt;19999")</f>
        <v>90</v>
      </c>
      <c r="D6">
        <f>COUNTIFS(Sheet1!F5:F4118,"canceled",Sheet1!D5:D4118,"&gt;=15000",Sheet1!D5:D4118,"&lt;19999")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s="6" t="s">
        <v>8393</v>
      </c>
      <c r="B7">
        <f>COUNTIFS(Sheet1!F6:F4119,"successful",Sheet1!D6:D4119,"&gt;=20000",Sheet1!D6:D4119,"&lt;24999")</f>
        <v>62</v>
      </c>
      <c r="C7">
        <f>COUNTIFS(Sheet1!F6:F4119,"failed",Sheet1!D6:D4119,"&gt;=20000",Sheet1!D6:D4119,"&lt;24999")</f>
        <v>72</v>
      </c>
      <c r="D7">
        <f>COUNTIFS(Sheet1!F6:F4119,"canceled",Sheet1!D6:D4119,"&gt;=20000",Sheet1!D6:D4119,"&lt;24999")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s="6" t="s">
        <v>8394</v>
      </c>
      <c r="B8">
        <f>COUNTIFS(Sheet1!F7:F4120,"successful",Sheet1!D7:D4120,"&gt;=25000",Sheet1!D7:D4120,"&lt;29999")</f>
        <v>55</v>
      </c>
      <c r="C8">
        <f>COUNTIFS(Sheet1!F7:F4120,"failed",Sheet1!D7:D4120,"&gt;=25000",Sheet1!D7:D4120,"&lt;29999")</f>
        <v>64</v>
      </c>
      <c r="D8">
        <f>COUNTIFS(Sheet1!F7:F4120,"canceled",Sheet1!D7:D4120,"&gt;=25000",Sheet1!D7:D4120,"&lt;29999")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s="6" t="s">
        <v>8395</v>
      </c>
      <c r="B9">
        <f>COUNTIFS(Sheet1!F8:F4121,"successful",Sheet1!D8:D4121,"&gt;=30000",Sheet1!D8:D4121,"&lt;34999")</f>
        <v>32</v>
      </c>
      <c r="C9">
        <f>COUNTIFS(Sheet1!F8:F4121,"failed",Sheet1!D8:D4121,"&gt;=30000",Sheet1!D8:D4121,"&lt;34999")</f>
        <v>37</v>
      </c>
      <c r="D9">
        <f>COUNTIFS(Sheet1!F8:F4121,"canceled",Sheet1!D8:D4121,"&gt;=30000",Sheet1!D8:D4121,"&lt;34999")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s="6" t="s">
        <v>8396</v>
      </c>
      <c r="B10">
        <f>COUNTIFS(Sheet1!F9:F4122,"successful",Sheet1!D9:D4122,"&gt;=35000",Sheet1!D9:D4122,"&lt;39999")</f>
        <v>26</v>
      </c>
      <c r="C10">
        <f>COUNTIFS(Sheet1!F9:F4122,"failed",Sheet1!D9:D4122,"&gt;=35000",Sheet1!D9:D4122,"&lt;39999")</f>
        <v>22</v>
      </c>
      <c r="D10">
        <f>COUNTIFS(Sheet1!F9:F4122,"canceled",Sheet1!D9:D4122,"&gt;=35000",Sheet1!D9:D4122,"&lt;39999")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s="6" t="s">
        <v>8397</v>
      </c>
      <c r="B11">
        <f>COUNTIFS(Sheet1!F10:F4123,"successful",Sheet1!D10:D4123,"&gt;=40000",Sheet1!D10:D4123,"&lt;44999")</f>
        <v>20</v>
      </c>
      <c r="C11">
        <f>COUNTIFS(Sheet1!F10:F4123,"failed",Sheet1!D10:D4123,"&gt;=40000",Sheet1!D10:D4123,"&lt;44999")</f>
        <v>16</v>
      </c>
      <c r="D11">
        <f>COUNTIFS(Sheet1!F10:F4123,"canceled",Sheet1!D10:D4123,"&gt;=40000",Sheet1!D10:D4123,"&lt;44999")</f>
        <v>6</v>
      </c>
      <c r="E11">
        <f t="shared" si="0"/>
        <v>42</v>
      </c>
      <c r="F11" s="11">
        <f t="shared" si="1"/>
        <v>0.47619047619047616</v>
      </c>
      <c r="G11" s="11">
        <f t="shared" si="2"/>
        <v>0.38095238095238093</v>
      </c>
      <c r="H11" s="11">
        <f t="shared" si="3"/>
        <v>0.14285714285714285</v>
      </c>
    </row>
    <row r="12" spans="1:8" x14ac:dyDescent="0.25">
      <c r="A12" s="6" t="s">
        <v>8398</v>
      </c>
      <c r="B12">
        <f>COUNTIFS(Sheet1!F11:F4124,"successful",Sheet1!D11:D4124,"&gt;=45000",Sheet1!D11:D4124,"&lt;49999")</f>
        <v>6</v>
      </c>
      <c r="C12">
        <f>COUNTIFS(Sheet1!F11:F4124,"failed",Sheet1!D11:D4124,"&gt;=45000",Sheet1!D11:D4124,"&lt;49999")</f>
        <v>11</v>
      </c>
      <c r="D12">
        <f>COUNTIFS(Sheet1!F11:F4124,"canceled",Sheet1!D11:D4124,"&gt;=45000",Sheet1!D11:D4124,"&lt;49999")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s="6" t="s">
        <v>8399</v>
      </c>
      <c r="B13">
        <f>COUNTIFS(Sheet1!F12:F4125,"successful",Sheet1!D12:D4125,"&gt;=50000")</f>
        <v>86</v>
      </c>
      <c r="C13">
        <f>COUNTIFS(Sheet1!F12:F4125,"failed",Sheet1!D12:D4125,"&gt;=50000")</f>
        <v>258</v>
      </c>
      <c r="D13">
        <f>COUNTIFS(Sheet1!F12:F4125,"canceled",Sheet1!D12:D4125,"&gt;=50000")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15" zoomScale="95" zoomScaleNormal="95" workbookViewId="0">
      <selection activeCell="D4115" sqref="D4115"/>
    </sheetView>
  </sheetViews>
  <sheetFormatPr defaultColWidth="14.85546875" defaultRowHeight="15" x14ac:dyDescent="0.25"/>
  <cols>
    <col min="2" max="3" width="14.85546875" style="3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6" t="s">
        <v>8365</v>
      </c>
      <c r="T1" s="6" t="s">
        <v>8366</v>
      </c>
    </row>
    <row r="2" spans="1:20" ht="16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LEFT(N2:N4115,(FIND("/",N2))-1)</f>
        <v>film &amp; video</v>
      </c>
      <c r="R2" t="str">
        <f>RIGHT(N2:N4115,LEN(N2:N4115)-(FIND("/",N2)))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LEFT(N3:N4116,(FIND("/",N3))-1)</f>
        <v>film &amp; video</v>
      </c>
      <c r="R3" t="str">
        <f t="shared" ref="R3:R66" si="3">RIGHT(N3:N4116,LEN(N3:N4116)-(FIND("/",N3)))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1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13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16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18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6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150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15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16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18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13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9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16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15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15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13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16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120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13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105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13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9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15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10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150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105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16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16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150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16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15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18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12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105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16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13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18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16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15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16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16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18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150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13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16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15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6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150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15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150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9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16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150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10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15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12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15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13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15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15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13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16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12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LEFT(N67:N4180,(FIND("/",N67))-1)</f>
        <v>film &amp; video</v>
      </c>
      <c r="R67" t="str">
        <f t="shared" ref="R67:R130" si="9">RIGHT(N67:N4180,LEN(N67:N4180)-(FIND("/",N67)))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9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16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1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18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16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150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16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16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16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120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16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10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8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13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120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15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16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15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13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15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16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150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16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150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75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150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16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16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13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15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16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150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150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10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16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16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15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12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9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120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4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15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120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120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150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120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16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9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16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6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16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16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12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16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16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16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10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16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150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16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18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15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75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16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LEFT(N131:N4244,(FIND("/",N131))-1)</f>
        <v>film &amp; video</v>
      </c>
      <c r="R131" t="str">
        <f t="shared" ref="R131:R194" si="15">RIGHT(N131:N4244,LEN(N131:N4244)-(FIND("/",N131)))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16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16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10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75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13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16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15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15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10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13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13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15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15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13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16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15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9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15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15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13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16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9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150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12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18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16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150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13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15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15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15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150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15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15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9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13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150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15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16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15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150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13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150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18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16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16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9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12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105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150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16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15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4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16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3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15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12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18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16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4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150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18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16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LEFT(N195:N4308,(FIND("/",N195))-1)</f>
        <v>film &amp; video</v>
      </c>
      <c r="R195" t="str">
        <f t="shared" ref="R195:R258" si="21">RIGHT(N195:N4308,LEN(N195:N4308)-(FIND("/",N195)))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16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16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13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16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16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16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10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15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4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13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15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13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10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16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18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15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16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16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12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10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15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16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15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3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15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10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13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6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15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16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18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13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12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150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9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15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16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15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15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13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18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13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16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6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15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150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18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15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150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150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18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16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13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13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16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22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15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150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120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16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13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9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16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16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LEFT(N259:N4372,(FIND("/",N259))-1)</f>
        <v>film &amp; video</v>
      </c>
      <c r="R259" t="str">
        <f t="shared" ref="R259:R322" si="27">RIGHT(N259:N4372,LEN(N259:N4372)-(FIND("/",N259)))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18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18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15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12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105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1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1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19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18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150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16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18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120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16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15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16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16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150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16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15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10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18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15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18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13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75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16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150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13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9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18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15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12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13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16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15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16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15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13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15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6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18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18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150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19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150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105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10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105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4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15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18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13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13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15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18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15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150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9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10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13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18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16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13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LEFT(N323:N4436,(FIND("/",N323))-1)</f>
        <v>film &amp; video</v>
      </c>
      <c r="R323" t="str">
        <f t="shared" ref="R323:R386" si="33">RIGHT(N323:N4436,LEN(N323:N4436)-(FIND("/",N323)))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12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15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150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13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150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18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150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150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16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13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15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16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19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16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16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16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16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13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13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16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75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15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18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13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16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15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16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12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150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16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15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18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13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10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12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16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13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150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16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18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15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18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15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13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150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18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18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16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18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15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9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150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15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16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16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150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19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16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16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13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18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16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16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13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LEFT(N387:N4500,(FIND("/",N387))-1)</f>
        <v>film &amp; video</v>
      </c>
      <c r="R387" t="str">
        <f t="shared" ref="R387:R450" si="39">RIGHT(N387:N4500,LEN(N387:N4500)-(FIND("/",N387)))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15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15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13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18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13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13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16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10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15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16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150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18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13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18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120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16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18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13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13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12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16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150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13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16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13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15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16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150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16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1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13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13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15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150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16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16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15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13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16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13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15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18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75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18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12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13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16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19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16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16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16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150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120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16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12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15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4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13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12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13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16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18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15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18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LEFT(N451:N4564,(FIND("/",N451))-1)</f>
        <v>film &amp; video</v>
      </c>
      <c r="R451" t="str">
        <f t="shared" ref="R451:R514" si="45">RIGHT(N451:N4564,LEN(N451:N4564)-(FIND("/",N451)))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15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18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10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16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150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18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18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16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13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15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9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16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15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150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10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6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16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15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16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9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15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15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18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150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13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16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6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18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13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13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15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16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13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18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18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10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15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16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13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150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3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150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15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150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15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13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10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4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16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1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18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16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16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15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15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150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13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15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16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13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150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13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15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10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LEFT(N515:N4628,(FIND("/",N515))-1)</f>
        <v>film &amp; video</v>
      </c>
      <c r="R515" t="str">
        <f t="shared" ref="R515:R578" si="51">RIGHT(N515:N4628,LEN(N515:N4628)-(FIND("/",N515)))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13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12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9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16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16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16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16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18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12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16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15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16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150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16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75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16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15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19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16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15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13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12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16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15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15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150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18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13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13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15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16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16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18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15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16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16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15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16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13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150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16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15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75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16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16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18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150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15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16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15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16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16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15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16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1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150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105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16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15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18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16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18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150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16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LEFT(N579:N4692,(FIND("/",N579))-1)</f>
        <v>technology</v>
      </c>
      <c r="R579" t="str">
        <f t="shared" ref="R579:R642" si="57">RIGHT(N579:N4692,LEN(N579:N4692)-(FIND("/",N579)))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75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10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16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15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16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10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12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10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10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180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15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4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16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150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15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16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75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15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10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150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9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15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105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16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150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120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18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75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16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16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15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16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13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16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9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15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13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150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16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16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15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75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12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16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21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15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120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16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15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16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12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15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16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10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12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150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13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75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13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16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75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15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16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LEFT(N643:N4756,(FIND("/",N643))-1)</f>
        <v>technology</v>
      </c>
      <c r="R643" t="str">
        <f t="shared" ref="R643:R706" si="63">RIGHT(N643:N4756,LEN(N643:N4756)-(FIND("/",N643)))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16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10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13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75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16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16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75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16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13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15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16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18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16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13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16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16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18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4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16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13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13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18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16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16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15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16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13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15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15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16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18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16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105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16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1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180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15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15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16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16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150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18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6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16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13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15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18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18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9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150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18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13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16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16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9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16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16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15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18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16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18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13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13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75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LEFT(N707:N4820,(FIND("/",N707))-1)</f>
        <v>technology</v>
      </c>
      <c r="R707" t="str">
        <f t="shared" ref="R707:R770" si="69">RIGHT(N707:N4820,LEN(N707:N4820)-(FIND("/",N707)))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16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15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15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9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10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18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16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15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13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16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150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6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18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15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150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18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16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12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15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16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18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16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12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15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75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13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18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19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12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13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15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16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105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19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16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6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15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16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12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15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6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16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16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15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15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150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15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15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19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16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150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15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10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13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16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13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150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150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150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16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15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15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15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16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LEFT(N771:N4884,(FIND("/",N771))-1)</f>
        <v>publishing</v>
      </c>
      <c r="R771" t="str">
        <f t="shared" ref="R771:R834" si="75">RIGHT(N771:N4884,LEN(N771:N4884)-(FIND("/",N771)))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16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13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18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16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13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120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16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16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13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18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12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13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13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16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16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16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13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15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16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150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15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16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9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16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13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18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15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15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13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16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120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13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16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16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15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150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6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75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18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12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15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10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16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9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16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75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9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150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15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6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13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13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10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120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16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10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13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16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16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16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150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10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15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4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LEFT(N835:N4948,(FIND("/",N835))-1)</f>
        <v>music</v>
      </c>
      <c r="R835" t="str">
        <f t="shared" ref="R835:R898" si="81">RIGHT(N835:N4948,LEN(N835:N4948)-(FIND("/",N835)))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16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15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4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10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15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13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12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18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16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16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19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13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13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6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150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1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120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10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9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13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12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12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18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12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15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12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16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16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13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10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150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16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150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18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18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15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16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15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150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10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15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18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6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16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16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16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16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120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15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15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10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16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15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16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16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150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16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15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15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150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16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18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16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18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LEFT(N899:N5012,(FIND("/",N899))-1)</f>
        <v>music</v>
      </c>
      <c r="R899" t="str">
        <f t="shared" ref="R899:R962" si="87">RIGHT(N899:N5012,LEN(N899:N5012)-(FIND("/",N899)))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16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120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10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21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18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13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13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13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75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12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13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16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150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15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120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16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13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13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12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16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16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4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13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16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150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16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18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150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1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75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120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150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16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150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10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13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15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16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120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16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120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16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150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16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16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105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150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13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13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16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13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13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120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4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105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150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150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16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15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9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16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13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150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10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LEFT(N963:N5076,(FIND("/",N963))-1)</f>
        <v>technology</v>
      </c>
      <c r="R963" t="str">
        <f t="shared" ref="R963:R1026" si="93">RIGHT(N963:N5076,LEN(N963:N5076)-(FIND("/",N963)))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16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9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16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16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12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13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16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75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15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15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16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15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150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15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13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15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13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16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16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19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10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16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18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15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18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16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15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6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15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180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120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150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1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15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13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105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12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150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150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16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16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13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10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12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150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13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16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16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16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13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18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15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9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10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13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16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12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12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15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10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9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15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16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10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LEFT(N1027:N5140,(FIND("/",N1027))-1)</f>
        <v>music</v>
      </c>
      <c r="R1027" t="str">
        <f t="shared" ref="R1027:R1090" si="99">RIGHT(N1027:N5140,LEN(N1027:N5140)-(FIND("/",N1027)))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18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15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13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10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75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16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4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18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16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13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13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16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150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18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18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12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15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12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16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13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16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150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15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6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15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18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16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16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15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16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12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16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4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16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12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6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16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16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15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13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15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15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120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150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15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16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10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18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10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150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150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16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16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15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120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10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16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6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12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4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15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12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105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LEFT(N1091:N5204,(FIND("/",N1091))-1)</f>
        <v>games</v>
      </c>
      <c r="R1091" t="str">
        <f t="shared" ref="R1091:R1154" si="105">RIGHT(N1091:N5204,LEN(N1091:N5204)-(FIND("/",N1091)))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16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15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18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13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15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16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16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13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9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18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13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10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15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13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13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19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150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1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16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15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15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18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16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15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18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18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15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13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15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16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15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13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16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15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15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15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12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18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13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15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16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13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13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13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15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13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16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15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15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150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4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150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15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13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13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12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15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9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9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105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16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4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105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LEFT(N1155:N5268,(FIND("/",N1155))-1)</f>
        <v>food</v>
      </c>
      <c r="R1155" t="str">
        <f t="shared" ref="R1155:R1218" si="111">RIGHT(N1155:N5268,LEN(N1155:N5268)-(FIND("/",N1155)))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13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15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150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15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15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16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13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16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15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18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1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16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16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120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150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150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150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12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6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15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13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13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15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16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16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150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12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6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15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15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18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18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16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16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13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15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10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16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105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16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15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18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9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18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15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15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16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15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16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16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13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16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16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75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16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15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75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15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16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18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16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16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75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150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LEFT(N1219:N5332,(FIND("/",N1219))-1)</f>
        <v>photography</v>
      </c>
      <c r="R1219" t="str">
        <f t="shared" ref="R1219:R1282" si="117">RIGHT(N1219:N5332,LEN(N1219:N5332)-(FIND("/",N1219)))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16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10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120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15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75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10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9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16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13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18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12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18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150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13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15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16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13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15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6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16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16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9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12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15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16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13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13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150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15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9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12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120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16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12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13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15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16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13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15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16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13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12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13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12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13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75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15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19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10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13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10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18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10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15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18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10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13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150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9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16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13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16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13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16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LEFT(N1283:N5396,(FIND("/",N1283))-1)</f>
        <v>music</v>
      </c>
      <c r="R1283" t="str">
        <f t="shared" ref="R1283:R1346" si="123">RIGHT(N1283:N5396,LEN(N1283:N5396)-(FIND("/",N1283)))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16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120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16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15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13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18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18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13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75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16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16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19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16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18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18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15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16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13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18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18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13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75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13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15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19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75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6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12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12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18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13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15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16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12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13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16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120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15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16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18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15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15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16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16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16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16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16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16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13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150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18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16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13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16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16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16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16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75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120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18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15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16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16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16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LEFT(N1347:N5460,(FIND("/",N1347))-1)</f>
        <v>publishing</v>
      </c>
      <c r="R1347" t="str">
        <f t="shared" ref="R1347:R1410" si="129">RIGHT(N1347:N5460,LEN(N1347:N5460)-(FIND("/",N1347)))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13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16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18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16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15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10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16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12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16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16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15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13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13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15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105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13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12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18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18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16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4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13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13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16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9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15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6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10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15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16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105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15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4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9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10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16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13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18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150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150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9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15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15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9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12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150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12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6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150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6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15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16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13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13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13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16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15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16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16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9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45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13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15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13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LEFT(N1411:N5524,(FIND("/",N1411))-1)</f>
        <v>publishing</v>
      </c>
      <c r="R1411" t="str">
        <f t="shared" ref="R1411:R1474" si="135">RIGHT(N1411:N5524,LEN(N1411:N5524)-(FIND("/",N1411)))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16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18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10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15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16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150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150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150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1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18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75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16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16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16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150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16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16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15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13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12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13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18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16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15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150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12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18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18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15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16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15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16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15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13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12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18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15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6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16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18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16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12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10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16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18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16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6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75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16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150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13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12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9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16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4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15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16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105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16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12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16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16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18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3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LEFT(N1475:N5588,(FIND("/",N1475))-1)</f>
        <v>publishing</v>
      </c>
      <c r="R1475" t="str">
        <f t="shared" ref="R1475:R1538" si="141">RIGHT(N1475:N5588,LEN(N1475:N5588)-(FIND("/",N1475)))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15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16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10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16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16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16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15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13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150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15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4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16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18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150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13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13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16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12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18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10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15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105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150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16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15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15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18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12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15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16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10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18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120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16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16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13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15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16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15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150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120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16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16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15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105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15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12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150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19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15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13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15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15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10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105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12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15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18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15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12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15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15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15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12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LEFT(N1539:N5652,(FIND("/",N1539))-1)</f>
        <v>photography</v>
      </c>
      <c r="R1539" t="str">
        <f t="shared" ref="R1539:R1602" si="147">RIGHT(N1539:N5652,LEN(N1539:N5652)-(FIND("/",N1539)))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150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16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16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13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18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13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150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10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16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13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9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13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16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18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16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150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15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13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12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150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12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12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15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15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16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150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15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15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13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15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13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3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9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19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15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15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16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16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10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16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18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12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16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16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75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16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15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15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75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16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75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12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4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16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12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10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12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180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12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13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16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12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16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12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LEFT(N1603:N5716,(FIND("/",N1603))-1)</f>
        <v>music</v>
      </c>
      <c r="R1603" t="str">
        <f t="shared" ref="R1603:R1666" si="153">RIGHT(N1603:N5716,LEN(N1603:N5716)-(FIND("/",N1603)))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120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10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15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15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16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13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10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13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9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4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12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16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15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10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13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9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12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16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75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13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150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16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12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16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150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16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75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9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15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15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15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16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10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15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13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13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9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15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15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75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13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9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15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150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18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13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13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15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12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13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16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13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16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12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1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16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16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15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15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1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16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12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16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15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LEFT(N1667:N5780,(FIND("/",N1667))-1)</f>
        <v>music</v>
      </c>
      <c r="R1667" t="str">
        <f t="shared" ref="R1667:R1730" si="159">RIGHT(N1667:N5780,LEN(N1667:N5780)-(FIND("/",N1667)))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120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13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16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13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1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9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12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150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16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9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10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13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12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1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105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15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12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13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105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15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18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15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15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6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120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16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13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16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15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16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15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13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16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18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15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15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6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16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12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150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150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16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15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13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105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15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16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16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16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180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16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10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3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15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13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13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13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15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16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15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105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16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16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16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LEFT(N1731:N5844,(FIND("/",N1731))-1)</f>
        <v>music</v>
      </c>
      <c r="R1731" t="str">
        <f t="shared" ref="R1731:R1794" si="165">RIGHT(N1731:N5844,LEN(N1731:N5844)-(FIND("/",N1731)))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150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9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15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16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150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150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12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18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10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150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150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10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18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16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15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15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18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15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12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10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16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9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9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13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16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15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13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10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15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6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18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105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6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16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15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16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9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10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13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13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16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16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12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15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15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13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16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16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16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16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16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16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15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16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16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150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15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13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12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150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120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10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12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13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LEFT(N1795:N5908,(FIND("/",N1795))-1)</f>
        <v>photography</v>
      </c>
      <c r="R1795" t="str">
        <f t="shared" ref="R1795:R1858" si="171">RIGHT(N1795:N5908,LEN(N1795:N5908)-(FIND("/",N1795)))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18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13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16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13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150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105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18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15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10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16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16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16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15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9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16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13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12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13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15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15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16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18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150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12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12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16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18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13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105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16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4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15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75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16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18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13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150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120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15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15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6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18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6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15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15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13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15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105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13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16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15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18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15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16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150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12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15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15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15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15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13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13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18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150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LEFT(N1859:N5972,(FIND("/",N1859))-1)</f>
        <v>music</v>
      </c>
      <c r="R1859" t="str">
        <f t="shared" ref="R1859:R1922" si="177">RIGHT(N1859:N5972,LEN(N1859:N5972)-(FIND("/",N1859)))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15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75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10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18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16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120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15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16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15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16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16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16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150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16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15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16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19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12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150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10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16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18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105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13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16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13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16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13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150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13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18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16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13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18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10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13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6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16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16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16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16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16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15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15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16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15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16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16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13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13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16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16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150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18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150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9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15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16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9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75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150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18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13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75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LEFT(N1923:N6036,(FIND("/",N1923))-1)</f>
        <v>music</v>
      </c>
      <c r="R1923" t="str">
        <f t="shared" ref="R1923:R1986" si="183">RIGHT(N1923:N6036,LEN(N1923:N6036)-(FIND("/",N1923)))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120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12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16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13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19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4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9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13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105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10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16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15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16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15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15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150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15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15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13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18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16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13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16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16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16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16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75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13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13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15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16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150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75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16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16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9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16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15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13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13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18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16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180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150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15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16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9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18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13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16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16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16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18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105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75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13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16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13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75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16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12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15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15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18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LEFT(N1987:N6100,(FIND("/",N1987))-1)</f>
        <v>photography</v>
      </c>
      <c r="R1987" t="str">
        <f t="shared" ref="R1987:R2050" si="189">RIGHT(N1987:N6100,LEN(N1987:N6100)-(FIND("/",N1987)))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16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9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3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13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16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12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75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16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16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18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15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16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16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13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16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12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150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18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13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15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16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18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16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15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9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120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16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15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13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120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105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15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16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16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18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15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15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18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15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15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75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13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75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10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150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10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16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18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18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15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16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120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15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10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75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15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16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18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16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16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15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16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15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4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LEFT(N2051:N6164,(FIND("/",N2051))-1)</f>
        <v>technology</v>
      </c>
      <c r="R2051" t="str">
        <f t="shared" ref="R2051:R2114" si="195">RIGHT(N2051:N6164,LEN(N2051:N6164)-(FIND("/",N2051)))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18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15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16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15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16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15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13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16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75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18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18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15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16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12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13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15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150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12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15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16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15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16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16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16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105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150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9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120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150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16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16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15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18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16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13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16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12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15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16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9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18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16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150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150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15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16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13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15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16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4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16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15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16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9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150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10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15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150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15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10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105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16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150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6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LEFT(N2115:N6228,(FIND("/",N2115))-1)</f>
        <v>music</v>
      </c>
      <c r="R2115" t="str">
        <f t="shared" ref="R2115:R2178" si="201">RIGHT(N2115:N6228,LEN(N2115:N6228)-(FIND("/",N2115)))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16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150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13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16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9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12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10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10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12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21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18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120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13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6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15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15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9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13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15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16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150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15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13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13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10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18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16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15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16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16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12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13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18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6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13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16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6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15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15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15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75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120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10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75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16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18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120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6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15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13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9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15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16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9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10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18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13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120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13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18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13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16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13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150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LEFT(N2179:N6292,(FIND("/",N2179))-1)</f>
        <v>music</v>
      </c>
      <c r="R2179" t="str">
        <f t="shared" ref="R2179:R2242" si="207">RIGHT(N2179:N6292,LEN(N2179:N6292)-(FIND("/",N2179)))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13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10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10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16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13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15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18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16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12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16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150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15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13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15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18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18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18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9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75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13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13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75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16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16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12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16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13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16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15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150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16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10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15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18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18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180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13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75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15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16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150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150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13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16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15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16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15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16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15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15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18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16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16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16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150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150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150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10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13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16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105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105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150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16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LEFT(N2243:N6356,(FIND("/",N2243))-1)</f>
        <v>games</v>
      </c>
      <c r="R2243" t="str">
        <f t="shared" ref="R2243:R2306" si="213">RIGHT(N2243:N6356,LEN(N2243:N6356)-(FIND("/",N2243)))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105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15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150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120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16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12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16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12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16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13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15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15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10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9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150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16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105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13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15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16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10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150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15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16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13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16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16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150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13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15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150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18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16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150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18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15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10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15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16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15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10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15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6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16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150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13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15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15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13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15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15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75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16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16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13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105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13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13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150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9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13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18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13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16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LEFT(N2307:N6420,(FIND("/",N2307))-1)</f>
        <v>music</v>
      </c>
      <c r="R2307" t="str">
        <f t="shared" ref="R2307:R2370" si="219">RIGHT(N2307:N6420,LEN(N2307:N6420)-(FIND("/",N2307)))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150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150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15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120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16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13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120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9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15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12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19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150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18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150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15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150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150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120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12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15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16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12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1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16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16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12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16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15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13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15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16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9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16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16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13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12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15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16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16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15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13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13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15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16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12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6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150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15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12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13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105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12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13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150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150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16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10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16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12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16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150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15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18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16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LEFT(N2371:N6484,(FIND("/",N2371))-1)</f>
        <v>technology</v>
      </c>
      <c r="R2371" t="str">
        <f t="shared" ref="R2371:R2434" si="225">RIGHT(N2371:N6484,LEN(N2371:N6484)-(FIND("/",N2371)))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15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16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15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9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15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15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13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16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12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10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150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12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18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15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15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15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13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18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15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19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15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9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19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15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16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13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150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16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16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13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18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18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6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13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15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12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150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15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10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12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15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16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16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150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16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150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15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15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4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16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120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6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75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13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9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15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150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9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10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16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16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9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12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15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LEFT(N2435:N6548,(FIND("/",N2435))-1)</f>
        <v>food</v>
      </c>
      <c r="R2435" t="str">
        <f t="shared" ref="R2435:R2498" si="231">RIGHT(N2435:N6548,LEN(N2435:N6548)-(FIND("/",N2435)))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16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150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18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120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15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16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9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75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105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15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16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15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18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15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18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150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15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13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16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15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150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150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150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120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16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16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15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16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13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6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13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10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150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12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10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15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120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15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18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13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18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12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13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9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16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9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16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15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16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12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18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15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15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120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16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15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150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16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9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16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16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16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9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150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LEFT(N2499:N6612,(FIND("/",N2499))-1)</f>
        <v>music</v>
      </c>
      <c r="R2499" t="str">
        <f t="shared" ref="R2499:R2562" si="237">RIGHT(N2499:N6612,LEN(N2499:N6612)-(FIND("/",N2499)))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150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15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13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16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15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16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10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15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18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4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18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18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15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13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150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18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16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16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15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18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13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10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15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15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16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16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10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13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120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13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16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75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150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15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15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16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19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4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15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16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10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16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16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16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13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13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12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13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150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16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16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13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16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120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16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150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18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15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15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105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12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15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18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15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LEFT(N2563:N6676,(FIND("/",N2563))-1)</f>
        <v>food</v>
      </c>
      <c r="R2563" t="str">
        <f t="shared" ref="R2563:R2626" si="243">RIGHT(N2563:N6676,LEN(N2563:N6676)-(FIND("/",N2563)))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16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75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150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150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150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150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16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120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150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16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13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16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16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18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9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15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18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13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150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13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75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12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12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150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105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16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15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15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15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15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16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13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150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75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15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16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12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12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10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16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13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105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150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16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12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16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150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15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12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16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13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16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16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16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13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16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75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16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15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16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16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16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15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16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LEFT(N2627:N6740,(FIND("/",N2627))-1)</f>
        <v>technology</v>
      </c>
      <c r="R2627" t="str">
        <f t="shared" ref="R2627:R2690" si="249">RIGHT(N2627:N6740,LEN(N2627:N6740)-(FIND("/",N2627)))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150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16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10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10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13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12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12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13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16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18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16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9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150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13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1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105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1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16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13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15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150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15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19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6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18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18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16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150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16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3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9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16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13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18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13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16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15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15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18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16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18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75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15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16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180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16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15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18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16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16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150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15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16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4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13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120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15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15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15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15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12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75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16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LEFT(N2691:N6804,(FIND("/",N2691))-1)</f>
        <v>food</v>
      </c>
      <c r="R2691" t="str">
        <f t="shared" ref="R2691:R2754" si="255">RIGHT(N2691:N6804,LEN(N2691:N6804)-(FIND("/",N2691)))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16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9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120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15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15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12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15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12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150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120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13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15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15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10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16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75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150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13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13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16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105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15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16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16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10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15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18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150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15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16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12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16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16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18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13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12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4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150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75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75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13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16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16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16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16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15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18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16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16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16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10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75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150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13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16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15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16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16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13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75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12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16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16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13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LEFT(N2755:N6868,(FIND("/",N2755))-1)</f>
        <v>publishing</v>
      </c>
      <c r="R2755" t="str">
        <f t="shared" ref="R2755:R2818" si="261">RIGHT(N2755:N6868,LEN(N2755:N6868)-(FIND("/",N2755)))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150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12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13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6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16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16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16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105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13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9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15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13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15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120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150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13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13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16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13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12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16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150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18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16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18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150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10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12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10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16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12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13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105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15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12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75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16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16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150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1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16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150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13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16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16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19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16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120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16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16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16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18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150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6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15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15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150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120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120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13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13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13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13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15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LEFT(N2819:N6932,(FIND("/",N2819))-1)</f>
        <v>theater</v>
      </c>
      <c r="R2819" t="str">
        <f t="shared" ref="R2819:R2882" si="267">RIGHT(N2819:N6932,LEN(N2819:N6932)-(FIND("/",N2819)))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13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15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16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16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16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15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10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16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18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16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16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15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10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10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16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6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16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150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16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19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13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15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16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16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18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15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15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120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16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13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18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16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16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15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13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15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15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18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150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1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13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12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18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15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150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15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4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15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13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18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16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15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16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13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13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18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15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15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15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12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150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120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16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13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LEFT(N2883:N6996,(FIND("/",N2883))-1)</f>
        <v>theater</v>
      </c>
      <c r="R2883" t="str">
        <f t="shared" ref="R2883:R2946" si="273">RIGHT(N2883:N6996,LEN(N2883:N6996)-(FIND("/",N2883)))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16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18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9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105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16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15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18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150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16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16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13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45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6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16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10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15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16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16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19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15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12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15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16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150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18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18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15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15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150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19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15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16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9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13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12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150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150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13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15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12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18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13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16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13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15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16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75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15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16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18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16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15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150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150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15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9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16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18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150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15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18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16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13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15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LEFT(N2947:N7060,(FIND("/",N2947))-1)</f>
        <v>theater</v>
      </c>
      <c r="R2947" t="str">
        <f t="shared" ref="R2947:R3010" si="279">RIGHT(N2947:N7060,LEN(N2947:N7060)-(FIND("/",N2947)))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15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18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16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15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16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18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19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13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150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10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15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13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150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18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120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16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16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1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15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16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15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12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105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15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150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16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12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16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18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18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120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18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16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16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12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16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10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150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16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16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13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18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15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4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15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15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150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4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13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13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10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15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16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15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15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16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105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16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15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15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12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6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13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15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LEFT(N3011:N7124,(FIND("/",N3011))-1)</f>
        <v>theater</v>
      </c>
      <c r="R3011" t="str">
        <f t="shared" ref="R3011:R3074" si="285">RIGHT(N3011:N7124,LEN(N3011:N7124)-(FIND("/",N3011)))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16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13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150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16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15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120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16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15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15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16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16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150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16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18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15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12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16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12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105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15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16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18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13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120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18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10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15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19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150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150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13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9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15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150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150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16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18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13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16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18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9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16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12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18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16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15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16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150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16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15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10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4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16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12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9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16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150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15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16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16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12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150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18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13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LEFT(N3075:N7188,(FIND("/",N3075))-1)</f>
        <v>theater</v>
      </c>
      <c r="R3075" t="str">
        <f t="shared" ref="R3075:R3138" si="291">RIGHT(N3075:N7188,LEN(N3075:N7188)-(FIND("/",N3075)))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18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13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75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15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13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16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16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16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16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1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18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16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16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16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12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12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16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18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13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18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12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150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13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16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18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15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15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16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16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105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15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150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18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16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6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16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10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10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15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16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15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15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13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150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75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18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12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10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3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15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12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18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16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13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15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12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75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9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13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16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16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16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10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LEFT(N3139:N7252,(FIND("/",N3139))-1)</f>
        <v>theater</v>
      </c>
      <c r="R3139" t="str">
        <f t="shared" ref="R3139:R3202" si="297">RIGHT(N3139:N7252,LEN(N3139:N7252)-(FIND("/",N3139)))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1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15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16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18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13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1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1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13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13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15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75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16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18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12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120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13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16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120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16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6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6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12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13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15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18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150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16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16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16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75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150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75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12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18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150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16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15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19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16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150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16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12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13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15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18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120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120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16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16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18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15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16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12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13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15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16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16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16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150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12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16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150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15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16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LEFT(N3203:N7316,(FIND("/",N3203))-1)</f>
        <v>theater</v>
      </c>
      <c r="R3203" t="str">
        <f t="shared" ref="R3203:R3266" si="303">RIGHT(N3203:N7316,LEN(N3203:N7316)-(FIND("/",N3203)))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150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13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15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16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15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15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150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150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15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16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9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15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18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1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16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10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16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10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75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18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13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9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16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150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16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15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75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13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16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13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13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150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16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16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16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9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16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16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15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18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7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16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13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150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13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15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9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15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16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16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12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90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15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16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12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16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10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15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13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13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9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10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10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120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LEFT(N3267:N7380,(FIND("/",N3267))-1)</f>
        <v>theater</v>
      </c>
      <c r="R3267" t="str">
        <f t="shared" ref="R3267:R3330" si="309">RIGHT(N3267:N7380,LEN(N3267:N7380)-(FIND("/",N3267)))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150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16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150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150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16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6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13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15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180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16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16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16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15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18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18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10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16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16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150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3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16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105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15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18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16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16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13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18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18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15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16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13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16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15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12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18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3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16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16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15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18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16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13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9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10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150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15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13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16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13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150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13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9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16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13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16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16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16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12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16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15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18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150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13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LEFT(N3331:N7444,(FIND("/",N3331))-1)</f>
        <v>theater</v>
      </c>
      <c r="R3331" t="str">
        <f t="shared" ref="R3331:R3394" si="315">RIGHT(N3331:N7444,LEN(N3331:N7444)-(FIND("/",N3331)))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13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15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150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15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12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18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13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13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105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12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16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18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12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13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16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15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15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16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15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18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16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16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16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15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12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150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15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16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16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10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9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16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13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15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15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18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150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16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13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13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9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10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120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16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150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150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16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16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16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16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16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15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16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16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16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15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18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15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18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150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18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16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15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150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LEFT(N3395:N7508,(FIND("/",N3395))-1)</f>
        <v>theater</v>
      </c>
      <c r="R3395" t="str">
        <f t="shared" ref="R3395:R3458" si="321">RIGHT(N3395:N7508,LEN(N3395:N7508)-(FIND("/",N3395)))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16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9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120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105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19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150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16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16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13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13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16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13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12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15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16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12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15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15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150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16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13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12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16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16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16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18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120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150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18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13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16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15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13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16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15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16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16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150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13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90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16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16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15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16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16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105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13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15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16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16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15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12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15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75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13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13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16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15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16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150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18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16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16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9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LEFT(N3459:N7572,(FIND("/",N3459))-1)</f>
        <v>theater</v>
      </c>
      <c r="R3459" t="str">
        <f t="shared" ref="R3459:R3522" si="327">RIGHT(N3459:N7572,LEN(N3459:N7572)-(FIND("/",N3459)))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13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18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13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18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150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150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16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150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10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3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13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16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12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16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16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16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16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13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16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13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150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150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13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16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16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13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15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15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16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16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16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15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15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16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16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18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16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16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16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16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15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16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16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150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15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150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18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165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16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10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18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18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16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13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13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16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150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13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15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13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13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12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15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18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LEFT(N3523:N7636,(FIND("/",N3523))-1)</f>
        <v>theater</v>
      </c>
      <c r="R3523" t="str">
        <f t="shared" ref="R3523:R3586" si="333">RIGHT(N3523:N7636,LEN(N3523:N7636)-(FIND("/",N3523)))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15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16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15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16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15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18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16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18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15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6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18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18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13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13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18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18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18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15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16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15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16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12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12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16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18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16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150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16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16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16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18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16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13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16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16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16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13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18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16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9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16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15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10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18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15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15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16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180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150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13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9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10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16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15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13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13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13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16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150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18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13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16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16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13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LEFT(N3587:N7700,(FIND("/",N3587))-1)</f>
        <v>theater</v>
      </c>
      <c r="R3587" t="str">
        <f t="shared" ref="R3587:R3650" si="339">RIGHT(N3587:N7700,LEN(N3587:N7700)-(FIND("/",N3587)))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6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150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150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16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18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15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13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16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16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9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150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9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13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13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75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13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16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15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16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16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19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105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15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15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13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16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13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12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13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15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18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15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15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16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16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16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12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9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19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18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18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16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16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15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15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18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15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120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16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9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13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1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105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16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16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16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1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150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120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18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13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16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105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150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LEFT(N3651:N7764,(FIND("/",N3651))-1)</f>
        <v>theater</v>
      </c>
      <c r="R3651" t="str">
        <f t="shared" ref="R3651:R3714" si="345">RIGHT(N3651:N7764,LEN(N3651:N7764)-(FIND("/",N3651)))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16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12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15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15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16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16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15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18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9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13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15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15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16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16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15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16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75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13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15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15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15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15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15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16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16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15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16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12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12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15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13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19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16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13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18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16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120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15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15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16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16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9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9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15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15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18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12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16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12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15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75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15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16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15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16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15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150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12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19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13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9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9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16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13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LEFT(N3715:N7828,(FIND("/",N3715))-1)</f>
        <v>theater</v>
      </c>
      <c r="R3715" t="str">
        <f t="shared" ref="R3715:R3778" si="351">RIGHT(N3715:N7828,LEN(N3715:N7828)-(FIND("/",N3715)))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15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18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13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150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13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75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9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18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21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75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15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15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150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120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12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15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150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15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13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12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15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12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150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12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13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18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18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13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15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10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15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12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6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105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16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150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9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13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19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18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13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16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16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150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6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75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16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16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13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105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120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18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12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15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16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13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15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9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120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9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16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150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1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13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LEFT(N3779:N7892,(FIND("/",N3779))-1)</f>
        <v>theater</v>
      </c>
      <c r="R3779" t="str">
        <f t="shared" ref="R3779:R3842" si="357">RIGHT(N3779:N7892,LEN(N3779:N7892)-(FIND("/",N3779)))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9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75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13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18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13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13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16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18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13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150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16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150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16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105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9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16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18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13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15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16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16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12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16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13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150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9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16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13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18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15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150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16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16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16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15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15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16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9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15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16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13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12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16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16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19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15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16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16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10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18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15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15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150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18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18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16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16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16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12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75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18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15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150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16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LEFT(N3843:N7956,(FIND("/",N3843))-1)</f>
        <v>theater</v>
      </c>
      <c r="R3843" t="str">
        <f t="shared" ref="R3843:R3906" si="363">RIGHT(N3843:N7956,LEN(N3843:N7956)-(FIND("/",N3843)))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16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15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16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1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13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13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18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19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9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13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150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12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9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180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16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16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16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150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16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3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105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15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15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16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9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150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6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105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15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10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15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16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16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150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16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15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13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13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16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9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15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16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10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13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16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18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13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16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9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15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18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18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15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16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16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1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12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13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15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15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16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6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16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LEFT(N3907:N8020,(FIND("/",N3907))-1)</f>
        <v>theater</v>
      </c>
      <c r="R3907" t="str">
        <f t="shared" ref="R3907:R3970" si="369">RIGHT(N3907:N8020,LEN(N3907:N8020)-(FIND("/",N3907)))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180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12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15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13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120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13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13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150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15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15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15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150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16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16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15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15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16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15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16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13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12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18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18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15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16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15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15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15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16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1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15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150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15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15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15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180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13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13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16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15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9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15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15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18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16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15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16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150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16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15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16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13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16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15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16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15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16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16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13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15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15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15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120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15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LEFT(N3971:N8084,(FIND("/",N3971))-1)</f>
        <v>theater</v>
      </c>
      <c r="R3971" t="str">
        <f t="shared" ref="R3971:R4034" si="375">RIGHT(N3971:N8084,LEN(N3971:N8084)-(FIND("/",N3971)))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18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16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10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16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16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16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18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15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15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16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16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10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13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16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15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16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18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13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6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15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150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9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12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120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12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16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150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16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13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13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6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16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15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13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4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13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15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150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16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150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16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16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16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16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15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16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16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16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9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15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15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12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105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13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16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19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13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16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150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13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13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16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16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16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LEFT(N4035:N8148,(FIND("/",N4035))-1)</f>
        <v>theater</v>
      </c>
      <c r="R4035" t="str">
        <f t="shared" ref="R4035:R4098" si="381">RIGHT(N4035:N8148,LEN(N4035:N8148)-(FIND("/",N4035)))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16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105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150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18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13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12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13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12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15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120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15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15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16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13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16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15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16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150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18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13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16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15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16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16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150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150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18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10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16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18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16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12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18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16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12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120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12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16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16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16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15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16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12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16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16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16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15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13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15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16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15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16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16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6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150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16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13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16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13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16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150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12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150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16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LEFT(N4099:N8212,(FIND("/",N4099))-1)</f>
        <v>theater</v>
      </c>
      <c r="R4099" t="str">
        <f t="shared" ref="R4099:R4115" si="387">RIGHT(N4099:N8212,LEN(N4099:N8212)-(FIND("/",N4099)))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13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15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12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16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150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150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150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19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16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16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16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13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16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13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15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18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5" xr:uid="{1F794098-3E66-4E7F-8003-22956D69E37C}"/>
  <conditionalFormatting sqref="F2:F4115">
    <cfRule type="containsText" dxfId="3" priority="7" operator="containsText" text="live">
      <formula>NOT(ISERROR(SEARCH("live",F2)))</formula>
    </cfRule>
  </conditionalFormatting>
  <conditionalFormatting sqref="F1:F4115"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3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C8C9A-E822-4EE0-ADD1-AE25C24EA354}">
  <dimension ref="A1:F14"/>
  <sheetViews>
    <sheetView workbookViewId="0">
      <selection activeCell="D10" sqref="D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8322</v>
      </c>
      <c r="B3" s="7" t="s">
        <v>8321</v>
      </c>
    </row>
    <row r="4" spans="1:6" x14ac:dyDescent="0.25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5">
      <c r="A5" s="8" t="s">
        <v>8312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8313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8314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8315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8316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8317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8318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8320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2</vt:lpstr>
      <vt:lpstr>Pivot 3</vt:lpstr>
      <vt:lpstr>Bonus</vt:lpstr>
      <vt:lpstr>Sheet1</vt:lpstr>
      <vt:lpstr>Pivot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Emmanuel</cp:lastModifiedBy>
  <dcterms:created xsi:type="dcterms:W3CDTF">2017-04-20T15:17:24Z</dcterms:created>
  <dcterms:modified xsi:type="dcterms:W3CDTF">2019-12-05T20:49:36Z</dcterms:modified>
</cp:coreProperties>
</file>