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riteria" sheetId="1" state="visible" r:id="rId2"/>
    <sheet name="Safety" sheetId="2" state="visible" r:id="rId3"/>
    <sheet name="Flexibility" sheetId="3" state="visible" r:id="rId4"/>
    <sheet name="Profitability" sheetId="4" state="visible" r:id="rId5"/>
    <sheet name="Utility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<sst xmlns="http://schemas.openxmlformats.org/spreadsheetml/2006/main" count="533" uniqueCount="30">
  <si>
    <t xml:space="preserve">PC</t>
  </si>
  <si>
    <t xml:space="preserve">Safety</t>
  </si>
  <si>
    <t xml:space="preserve">Flexibility</t>
  </si>
  <si>
    <t xml:space="preserve">Profitability</t>
  </si>
  <si>
    <t xml:space="preserve">GEOMEAN L</t>
  </si>
  <si>
    <t xml:space="preserve">GEOMEAN M</t>
  </si>
  <si>
    <t xml:space="preserve">GEOMEAN N</t>
  </si>
  <si>
    <t xml:space="preserve">GEOMEAN S</t>
  </si>
  <si>
    <t xml:space="preserve">FULL GEOMEAN L</t>
  </si>
  <si>
    <t xml:space="preserve">FULL GEOMEAN M</t>
  </si>
  <si>
    <t xml:space="preserve">FULL GEOMEAN N</t>
  </si>
  <si>
    <t xml:space="preserve">FULL GEOMEAN S</t>
  </si>
  <si>
    <t xml:space="preserve">SUM</t>
  </si>
  <si>
    <t xml:space="preserve">WEIGHTED L</t>
  </si>
  <si>
    <t xml:space="preserve">WEIGHTED M</t>
  </si>
  <si>
    <t xml:space="preserve">WEIGHTED N</t>
  </si>
  <si>
    <t xml:space="preserve">WEIGHTED S</t>
  </si>
  <si>
    <t xml:space="preserve">Desalination</t>
  </si>
  <si>
    <t xml:space="preserve">Hydrogen production</t>
  </si>
  <si>
    <t xml:space="preserve">Synthetic fuels production</t>
  </si>
  <si>
    <t xml:space="preserve">N</t>
  </si>
  <si>
    <t xml:space="preserve">Criteria</t>
  </si>
  <si>
    <t xml:space="preserve">Utility set</t>
  </si>
  <si>
    <t xml:space="preserve">UTILITY L</t>
  </si>
  <si>
    <t xml:space="preserve">UTILITY M</t>
  </si>
  <si>
    <t xml:space="preserve">UTILITY N</t>
  </si>
  <si>
    <t xml:space="preserve">UTILITY S</t>
  </si>
  <si>
    <t xml:space="preserve">Weights</t>
  </si>
  <si>
    <t xml:space="preserve">CRISP WEIGHT</t>
  </si>
  <si>
    <t xml:space="preserve">NMZ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</si>
</sst>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G1" colorId="64" zoomScale="130" zoomScaleNormal="130" zoomScalePageLayoutView="100" workbookViewId="0">
      <selection pane="topLeft" activeCell="R39" activeCellId="0" sqref="R39"/>
    </sheetView>
  </sheetViews>
  <sheetFormatPr defaultColWidth="11.66015625" defaultRowHeight="12.8" zeroHeight="false" outlineLevelRow="0" outlineLevelCol="0"/>
  <cols>
    <col collapsed="false" customWidth="true" hidden="false" outlineLevel="0" max="15" min="15" style="0" width="13.19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3</v>
      </c>
      <c r="K1" s="3" t="s">
        <v>3</v>
      </c>
      <c r="L1" s="3" t="s">
        <v>3</v>
      </c>
      <c r="M1" s="3" t="s">
        <v>3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5</v>
      </c>
      <c r="G2" s="5" t="n">
        <f aca="false">11/2</f>
        <v>5.5</v>
      </c>
      <c r="H2" s="5" t="n">
        <f aca="false">13/2</f>
        <v>6.5</v>
      </c>
      <c r="I2" s="5" t="n">
        <f aca="false">7</f>
        <v>7</v>
      </c>
      <c r="J2" s="5" t="n">
        <f aca="false">7</f>
        <v>7</v>
      </c>
      <c r="K2" s="5" t="n">
        <f aca="false">15/2</f>
        <v>7.5</v>
      </c>
      <c r="L2" s="5" t="n">
        <f aca="false">17/2</f>
        <v>8.5</v>
      </c>
      <c r="M2" s="5" t="n">
        <f aca="false">9</f>
        <v>9</v>
      </c>
      <c r="O2" s="2" t="s">
        <v>1</v>
      </c>
      <c r="P2" s="5" t="n">
        <f aca="false">(B2*F2*J2)^(1/3)</f>
        <v>3.27106631018859</v>
      </c>
      <c r="Q2" s="5" t="n">
        <f aca="false">(C2*G2*K2)^(1/3)</f>
        <v>3.45521161500559</v>
      </c>
      <c r="R2" s="5" t="n">
        <f aca="false">(D2*H2*L2)^(1/3)</f>
        <v>3.80870580154664</v>
      </c>
      <c r="S2" s="5" t="n">
        <f aca="false">(E2*I2*M2)^(1/3)</f>
        <v>3.97905720789639</v>
      </c>
    </row>
    <row r="3" customFormat="false" ht="12.8" hidden="false" customHeight="false" outlineLevel="0" collapsed="false">
      <c r="A3" s="2" t="s">
        <v>2</v>
      </c>
      <c r="B3" s="5" t="n">
        <f aca="false">I2^-1</f>
        <v>0.142857142857143</v>
      </c>
      <c r="C3" s="5" t="n">
        <f aca="false">H2^-1</f>
        <v>0.153846153846154</v>
      </c>
      <c r="D3" s="5" t="n">
        <f aca="false">G2^-1</f>
        <v>0.181818181818182</v>
      </c>
      <c r="E3" s="5" t="n">
        <f aca="false">F2^-1</f>
        <v>0.2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0.111111111111111</v>
      </c>
      <c r="K3" s="5" t="n">
        <f aca="false">H4^-1</f>
        <v>0.117647058823529</v>
      </c>
      <c r="L3" s="5" t="n">
        <f aca="false">G4^-1</f>
        <v>0.133333333333333</v>
      </c>
      <c r="M3" s="5" t="n">
        <f aca="false">$F$4^-1</f>
        <v>0.142857142857143</v>
      </c>
      <c r="O3" s="2" t="s">
        <v>2</v>
      </c>
      <c r="P3" s="5" t="n">
        <f aca="false">(B3*F3*J3)^(1/3)</f>
        <v>0.251315813709718</v>
      </c>
      <c r="Q3" s="5" t="n">
        <f aca="false">(C3*G3*K3)^(1/3)</f>
        <v>0.262556377968054</v>
      </c>
      <c r="R3" s="5" t="n">
        <f aca="false">(D3*H3*L3)^(1/3)</f>
        <v>0.289417874047747</v>
      </c>
      <c r="S3" s="5" t="n">
        <f aca="false">(E3*I3*M3)^(1/3)</f>
        <v>0.30571070873288</v>
      </c>
    </row>
    <row r="4" customFormat="false" ht="12.8" hidden="false" customHeight="false" outlineLevel="0" collapsed="false">
      <c r="A4" s="2" t="s">
        <v>3</v>
      </c>
      <c r="B4" s="5" t="n">
        <f aca="false">M2^-1</f>
        <v>0.111111111111111</v>
      </c>
      <c r="C4" s="5" t="n">
        <f aca="false">L2^-1</f>
        <v>0.117647058823529</v>
      </c>
      <c r="D4" s="5" t="n">
        <f aca="false">K2^-1</f>
        <v>0.133333333333333</v>
      </c>
      <c r="E4" s="5" t="n">
        <f aca="false">J2^-1</f>
        <v>0.142857142857143</v>
      </c>
      <c r="F4" s="5" t="n">
        <f aca="false">7</f>
        <v>7</v>
      </c>
      <c r="G4" s="5" t="n">
        <f aca="false">15/2</f>
        <v>7.5</v>
      </c>
      <c r="H4" s="5" t="n">
        <f aca="false">17/2</f>
        <v>8.5</v>
      </c>
      <c r="I4" s="5" t="n">
        <f aca="false">9</f>
        <v>9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3</v>
      </c>
      <c r="P4" s="5" t="n">
        <f aca="false">(B4*F4*J4)^(1/3)</f>
        <v>0.91964139212704</v>
      </c>
      <c r="Q4" s="5" t="n">
        <f aca="false">(C4*G4*K4)^(1/3)</f>
        <v>0.959137296860252</v>
      </c>
      <c r="R4" s="5" t="n">
        <f aca="false">(D4*H4*L4)^(1/3)</f>
        <v>1.04260360145884</v>
      </c>
      <c r="S4" s="5" t="n">
        <f aca="false">(E4*I4*M4)^(1/3)</f>
        <v>1.08738037300289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0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3</v>
      </c>
      <c r="K7" s="3" t="s">
        <v>3</v>
      </c>
      <c r="L7" s="3" t="s">
        <v>3</v>
      </c>
      <c r="M7" s="3" t="s">
        <v>3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f aca="false">8</f>
        <v>8</v>
      </c>
      <c r="G8" s="5" t="n">
        <f aca="false">17/2</f>
        <v>8.5</v>
      </c>
      <c r="H8" s="5" t="n">
        <v>9</v>
      </c>
      <c r="I8" s="5" t="n">
        <v>9</v>
      </c>
      <c r="J8" s="5" t="n">
        <f aca="false">7</f>
        <v>7</v>
      </c>
      <c r="K8" s="5" t="n">
        <f aca="false">15/2</f>
        <v>7.5</v>
      </c>
      <c r="L8" s="5" t="n">
        <f aca="false">17/2</f>
        <v>8.5</v>
      </c>
      <c r="M8" s="5" t="n">
        <v>9</v>
      </c>
      <c r="O8" s="2" t="s">
        <v>1</v>
      </c>
      <c r="P8" s="5" t="n">
        <f aca="false">(B8*F8*J8)^(1/3)</f>
        <v>3.82586236554478</v>
      </c>
      <c r="Q8" s="5" t="n">
        <f aca="false">(C8*G8*K8)^(1/3)</f>
        <v>3.99478487022701</v>
      </c>
      <c r="R8" s="5" t="n">
        <f aca="false">(D8*H8*L8)^(1/3)</f>
        <v>4.24509237438777</v>
      </c>
      <c r="S8" s="5" t="n">
        <f aca="false">(E8*I8*M8)^(1/3)</f>
        <v>4.32674871092222</v>
      </c>
    </row>
    <row r="9" customFormat="false" ht="12.8" hidden="false" customHeight="false" outlineLevel="0" collapsed="false">
      <c r="A9" s="2" t="s">
        <v>2</v>
      </c>
      <c r="B9" s="5" t="n">
        <f aca="false">I8^-1</f>
        <v>0.111111111111111</v>
      </c>
      <c r="C9" s="5" t="n">
        <f aca="false">H8^-1</f>
        <v>0.111111111111111</v>
      </c>
      <c r="D9" s="5" t="n">
        <f aca="false">G8^-1</f>
        <v>0.117647058823529</v>
      </c>
      <c r="E9" s="5" t="n">
        <f aca="false">F8^-1</f>
        <v>0.125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0.125</v>
      </c>
      <c r="K9" s="5" t="n">
        <f aca="false">H10^-1</f>
        <v>0.133333333333333</v>
      </c>
      <c r="L9" s="5" t="n">
        <f aca="false">G10^-1</f>
        <v>0.153846153846154</v>
      </c>
      <c r="M9" s="5" t="n">
        <f aca="false">F10^-1</f>
        <v>0.166666666666667</v>
      </c>
      <c r="O9" s="2" t="s">
        <v>2</v>
      </c>
      <c r="P9" s="5" t="n">
        <f aca="false">(B9*F9*J9)^(1/3)</f>
        <v>0.240374928384568</v>
      </c>
      <c r="Q9" s="5" t="n">
        <f aca="false">(C9*G9*K9)^(1/3)</f>
        <v>0.245602099909359</v>
      </c>
      <c r="R9" s="5" t="n">
        <f aca="false">(D9*H9*L9)^(1/3)</f>
        <v>0.262556377968054</v>
      </c>
      <c r="S9" s="5" t="n">
        <f aca="false">(E9*I9*M9)^(1/3)</f>
        <v>0.275160604074552</v>
      </c>
    </row>
    <row r="10" customFormat="false" ht="12.8" hidden="false" customHeight="false" outlineLevel="0" collapsed="false">
      <c r="A10" s="2" t="s">
        <v>3</v>
      </c>
      <c r="B10" s="5" t="n">
        <f aca="false">M8^-1</f>
        <v>0.111111111111111</v>
      </c>
      <c r="C10" s="5" t="n">
        <f aca="false">L8^-1</f>
        <v>0.117647058823529</v>
      </c>
      <c r="D10" s="5" t="n">
        <f aca="false">K8^-1</f>
        <v>0.133333333333333</v>
      </c>
      <c r="E10" s="5" t="n">
        <f aca="false">J8^-1</f>
        <v>0.142857142857143</v>
      </c>
      <c r="F10" s="5" t="n">
        <f aca="false">6</f>
        <v>6</v>
      </c>
      <c r="G10" s="5" t="n">
        <f aca="false">13/2</f>
        <v>6.5</v>
      </c>
      <c r="H10" s="5" t="n">
        <f aca="false">15/2</f>
        <v>7.5</v>
      </c>
      <c r="I10" s="5" t="n">
        <f aca="false">8</f>
        <v>8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3</v>
      </c>
      <c r="P10" s="5" t="n">
        <f aca="false">(B10*F10*J10)^(1/3)</f>
        <v>0.873580464736299</v>
      </c>
      <c r="Q10" s="5" t="n">
        <f aca="false">(C10*G10*K10)^(1/3)</f>
        <v>0.914460203916766</v>
      </c>
      <c r="R10" s="5" t="n">
        <f aca="false">(D10*H10*L10)^(1/3)</f>
        <v>1</v>
      </c>
      <c r="S10" s="5" t="n">
        <f aca="false">(E10*I10*M10)^(1/3)</f>
        <v>1.04551591714942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0</v>
      </c>
      <c r="B13" s="3" t="s">
        <v>1</v>
      </c>
      <c r="C13" s="3" t="s">
        <v>1</v>
      </c>
      <c r="D13" s="3" t="s">
        <v>1</v>
      </c>
      <c r="E13" s="3" t="s">
        <v>1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3</v>
      </c>
      <c r="K13" s="3" t="s">
        <v>3</v>
      </c>
      <c r="L13" s="3" t="s">
        <v>3</v>
      </c>
      <c r="M13" s="3" t="s">
        <v>3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7</v>
      </c>
      <c r="G14" s="5" t="n">
        <v>7.5</v>
      </c>
      <c r="H14" s="5" t="n">
        <v>8.5</v>
      </c>
      <c r="I14" s="5" t="n">
        <v>9</v>
      </c>
      <c r="J14" s="5" t="n">
        <f aca="false">7</f>
        <v>7</v>
      </c>
      <c r="K14" s="5" t="n">
        <f aca="false">15/2</f>
        <v>7.5</v>
      </c>
      <c r="L14" s="5" t="n">
        <f aca="false">17/2</f>
        <v>8.5</v>
      </c>
      <c r="M14" s="5" t="n">
        <f aca="false">9</f>
        <v>9</v>
      </c>
      <c r="O14" s="2" t="s">
        <v>1</v>
      </c>
      <c r="P14" s="5" t="n">
        <f aca="false">(B14*F14*J14)^(1/3)</f>
        <v>3.65930571002297</v>
      </c>
      <c r="Q14" s="5" t="n">
        <f aca="false">(C14*G14*K14)^(1/3)</f>
        <v>3.83154716196777</v>
      </c>
      <c r="R14" s="5" t="n">
        <f aca="false">(D14*H14*L14)^(1/3)</f>
        <v>4.16497709275198</v>
      </c>
      <c r="S14" s="5" t="n">
        <f aca="false">(E14*I14*M14)^(1/3)</f>
        <v>4.32674871092222</v>
      </c>
    </row>
    <row r="15" customFormat="false" ht="12.8" hidden="false" customHeight="false" outlineLevel="0" collapsed="false">
      <c r="A15" s="2" t="s">
        <v>2</v>
      </c>
      <c r="B15" s="5" t="n">
        <f aca="false">I14^-1</f>
        <v>0.111111111111111</v>
      </c>
      <c r="C15" s="5" t="n">
        <f aca="false">H14^-1</f>
        <v>0.117647058823529</v>
      </c>
      <c r="D15" s="5" t="n">
        <f aca="false">G14^-1</f>
        <v>0.133333333333333</v>
      </c>
      <c r="E15" s="5" t="n">
        <f aca="false">F14^-1</f>
        <v>0.142857142857143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1</v>
      </c>
      <c r="K15" s="5" t="n">
        <f aca="false">H16^-1</f>
        <v>1</v>
      </c>
      <c r="L15" s="5" t="n">
        <f aca="false">G16^-1</f>
        <v>1</v>
      </c>
      <c r="M15" s="5" t="n">
        <f aca="false">F16^-1</f>
        <v>1</v>
      </c>
      <c r="O15" s="2" t="s">
        <v>2</v>
      </c>
      <c r="P15" s="5" t="n">
        <f aca="false">(B15*F15*J15)^(1/3)</f>
        <v>0.480749856769136</v>
      </c>
      <c r="Q15" s="5" t="n">
        <f aca="false">(C15*G15*K15)^(1/3)</f>
        <v>0.489997305029645</v>
      </c>
      <c r="R15" s="5" t="n">
        <f aca="false">(D15*H15*L15)^(1/3)</f>
        <v>0.510872954929035</v>
      </c>
      <c r="S15" s="5" t="n">
        <f aca="false">(E15*I15*M15)^(1/3)</f>
        <v>0.52275795857471</v>
      </c>
    </row>
    <row r="16" customFormat="false" ht="12.8" hidden="false" customHeight="false" outlineLevel="0" collapsed="false">
      <c r="A16" s="2" t="s">
        <v>3</v>
      </c>
      <c r="B16" s="5" t="n">
        <f aca="false">M14^-1</f>
        <v>0.111111111111111</v>
      </c>
      <c r="C16" s="5" t="n">
        <f aca="false">L14^-1</f>
        <v>0.117647058823529</v>
      </c>
      <c r="D16" s="5" t="n">
        <f aca="false">K14^-1</f>
        <v>0.133333333333333</v>
      </c>
      <c r="E16" s="5" t="n">
        <f aca="false">J14^-1</f>
        <v>0.142857142857143</v>
      </c>
      <c r="F16" s="5" t="n">
        <v>1</v>
      </c>
      <c r="G16" s="5" t="n">
        <v>1</v>
      </c>
      <c r="H16" s="5" t="n">
        <v>1</v>
      </c>
      <c r="I16" s="5" t="n">
        <v>1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3</v>
      </c>
      <c r="P16" s="5" t="n">
        <f aca="false">(B16*F16*J16)^(1/3)</f>
        <v>0.480749856769136</v>
      </c>
      <c r="Q16" s="5" t="n">
        <f aca="false">(C16*G16*K16)^(1/3)</f>
        <v>0.489997305029645</v>
      </c>
      <c r="R16" s="5" t="n">
        <f aca="false">(D16*H16*L16)^(1/3)</f>
        <v>0.510872954929035</v>
      </c>
      <c r="S16" s="5" t="n">
        <f aca="false">(E16*I16*M16)^(1/3)</f>
        <v>0.52275795857471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0</v>
      </c>
      <c r="B19" s="3" t="s">
        <v>1</v>
      </c>
      <c r="C19" s="3" t="s">
        <v>1</v>
      </c>
      <c r="D19" s="3" t="s">
        <v>1</v>
      </c>
      <c r="E19" s="3" t="s">
        <v>1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3</v>
      </c>
      <c r="K19" s="3" t="s">
        <v>3</v>
      </c>
      <c r="L19" s="3" t="s">
        <v>3</v>
      </c>
      <c r="M19" s="3" t="s">
        <v>3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5</v>
      </c>
      <c r="G20" s="5" t="n">
        <v>5.5</v>
      </c>
      <c r="H20" s="5" t="n">
        <v>6.5</v>
      </c>
      <c r="I20" s="5" t="n">
        <v>7</v>
      </c>
      <c r="J20" s="5" t="n">
        <v>1</v>
      </c>
      <c r="K20" s="5" t="n">
        <v>1</v>
      </c>
      <c r="L20" s="5" t="n">
        <v>1</v>
      </c>
      <c r="M20" s="5" t="n">
        <v>1</v>
      </c>
      <c r="O20" s="2" t="s">
        <v>1</v>
      </c>
      <c r="P20" s="5" t="n">
        <f aca="false">(B20*F20*J20)^(1/3)</f>
        <v>1.7099759466767</v>
      </c>
      <c r="Q20" s="5" t="n">
        <f aca="false">(C20*G20*K20)^(1/3)</f>
        <v>1.76517416766303</v>
      </c>
      <c r="R20" s="5" t="n">
        <f aca="false">(D20*H20*L20)^(1/3)</f>
        <v>1.86625557840862</v>
      </c>
      <c r="S20" s="5" t="n">
        <f aca="false">(E20*I20*M20)^(1/3)</f>
        <v>1.91293118277239</v>
      </c>
    </row>
    <row r="21" customFormat="false" ht="12.8" hidden="false" customHeight="false" outlineLevel="0" collapsed="false">
      <c r="A21" s="2" t="s">
        <v>2</v>
      </c>
      <c r="B21" s="5" t="n">
        <f aca="false">I20^-1</f>
        <v>0.142857142857143</v>
      </c>
      <c r="C21" s="5" t="n">
        <f aca="false">H20^-1</f>
        <v>0.153846153846154</v>
      </c>
      <c r="D21" s="5" t="n">
        <f aca="false">G20^-1</f>
        <v>0.181818181818182</v>
      </c>
      <c r="E21" s="5" t="n">
        <f aca="false">F20^-1</f>
        <v>0.2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0.111111111111111</v>
      </c>
      <c r="K21" s="5" t="n">
        <f aca="false">H22^-1</f>
        <v>0.117647058823529</v>
      </c>
      <c r="L21" s="5" t="n">
        <f aca="false">G22^-1</f>
        <v>0.133333333333333</v>
      </c>
      <c r="M21" s="5" t="n">
        <f aca="false">F22^-1</f>
        <v>0.142857142857143</v>
      </c>
      <c r="O21" s="2" t="s">
        <v>2</v>
      </c>
      <c r="P21" s="5" t="n">
        <f aca="false">(B21*F21*J21)^(1/3)</f>
        <v>0.251315813709718</v>
      </c>
      <c r="Q21" s="5" t="n">
        <f aca="false">(C21*G21*K21)^(1/3)</f>
        <v>0.262556377968054</v>
      </c>
      <c r="R21" s="5" t="n">
        <f aca="false">(D21*H21*L21)^(1/3)</f>
        <v>0.289417874047747</v>
      </c>
      <c r="S21" s="5" t="n">
        <f aca="false">(E21*I21*M21)^(1/3)</f>
        <v>0.30571070873288</v>
      </c>
    </row>
    <row r="22" customFormat="false" ht="12.8" hidden="false" customHeight="false" outlineLevel="0" collapsed="false">
      <c r="A22" s="2" t="s">
        <v>3</v>
      </c>
      <c r="B22" s="5" t="n">
        <f aca="false">M20^-1</f>
        <v>1</v>
      </c>
      <c r="C22" s="5" t="n">
        <f aca="false">L20^-1</f>
        <v>1</v>
      </c>
      <c r="D22" s="5" t="n">
        <f aca="false">K20^-1</f>
        <v>1</v>
      </c>
      <c r="E22" s="5" t="n">
        <f aca="false">J20^-1</f>
        <v>1</v>
      </c>
      <c r="F22" s="5" t="n">
        <v>7</v>
      </c>
      <c r="G22" s="5" t="n">
        <v>7.5</v>
      </c>
      <c r="H22" s="5" t="n">
        <v>8.5</v>
      </c>
      <c r="I22" s="5" t="n">
        <f aca="false">9</f>
        <v>9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3</v>
      </c>
      <c r="P22" s="5" t="n">
        <f aca="false">(B22*F22*J22)^(1/3)</f>
        <v>1.91293118277239</v>
      </c>
      <c r="Q22" s="5" t="n">
        <f aca="false">(C22*G22*K22)^(1/3)</f>
        <v>1.95743382058443</v>
      </c>
      <c r="R22" s="5" t="n">
        <f aca="false">(D22*H22*L22)^(1/3)</f>
        <v>2.04082755095867</v>
      </c>
      <c r="S22" s="5" t="n">
        <f aca="false">(E22*I22*M22)^(1/3)</f>
        <v>2.0800838230519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0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2</v>
      </c>
      <c r="G25" s="3" t="s">
        <v>2</v>
      </c>
      <c r="H25" s="3" t="s">
        <v>2</v>
      </c>
      <c r="I25" s="3" t="s">
        <v>2</v>
      </c>
      <c r="J25" s="3" t="s">
        <v>3</v>
      </c>
      <c r="K25" s="3" t="s">
        <v>3</v>
      </c>
      <c r="L25" s="3" t="s">
        <v>3</v>
      </c>
      <c r="M25" s="3" t="s">
        <v>3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v>6</v>
      </c>
      <c r="G26" s="5" t="n">
        <v>6.5</v>
      </c>
      <c r="H26" s="5" t="n">
        <v>7.5</v>
      </c>
      <c r="I26" s="5" t="n">
        <v>8</v>
      </c>
      <c r="J26" s="5" t="n">
        <v>6</v>
      </c>
      <c r="K26" s="5" t="n">
        <v>6.5</v>
      </c>
      <c r="L26" s="5" t="n">
        <v>7.5</v>
      </c>
      <c r="M26" s="5" t="n">
        <v>8</v>
      </c>
      <c r="O26" s="2" t="s">
        <v>1</v>
      </c>
      <c r="P26" s="5" t="n">
        <f aca="false">(B26*F26*J26)^(1/3)</f>
        <v>3.30192724889463</v>
      </c>
      <c r="Q26" s="5" t="n">
        <f aca="false">(C26*G26*K26)^(1/3)</f>
        <v>3.48290988394131</v>
      </c>
      <c r="R26" s="5" t="n">
        <f aca="false">(D26*H26*L26)^(1/3)</f>
        <v>3.83154716196777</v>
      </c>
      <c r="S26" s="5" t="n">
        <f aca="false">(E26*I26*M26)^(1/3)</f>
        <v>4</v>
      </c>
    </row>
    <row r="27" customFormat="false" ht="12.8" hidden="false" customHeight="false" outlineLevel="0" collapsed="false">
      <c r="A27" s="2" t="s">
        <v>2</v>
      </c>
      <c r="B27" s="5" t="n">
        <f aca="false">I26^-1</f>
        <v>0.125</v>
      </c>
      <c r="C27" s="5" t="n">
        <f aca="false">H26^-1</f>
        <v>0.133333333333333</v>
      </c>
      <c r="D27" s="5" t="n">
        <f aca="false">G26^-1</f>
        <v>0.153846153846154</v>
      </c>
      <c r="E27" s="5" t="n">
        <f aca="false">F26^-1</f>
        <v>0.166666666666667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0.2</v>
      </c>
      <c r="K27" s="5" t="n">
        <f aca="false">H28^-1</f>
        <v>0.222222222222222</v>
      </c>
      <c r="L27" s="5" t="n">
        <f aca="false">G28^-1</f>
        <v>0.285714285714286</v>
      </c>
      <c r="M27" s="5" t="n">
        <f aca="false">F28^-1</f>
        <v>0.333333333333333</v>
      </c>
      <c r="O27" s="2" t="s">
        <v>2</v>
      </c>
      <c r="P27" s="5" t="n">
        <f aca="false">(B27*F27*J27)^(1/3)</f>
        <v>0.292401773821287</v>
      </c>
      <c r="Q27" s="5" t="n">
        <f aca="false">(C27*G27*K27)^(1/3)</f>
        <v>0.309439255574185</v>
      </c>
      <c r="R27" s="5" t="n">
        <f aca="false">(D27*H27*L27)^(1/3)</f>
        <v>0.35291723364598</v>
      </c>
      <c r="S27" s="5" t="n">
        <f aca="false">(E27*I27*M27)^(1/3)</f>
        <v>0.381571414184444</v>
      </c>
    </row>
    <row r="28" customFormat="false" ht="12.8" hidden="false" customHeight="false" outlineLevel="0" collapsed="false">
      <c r="A28" s="2" t="s">
        <v>3</v>
      </c>
      <c r="B28" s="5" t="n">
        <f aca="false">M26^-1</f>
        <v>0.125</v>
      </c>
      <c r="C28" s="5" t="n">
        <f aca="false">L26^-1</f>
        <v>0.133333333333333</v>
      </c>
      <c r="D28" s="5" t="n">
        <f aca="false">K26^-1</f>
        <v>0.153846153846154</v>
      </c>
      <c r="E28" s="5" t="n">
        <f aca="false">J26^-1</f>
        <v>0.166666666666667</v>
      </c>
      <c r="F28" s="5" t="n">
        <v>3</v>
      </c>
      <c r="G28" s="5" t="n">
        <v>3.5</v>
      </c>
      <c r="H28" s="5" t="n">
        <v>4.5</v>
      </c>
      <c r="I28" s="5" t="n">
        <v>5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3</v>
      </c>
      <c r="P28" s="5" t="n">
        <f aca="false">(B28*F28*J28)^(1/3)</f>
        <v>0.721124785153704</v>
      </c>
      <c r="Q28" s="5" t="n">
        <f aca="false">(C28*G28*K28)^(1/3)</f>
        <v>0.775655590483521</v>
      </c>
      <c r="R28" s="5" t="n">
        <f aca="false">(D28*H28*L28)^(1/3)</f>
        <v>0.884639619325402</v>
      </c>
      <c r="S28" s="5" t="n">
        <f aca="false">(E28*I28*M28)^(1/3)</f>
        <v>0.941036028881028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</v>
      </c>
      <c r="P32" s="5" t="n">
        <f aca="false">(P2*P8*P14*P20*P26)^(1/5)</f>
        <v>3.03749084118695</v>
      </c>
      <c r="Q32" s="5" t="n">
        <f aca="false">(Q2*Q8*Q14*Q20*Q26)^(1/5)</f>
        <v>3.17990689776051</v>
      </c>
      <c r="R32" s="5" t="n">
        <f aca="false">(R2*R8*R14*R20*R26)^(1/5)</f>
        <v>3.43973112988646</v>
      </c>
      <c r="S32" s="5" t="n">
        <f aca="false">(S2*S8*S14*S20*S26)^(1/5)</f>
        <v>3.55772662077972</v>
      </c>
      <c r="T32" s="5"/>
    </row>
    <row r="33" customFormat="false" ht="12.8" hidden="false" customHeight="false" outlineLevel="0" collapsed="false">
      <c r="A33" s="2"/>
      <c r="N33" s="2"/>
      <c r="O33" s="2" t="s">
        <v>2</v>
      </c>
      <c r="P33" s="5" t="n">
        <f aca="false">(P3*P9*P15*P21*P27)^(1/5)</f>
        <v>0.292311292736107</v>
      </c>
      <c r="Q33" s="5" t="n">
        <f aca="false">(Q3*Q9*Q15*Q21*Q27)^(1/5)</f>
        <v>0.303311770387947</v>
      </c>
      <c r="R33" s="5" t="n">
        <f aca="false">(R3*R9*R15*R21*R27)^(1/5)</f>
        <v>0.330865747642877</v>
      </c>
      <c r="S33" s="5" t="n">
        <f aca="false">(S3*S9*S15*S21*S27)^(1/5)</f>
        <v>0.348350797066398</v>
      </c>
      <c r="T33" s="5"/>
    </row>
    <row r="34" customFormat="false" ht="12.8" hidden="false" customHeight="false" outlineLevel="0" collapsed="false">
      <c r="A34" s="2"/>
      <c r="N34" s="2"/>
      <c r="O34" s="2" t="s">
        <v>3</v>
      </c>
      <c r="P34" s="5" t="n">
        <f aca="false">(P4*P10*P16*P22*P28)^(1/5)</f>
        <v>0.881678136206924</v>
      </c>
      <c r="Q34" s="5" t="n">
        <f aca="false">(Q4*Q10*Q16*Q22*Q28)^(1/5)</f>
        <v>0.918161459850848</v>
      </c>
      <c r="R34" s="5" t="n">
        <f aca="false">(R4*R10*R16*R22*R28)^(1/5)</f>
        <v>0.992203981541918</v>
      </c>
      <c r="S34" s="5" t="n">
        <f aca="false">(S4*S10*S16*S22*S28)^(1/5)</f>
        <v>1.03071827423135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4.21148027012998</v>
      </c>
      <c r="Q36" s="3" t="n">
        <f aca="false">SUM(Q32:Q34)</f>
        <v>4.4013801279993</v>
      </c>
      <c r="R36" s="3" t="n">
        <f aca="false">SUM(R32:R34)</f>
        <v>4.76280085907125</v>
      </c>
      <c r="S36" s="3" t="n">
        <f aca="false">SUM(S32:S34)</f>
        <v>4.93679569207747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</v>
      </c>
      <c r="P39" s="5" t="n">
        <f aca="false">P32/+$S$36</f>
        <v>0.615275784262552</v>
      </c>
      <c r="Q39" s="5" t="n">
        <f aca="false">Q32/+$R$36</f>
        <v>0.667654808977378</v>
      </c>
      <c r="R39" s="5" t="n">
        <f aca="false">R32/+$Q$36</f>
        <v>0.7815119416759</v>
      </c>
      <c r="S39" s="5" t="n">
        <f aca="false">S32/+$P$36</f>
        <v>0.844768678132717</v>
      </c>
    </row>
    <row r="40" customFormat="false" ht="12.8" hidden="false" customHeight="false" outlineLevel="0" collapsed="false">
      <c r="O40" s="2" t="s">
        <v>2</v>
      </c>
      <c r="P40" s="5" t="n">
        <f aca="false">P33/+$S$36</f>
        <v>0.0592107332303028</v>
      </c>
      <c r="Q40" s="5" t="n">
        <f aca="false">Q33/+$R$36</f>
        <v>0.0636834877969457</v>
      </c>
      <c r="R40" s="5" t="n">
        <f aca="false">R33/+$Q$36</f>
        <v>0.0751731815977629</v>
      </c>
      <c r="S40" s="5" t="n">
        <f aca="false">S33/+$P$36</f>
        <v>0.0827145741456</v>
      </c>
    </row>
    <row r="41" customFormat="false" ht="12.8" hidden="false" customHeight="false" outlineLevel="0" collapsed="false">
      <c r="O41" s="2" t="s">
        <v>3</v>
      </c>
      <c r="P41" s="5" t="n">
        <f aca="false">P34/+$S$36</f>
        <v>0.178593199151797</v>
      </c>
      <c r="Q41" s="5" t="n">
        <f aca="false">Q34/+$R$36</f>
        <v>0.192777629596273</v>
      </c>
      <c r="R41" s="5" t="n">
        <f aca="false">R34/+$Q$36</f>
        <v>0.225430195231271</v>
      </c>
      <c r="S41" s="5" t="n">
        <f aca="false">S34/+$P$36</f>
        <v>0.244740140786541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K3" colorId="64" zoomScale="130" zoomScaleNormal="130" zoomScalePageLayoutView="100" workbookViewId="0">
      <selection pane="topLeft" activeCell="P32" activeCellId="0" sqref="P3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2.5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20.98"/>
    <col collapsed="false" customWidth="true" hidden="false" outlineLevel="0" max="9" min="9" style="0" width="21.26"/>
    <col collapsed="false" customWidth="true" hidden="false" outlineLevel="0" max="10" min="10" style="0" width="24.04"/>
    <col collapsed="false" customWidth="true" hidden="false" outlineLevel="0" max="11" min="11" style="0" width="26.95"/>
    <col collapsed="false" customWidth="true" hidden="false" outlineLevel="0" max="12" min="12" style="0" width="24.6"/>
    <col collapsed="false" customWidth="true" hidden="false" outlineLevel="0" max="13" min="13" style="0" width="23.76"/>
    <col collapsed="false" customWidth="true" hidden="false" outlineLevel="0" max="15" min="15" style="0" width="23.76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1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19</v>
      </c>
      <c r="K1" s="3" t="s">
        <v>19</v>
      </c>
      <c r="L1" s="3" t="s">
        <v>19</v>
      </c>
      <c r="M1" s="3" t="s">
        <v>19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17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2</v>
      </c>
      <c r="G2" s="5" t="n">
        <v>2.5</v>
      </c>
      <c r="H2" s="5" t="n">
        <v>3.5</v>
      </c>
      <c r="I2" s="5" t="n">
        <v>4</v>
      </c>
      <c r="J2" s="5" t="n">
        <v>4</v>
      </c>
      <c r="K2" s="5" t="n">
        <v>4.5</v>
      </c>
      <c r="L2" s="5" t="n">
        <v>5.5</v>
      </c>
      <c r="M2" s="5" t="n">
        <v>6</v>
      </c>
      <c r="O2" s="2" t="s">
        <v>17</v>
      </c>
      <c r="P2" s="5" t="n">
        <f aca="false">(B2*F2*J2)^(1/3)</f>
        <v>2</v>
      </c>
      <c r="Q2" s="5" t="n">
        <f aca="false">(C2*G2*K2)^(1/3)</f>
        <v>2.24070237327858</v>
      </c>
      <c r="R2" s="5" t="n">
        <f aca="false">(D2*H2*L2)^(1/3)</f>
        <v>2.68005420548268</v>
      </c>
      <c r="S2" s="5" t="n">
        <f aca="false">(E2*I2*M2)^(1/3)</f>
        <v>2.88449914061482</v>
      </c>
    </row>
    <row r="3" customFormat="false" ht="12.8" hidden="false" customHeight="false" outlineLevel="0" collapsed="false">
      <c r="A3" s="2" t="s">
        <v>18</v>
      </c>
      <c r="B3" s="5" t="n">
        <f aca="false">I2^-1</f>
        <v>0.25</v>
      </c>
      <c r="C3" s="5" t="n">
        <f aca="false">H2^-1</f>
        <v>0.285714285714286</v>
      </c>
      <c r="D3" s="5" t="n">
        <f aca="false">G2^-1</f>
        <v>0.4</v>
      </c>
      <c r="E3" s="5" t="n">
        <f aca="false">F2^-1</f>
        <v>0.5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1</v>
      </c>
      <c r="K3" s="5" t="n">
        <f aca="false">H4^-1</f>
        <v>1.5</v>
      </c>
      <c r="L3" s="5" t="n">
        <f aca="false">G4^-1</f>
        <v>2.5</v>
      </c>
      <c r="M3" s="5" t="n">
        <f aca="false">F4^-1</f>
        <v>3</v>
      </c>
      <c r="O3" s="2" t="s">
        <v>18</v>
      </c>
      <c r="P3" s="5" t="n">
        <f aca="false">(B3*F3*J3)^(1/3)</f>
        <v>0.629960524947437</v>
      </c>
      <c r="Q3" s="5" t="n">
        <f aca="false">(C3*G3*K3)^(1/3)</f>
        <v>0.753947441129154</v>
      </c>
      <c r="R3" s="5" t="n">
        <f aca="false">(D3*H3*L3)^(1/3)</f>
        <v>1</v>
      </c>
      <c r="S3" s="5" t="n">
        <f aca="false">(E3*I3*M3)^(1/3)</f>
        <v>1.14471424255333</v>
      </c>
    </row>
    <row r="4" customFormat="false" ht="12.8" hidden="false" customHeight="false" outlineLevel="0" collapsed="false">
      <c r="A4" s="2" t="s">
        <v>19</v>
      </c>
      <c r="B4" s="5" t="n">
        <f aca="false">M2^-1</f>
        <v>0.166666666666667</v>
      </c>
      <c r="C4" s="5" t="n">
        <f aca="false">L2^-1</f>
        <v>0.181818181818182</v>
      </c>
      <c r="D4" s="5" t="n">
        <f aca="false">K2^-1</f>
        <v>0.222222222222222</v>
      </c>
      <c r="E4" s="5" t="n">
        <f aca="false">J2^-1</f>
        <v>0.25</v>
      </c>
      <c r="F4" s="5" t="n">
        <f aca="false">1/3</f>
        <v>0.333333333333333</v>
      </c>
      <c r="G4" s="5" t="n">
        <f aca="false">2/5</f>
        <v>0.4</v>
      </c>
      <c r="H4" s="5" t="n">
        <f aca="false">2/3</f>
        <v>0.666666666666667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19</v>
      </c>
      <c r="P4" s="5" t="n">
        <f aca="false">(B4*F4*J4)^(1/3)</f>
        <v>0.381571414184444</v>
      </c>
      <c r="Q4" s="5" t="n">
        <f aca="false">(C4*G4*K4)^(1/3)</f>
        <v>0.417412804484646</v>
      </c>
      <c r="R4" s="5" t="n">
        <f aca="false">(D4*H4*L4)^(1/3)</f>
        <v>0.5291336839894</v>
      </c>
      <c r="S4" s="5" t="n">
        <f aca="false">(E4*I4*M4)^(1/3)</f>
        <v>0.629960524947437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1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19</v>
      </c>
      <c r="K7" s="3" t="s">
        <v>19</v>
      </c>
      <c r="L7" s="3" t="s">
        <v>19</v>
      </c>
      <c r="M7" s="3" t="s">
        <v>19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4</v>
      </c>
      <c r="G8" s="5" t="n">
        <v>4.5</v>
      </c>
      <c r="H8" s="5" t="n">
        <v>5.5</v>
      </c>
      <c r="I8" s="5" t="n">
        <v>6</v>
      </c>
      <c r="J8" s="5" t="n">
        <v>3</v>
      </c>
      <c r="K8" s="5" t="n">
        <v>3.5</v>
      </c>
      <c r="L8" s="5" t="n">
        <v>4.5</v>
      </c>
      <c r="M8" s="5" t="n">
        <v>5</v>
      </c>
      <c r="O8" s="2" t="s">
        <v>17</v>
      </c>
      <c r="P8" s="5" t="n">
        <f aca="false">(B8*F8*J8)^(1/3)</f>
        <v>2.28942848510666</v>
      </c>
      <c r="Q8" s="5" t="n">
        <f aca="false">(C8*G8*K8)^(1/3)</f>
        <v>2.50664896748229</v>
      </c>
      <c r="R8" s="5" t="n">
        <f aca="false">(D8*H8*L8)^(1/3)</f>
        <v>2.91423834162573</v>
      </c>
      <c r="S8" s="5" t="n">
        <f aca="false">(E8*I8*M8)^(1/3)</f>
        <v>3.10723250595386</v>
      </c>
    </row>
    <row r="9" customFormat="false" ht="12.8" hidden="false" customHeight="false" outlineLevel="0" collapsed="false">
      <c r="A9" s="2" t="s">
        <v>18</v>
      </c>
      <c r="B9" s="5" t="n">
        <f aca="false">I8^-1</f>
        <v>0.166666666666667</v>
      </c>
      <c r="C9" s="5" t="n">
        <f aca="false">H8^-1</f>
        <v>0.181818181818182</v>
      </c>
      <c r="D9" s="5" t="n">
        <f aca="false">G8^-1</f>
        <v>0.222222222222222</v>
      </c>
      <c r="E9" s="5" t="n">
        <f aca="false">F8^-1</f>
        <v>0.25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1</v>
      </c>
      <c r="K9" s="5" t="n">
        <f aca="false">H10^-1</f>
        <v>1.5</v>
      </c>
      <c r="L9" s="5" t="n">
        <f aca="false">G10^-1</f>
        <v>2.5</v>
      </c>
      <c r="M9" s="5" t="n">
        <f aca="false">F10^-1</f>
        <v>3</v>
      </c>
      <c r="O9" s="2" t="s">
        <v>18</v>
      </c>
      <c r="P9" s="5" t="n">
        <f aca="false">(B9*F9*J9)^(1/3)</f>
        <v>0.550321208149104</v>
      </c>
      <c r="Q9" s="5" t="n">
        <f aca="false">(C9*G9*K9)^(1/3)</f>
        <v>0.648499317248028</v>
      </c>
      <c r="R9" s="5" t="n">
        <f aca="false">(D9*H9*L9)^(1/3)</f>
        <v>0.82207069144349</v>
      </c>
      <c r="S9" s="5" t="n">
        <f aca="false">(E9*I9*M9)^(1/3)</f>
        <v>0.90856029641607</v>
      </c>
    </row>
    <row r="10" customFormat="false" ht="12.8" hidden="false" customHeight="false" outlineLevel="0" collapsed="false">
      <c r="A10" s="2" t="s">
        <v>19</v>
      </c>
      <c r="B10" s="5" t="n">
        <f aca="false">M8^-1</f>
        <v>0.2</v>
      </c>
      <c r="C10" s="5" t="n">
        <f aca="false">L8^-1</f>
        <v>0.222222222222222</v>
      </c>
      <c r="D10" s="5" t="n">
        <f aca="false">K8^-1</f>
        <v>0.285714285714286</v>
      </c>
      <c r="E10" s="5" t="n">
        <f aca="false">J8^-1</f>
        <v>0.333333333333333</v>
      </c>
      <c r="F10" s="5" t="n">
        <f aca="false">1/3</f>
        <v>0.333333333333333</v>
      </c>
      <c r="G10" s="5" t="n">
        <f aca="false">2/5</f>
        <v>0.4</v>
      </c>
      <c r="H10" s="5" t="n">
        <f aca="false">2/3</f>
        <v>0.666666666666667</v>
      </c>
      <c r="I10" s="5" t="n">
        <v>1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19</v>
      </c>
      <c r="P10" s="5" t="n">
        <f aca="false">(B10*F10*J10)^(1/3)</f>
        <v>0.405480133038227</v>
      </c>
      <c r="Q10" s="5" t="n">
        <f aca="false">(C10*G10*K10)^(1/3)</f>
        <v>0.446288633388113</v>
      </c>
      <c r="R10" s="5" t="n">
        <f aca="false">(D10*H10*L10)^(1/3)</f>
        <v>0.575369582664788</v>
      </c>
      <c r="S10" s="5" t="n">
        <f aca="false">(E10*I10*M10)^(1/3)</f>
        <v>0.693361274350635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1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19</v>
      </c>
      <c r="K13" s="3" t="s">
        <v>19</v>
      </c>
      <c r="L13" s="3" t="s">
        <v>19</v>
      </c>
      <c r="M13" s="3" t="s">
        <v>19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17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1.5</v>
      </c>
      <c r="H14" s="5" t="n">
        <v>2.5</v>
      </c>
      <c r="I14" s="5" t="n">
        <v>3</v>
      </c>
      <c r="J14" s="5" t="n">
        <v>1</v>
      </c>
      <c r="K14" s="5" t="n">
        <v>1.5</v>
      </c>
      <c r="L14" s="5" t="n">
        <v>2.5</v>
      </c>
      <c r="M14" s="5" t="n">
        <v>3</v>
      </c>
      <c r="O14" s="2" t="s">
        <v>17</v>
      </c>
      <c r="P14" s="5" t="n">
        <f aca="false">(B14*F14*J14)^(1/3)</f>
        <v>1</v>
      </c>
      <c r="Q14" s="5" t="n">
        <f aca="false">(C14*G14*K14)^(1/3)</f>
        <v>1.31037069710445</v>
      </c>
      <c r="R14" s="5" t="n">
        <f aca="false">(D14*H14*L14)^(1/3)</f>
        <v>1.84201574932019</v>
      </c>
      <c r="S14" s="5" t="n">
        <f aca="false">(E14*I14*M14)^(1/3)</f>
        <v>2.0800838230519</v>
      </c>
    </row>
    <row r="15" customFormat="false" ht="12.8" hidden="false" customHeight="false" outlineLevel="0" collapsed="false">
      <c r="A15" s="2" t="s">
        <v>18</v>
      </c>
      <c r="B15" s="5" t="n">
        <f aca="false">I14^-1</f>
        <v>0.333333333333333</v>
      </c>
      <c r="C15" s="5" t="n">
        <f aca="false">H14^-1</f>
        <v>0.4</v>
      </c>
      <c r="D15" s="5" t="n">
        <f aca="false">G14^-1</f>
        <v>0.666666666666667</v>
      </c>
      <c r="E15" s="5" t="n">
        <f aca="false">F14^-1</f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1</v>
      </c>
      <c r="K15" s="5" t="n">
        <f aca="false">H16^-1</f>
        <v>1.5</v>
      </c>
      <c r="L15" s="5" t="n">
        <f aca="false">G16^-1</f>
        <v>2.5</v>
      </c>
      <c r="M15" s="5" t="n">
        <f aca="false">F16^-1</f>
        <v>3</v>
      </c>
      <c r="O15" s="2" t="s">
        <v>18</v>
      </c>
      <c r="P15" s="5" t="n">
        <f aca="false">(B15*F15*J15)^(1/3)</f>
        <v>0.693361274350635</v>
      </c>
      <c r="Q15" s="5" t="n">
        <f aca="false">(C15*G15*K15)^(1/3)</f>
        <v>0.843432665301749</v>
      </c>
      <c r="R15" s="5" t="n">
        <f aca="false">(D15*H15*L15)^(1/3)</f>
        <v>1.18563110149669</v>
      </c>
      <c r="S15" s="5" t="n">
        <f aca="false">(E15*I15*M15)^(1/3)</f>
        <v>1.44224957030741</v>
      </c>
    </row>
    <row r="16" customFormat="false" ht="12.8" hidden="false" customHeight="false" outlineLevel="0" collapsed="false">
      <c r="A16" s="2" t="s">
        <v>19</v>
      </c>
      <c r="B16" s="5" t="n">
        <f aca="false">M14^-1</f>
        <v>0.333333333333333</v>
      </c>
      <c r="C16" s="5" t="n">
        <f aca="false">L14^-1</f>
        <v>0.4</v>
      </c>
      <c r="D16" s="5" t="n">
        <f aca="false">K14^-1</f>
        <v>0.666666666666667</v>
      </c>
      <c r="E16" s="5" t="n">
        <f aca="false">J14^-1</f>
        <v>1</v>
      </c>
      <c r="F16" s="5" t="n">
        <f aca="false">1/3</f>
        <v>0.333333333333333</v>
      </c>
      <c r="G16" s="5" t="n">
        <f aca="false">2/5</f>
        <v>0.4</v>
      </c>
      <c r="H16" s="5" t="n">
        <f aca="false">2/3</f>
        <v>0.666666666666667</v>
      </c>
      <c r="I16" s="5" t="n">
        <v>1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19</v>
      </c>
      <c r="P16" s="5" t="n">
        <f aca="false">(B16*F16*J16)^(1/3)</f>
        <v>0.480749856769136</v>
      </c>
      <c r="Q16" s="5" t="n">
        <f aca="false">(C16*G16*K16)^(1/3)</f>
        <v>0.542883523318981</v>
      </c>
      <c r="R16" s="5" t="n">
        <f aca="false">(D16*H16*L16)^(1/3)</f>
        <v>0.763142828368888</v>
      </c>
      <c r="S16" s="5" t="n">
        <f aca="false">(E16*I16*M16)^(1/3)</f>
        <v>1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1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19</v>
      </c>
      <c r="K19" s="3" t="s">
        <v>19</v>
      </c>
      <c r="L19" s="3" t="s">
        <v>19</v>
      </c>
      <c r="M19" s="3" t="s">
        <v>19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17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4</v>
      </c>
      <c r="G20" s="5" t="n">
        <v>4.5</v>
      </c>
      <c r="H20" s="5" t="n">
        <v>5.5</v>
      </c>
      <c r="I20" s="5" t="n">
        <v>6</v>
      </c>
      <c r="J20" s="5" t="n">
        <v>3</v>
      </c>
      <c r="K20" s="5" t="n">
        <v>3.5</v>
      </c>
      <c r="L20" s="5" t="n">
        <v>4.5</v>
      </c>
      <c r="M20" s="5" t="n">
        <v>5</v>
      </c>
      <c r="O20" s="2" t="s">
        <v>17</v>
      </c>
      <c r="P20" s="5" t="n">
        <f aca="false">(B20*F20*J20)^(1/3)</f>
        <v>2.28942848510666</v>
      </c>
      <c r="Q20" s="5" t="n">
        <f aca="false">(C20*G20*K20)^(1/3)</f>
        <v>2.50664896748229</v>
      </c>
      <c r="R20" s="5" t="n">
        <f aca="false">(D20*H20*L20)^(1/3)</f>
        <v>2.91423834162573</v>
      </c>
      <c r="S20" s="5" t="n">
        <f aca="false">(E20*I20*M20)^(1/3)</f>
        <v>3.10723250595386</v>
      </c>
    </row>
    <row r="21" customFormat="false" ht="12.8" hidden="false" customHeight="false" outlineLevel="0" collapsed="false">
      <c r="A21" s="2" t="s">
        <v>18</v>
      </c>
      <c r="B21" s="5" t="n">
        <f aca="false">I20^-1</f>
        <v>0.166666666666667</v>
      </c>
      <c r="C21" s="5" t="n">
        <f aca="false">H20^-1</f>
        <v>0.181818181818182</v>
      </c>
      <c r="D21" s="5" t="n">
        <f aca="false">G20^-1</f>
        <v>0.222222222222222</v>
      </c>
      <c r="E21" s="5" t="n">
        <f aca="false">F20^-1</f>
        <v>0.25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1</v>
      </c>
      <c r="K21" s="5" t="n">
        <f aca="false">H22^-1</f>
        <v>1.5</v>
      </c>
      <c r="L21" s="5" t="n">
        <f aca="false">G22^-1</f>
        <v>2.5</v>
      </c>
      <c r="M21" s="5" t="n">
        <f aca="false">F22^-1</f>
        <v>3</v>
      </c>
      <c r="O21" s="2" t="s">
        <v>18</v>
      </c>
      <c r="P21" s="5" t="n">
        <f aca="false">(B21*F21*J21)^(1/3)</f>
        <v>0.550321208149104</v>
      </c>
      <c r="Q21" s="5" t="n">
        <f aca="false">(C21*G21*K21)^(1/3)</f>
        <v>0.648499317248028</v>
      </c>
      <c r="R21" s="5" t="n">
        <f aca="false">(D21*H21*L21)^(1/3)</f>
        <v>0.82207069144349</v>
      </c>
      <c r="S21" s="5" t="n">
        <f aca="false">(E21*I21*M21)^(1/3)</f>
        <v>0.90856029641607</v>
      </c>
    </row>
    <row r="22" customFormat="false" ht="12.8" hidden="false" customHeight="false" outlineLevel="0" collapsed="false">
      <c r="A22" s="2" t="s">
        <v>19</v>
      </c>
      <c r="B22" s="5" t="n">
        <f aca="false">M20^-1</f>
        <v>0.2</v>
      </c>
      <c r="C22" s="5" t="n">
        <f aca="false">L20^-1</f>
        <v>0.222222222222222</v>
      </c>
      <c r="D22" s="5" t="n">
        <f aca="false">K20^-1</f>
        <v>0.285714285714286</v>
      </c>
      <c r="E22" s="5" t="n">
        <f aca="false">J20^-1</f>
        <v>0.333333333333333</v>
      </c>
      <c r="F22" s="5" t="n">
        <f aca="false">1/3</f>
        <v>0.333333333333333</v>
      </c>
      <c r="G22" s="5" t="n">
        <f aca="false">2/5</f>
        <v>0.4</v>
      </c>
      <c r="H22" s="5" t="n">
        <f aca="false">2/3</f>
        <v>0.666666666666667</v>
      </c>
      <c r="I22" s="5" t="n">
        <v>1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19</v>
      </c>
      <c r="P22" s="5" t="n">
        <f aca="false">(B22*F22*J22)^(1/3)</f>
        <v>0.405480133038227</v>
      </c>
      <c r="Q22" s="5" t="n">
        <f aca="false">(C22*G22*K22)^(1/3)</f>
        <v>0.446288633388113</v>
      </c>
      <c r="R22" s="5" t="n">
        <f aca="false">(D22*H22*L22)^(1/3)</f>
        <v>0.575369582664788</v>
      </c>
      <c r="S22" s="5" t="n">
        <f aca="false">(E22*I22*M22)^(1/3)</f>
        <v>0.693361274350635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1</v>
      </c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19</v>
      </c>
      <c r="K25" s="3" t="s">
        <v>19</v>
      </c>
      <c r="L25" s="3" t="s">
        <v>19</v>
      </c>
      <c r="M25" s="3" t="s">
        <v>19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17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v>6</v>
      </c>
      <c r="G26" s="5" t="n">
        <v>6.5</v>
      </c>
      <c r="H26" s="5" t="n">
        <v>7.5</v>
      </c>
      <c r="I26" s="5" t="n">
        <v>8</v>
      </c>
      <c r="J26" s="5" t="n">
        <v>4</v>
      </c>
      <c r="K26" s="5" t="n">
        <v>4.5</v>
      </c>
      <c r="L26" s="5" t="n">
        <v>5.5</v>
      </c>
      <c r="M26" s="5" t="n">
        <v>6</v>
      </c>
      <c r="O26" s="2" t="s">
        <v>17</v>
      </c>
      <c r="P26" s="5" t="n">
        <f aca="false">(B26*F26*J26)^(1/3)</f>
        <v>2.88449914061482</v>
      </c>
      <c r="Q26" s="5" t="n">
        <f aca="false">(C26*G26*K26)^(1/3)</f>
        <v>3.08112007387452</v>
      </c>
      <c r="R26" s="5" t="n">
        <f aca="false">(D26*H26*L26)^(1/3)</f>
        <v>3.45521161500559</v>
      </c>
      <c r="S26" s="5" t="n">
        <f aca="false">(E26*I26*M26)^(1/3)</f>
        <v>3.63424118566428</v>
      </c>
    </row>
    <row r="27" customFormat="false" ht="12.8" hidden="false" customHeight="false" outlineLevel="0" collapsed="false">
      <c r="A27" s="2" t="s">
        <v>18</v>
      </c>
      <c r="B27" s="5" t="n">
        <f aca="false">I26^-1</f>
        <v>0.125</v>
      </c>
      <c r="C27" s="5" t="n">
        <f aca="false">H26^-1</f>
        <v>0.133333333333333</v>
      </c>
      <c r="D27" s="5" t="n">
        <f aca="false">G26^-1</f>
        <v>0.153846153846154</v>
      </c>
      <c r="E27" s="5" t="n">
        <f aca="false">F26^-1</f>
        <v>0.166666666666667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0.25</v>
      </c>
      <c r="K27" s="5" t="n">
        <f aca="false">H28^-1</f>
        <v>0.285714285714286</v>
      </c>
      <c r="L27" s="5" t="n">
        <f aca="false">G28^-1</f>
        <v>0.4</v>
      </c>
      <c r="M27" s="5" t="n">
        <f aca="false">F28^-1</f>
        <v>0.5</v>
      </c>
      <c r="O27" s="2" t="s">
        <v>18</v>
      </c>
      <c r="P27" s="5" t="n">
        <f aca="false">(B27*F27*J27)^(1/3)</f>
        <v>0.314980262473718</v>
      </c>
      <c r="Q27" s="5" t="n">
        <f aca="false">(C27*G27*K27)^(1/3)</f>
        <v>0.336478173147995</v>
      </c>
      <c r="R27" s="5" t="n">
        <f aca="false">(D27*H27*L27)^(1/3)</f>
        <v>0.394804606749714</v>
      </c>
      <c r="S27" s="5" t="n">
        <f aca="false">(E27*I27*M27)^(1/3)</f>
        <v>0.436790232368149</v>
      </c>
    </row>
    <row r="28" customFormat="false" ht="12.8" hidden="false" customHeight="false" outlineLevel="0" collapsed="false">
      <c r="A28" s="2" t="s">
        <v>19</v>
      </c>
      <c r="B28" s="5" t="n">
        <f aca="false">M26^-1</f>
        <v>0.166666666666667</v>
      </c>
      <c r="C28" s="5" t="n">
        <f aca="false">L26^-1</f>
        <v>0.181818181818182</v>
      </c>
      <c r="D28" s="5" t="n">
        <f aca="false">K26^-1</f>
        <v>0.222222222222222</v>
      </c>
      <c r="E28" s="5" t="n">
        <f aca="false">J26^-1</f>
        <v>0.25</v>
      </c>
      <c r="F28" s="5" t="n">
        <v>2</v>
      </c>
      <c r="G28" s="5" t="n">
        <v>2.5</v>
      </c>
      <c r="H28" s="5" t="n">
        <v>3.5</v>
      </c>
      <c r="I28" s="5" t="n">
        <v>4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19</v>
      </c>
      <c r="P28" s="5" t="n">
        <f aca="false">(B28*F28*J28)^(1/3)</f>
        <v>0.693361274350635</v>
      </c>
      <c r="Q28" s="5" t="n">
        <f aca="false">(C28*G28*K28)^(1/3)</f>
        <v>0.768880959828629</v>
      </c>
      <c r="R28" s="5" t="n">
        <f aca="false">(D28*H28*L28)^(1/3)</f>
        <v>0.91964139212704</v>
      </c>
      <c r="S28" s="5" t="n">
        <f aca="false">(E28*I28*M28)^(1/3)</f>
        <v>1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17</v>
      </c>
      <c r="P32" s="5" t="n">
        <f aca="false">(P2*P8*P14*P20*P26)^(1/5)</f>
        <v>1.97747460401501</v>
      </c>
      <c r="Q32" s="5" t="n">
        <f aca="false">(Q2*Q8*Q14*Q20*Q26)^(1/5)</f>
        <v>2.24354508771052</v>
      </c>
      <c r="R32" s="5" t="n">
        <f aca="false">(R2*R8*R14*R20*R26)^(1/5)</f>
        <v>2.70515616069783</v>
      </c>
      <c r="S32" s="5" t="n">
        <f aca="false">(S2*S8*S14*S20*S26)^(1/5)</f>
        <v>2.91516069572411</v>
      </c>
      <c r="T32" s="5"/>
    </row>
    <row r="33" customFormat="false" ht="12.8" hidden="false" customHeight="false" outlineLevel="0" collapsed="false">
      <c r="A33" s="2"/>
      <c r="N33" s="2"/>
      <c r="O33" s="2" t="s">
        <v>18</v>
      </c>
      <c r="P33" s="5" t="n">
        <f aca="false">(P3*P9*P15*P21*P27)^(1/5)</f>
        <v>0.529611920524406</v>
      </c>
      <c r="Q33" s="5" t="n">
        <f aca="false">(Q3*Q9*Q15*Q21*Q27)^(1/5)</f>
        <v>0.617779490863704</v>
      </c>
      <c r="R33" s="5" t="n">
        <f aca="false">(R3*R9*R15*R21*R27)^(1/5)</f>
        <v>0.794383152488036</v>
      </c>
      <c r="S33" s="5" t="n">
        <f aca="false">(S3*S9*S15*S21*S27)^(1/5)</f>
        <v>0.901454033516618</v>
      </c>
      <c r="T33" s="5"/>
    </row>
    <row r="34" customFormat="false" ht="12.8" hidden="false" customHeight="false" outlineLevel="0" collapsed="false">
      <c r="A34" s="2"/>
      <c r="N34" s="2"/>
      <c r="O34" s="2" t="s">
        <v>19</v>
      </c>
      <c r="P34" s="5" t="n">
        <f aca="false">(P4*P10*P16*P22*P28)^(1/5)</f>
        <v>0.461401229556733</v>
      </c>
      <c r="Q34" s="5" t="n">
        <f aca="false">(Q4*Q10*Q16*Q22*Q28)^(1/5)</f>
        <v>0.510590390839944</v>
      </c>
      <c r="R34" s="5" t="n">
        <f aca="false">(R4*R10*R16*R22*R28)^(1/5)</f>
        <v>0.657562001726318</v>
      </c>
      <c r="S34" s="5" t="n">
        <f aca="false">(S4*S10*S16*S22*S28)^(1/5)</f>
        <v>0.787492633537858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2.96848775409615</v>
      </c>
      <c r="Q36" s="3" t="n">
        <f aca="false">SUM(Q32:Q34)</f>
        <v>3.37191496941416</v>
      </c>
      <c r="R36" s="3" t="n">
        <f aca="false">SUM(R32:R34)</f>
        <v>4.15710131491219</v>
      </c>
      <c r="S36" s="3" t="n">
        <f aca="false">SUM(S32:S34)</f>
        <v>4.60410736277859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17</v>
      </c>
      <c r="P39" s="5" t="n">
        <f aca="false">P32/+$S$36</f>
        <v>0.429502278769971</v>
      </c>
      <c r="Q39" s="5" t="n">
        <f aca="false">Q32/+$R$36</f>
        <v>0.539689778467164</v>
      </c>
      <c r="R39" s="5" t="n">
        <f aca="false">R32/+$Q$36</f>
        <v>0.802261084646457</v>
      </c>
      <c r="S39" s="5" t="n">
        <f aca="false">S32/+$P$36</f>
        <v>0.982035614498173</v>
      </c>
    </row>
    <row r="40" customFormat="false" ht="12.8" hidden="false" customHeight="false" outlineLevel="0" collapsed="false">
      <c r="O40" s="2" t="s">
        <v>18</v>
      </c>
      <c r="P40" s="5" t="n">
        <f aca="false">P33/+$S$36</f>
        <v>0.115030315063023</v>
      </c>
      <c r="Q40" s="5" t="n">
        <f aca="false">Q33/+$R$36</f>
        <v>0.148608235418182</v>
      </c>
      <c r="R40" s="5" t="n">
        <f aca="false">R33/+$Q$36</f>
        <v>0.235588133061983</v>
      </c>
      <c r="S40" s="5" t="n">
        <f aca="false">S33/+$P$36</f>
        <v>0.303674499675036</v>
      </c>
    </row>
    <row r="41" customFormat="false" ht="12.8" hidden="false" customHeight="false" outlineLevel="0" collapsed="false">
      <c r="O41" s="2" t="s">
        <v>19</v>
      </c>
      <c r="P41" s="5" t="n">
        <f aca="false">P34/+$S$36</f>
        <v>0.100215132532938</v>
      </c>
      <c r="Q41" s="5" t="n">
        <f aca="false">Q34/+$R$36</f>
        <v>0.122823658160164</v>
      </c>
      <c r="R41" s="5" t="n">
        <f aca="false">R34/+$Q$36</f>
        <v>0.195011442367588</v>
      </c>
      <c r="S41" s="5" t="n">
        <f aca="false">S34/+$P$36</f>
        <v>0.265284110554681</v>
      </c>
    </row>
    <row r="42" customFormat="false" ht="12.8" hidden="false" customHeight="false" outlineLevel="0" collapsed="false">
      <c r="K4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7" activeCellId="0" sqref="A4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2.5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20.98"/>
    <col collapsed="false" customWidth="true" hidden="false" outlineLevel="0" max="9" min="9" style="0" width="21.26"/>
    <col collapsed="false" customWidth="true" hidden="false" outlineLevel="0" max="10" min="10" style="0" width="24.04"/>
    <col collapsed="false" customWidth="true" hidden="false" outlineLevel="0" max="11" min="11" style="0" width="26.95"/>
    <col collapsed="false" customWidth="true" hidden="false" outlineLevel="0" max="12" min="12" style="0" width="24.6"/>
    <col collapsed="false" customWidth="true" hidden="false" outlineLevel="0" max="13" min="13" style="0" width="23.76"/>
    <col collapsed="false" customWidth="true" hidden="false" outlineLevel="0" max="15" min="15" style="0" width="23.76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2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19</v>
      </c>
      <c r="K1" s="3" t="s">
        <v>19</v>
      </c>
      <c r="L1" s="3" t="s">
        <v>19</v>
      </c>
      <c r="M1" s="3" t="s">
        <v>19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17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1</v>
      </c>
      <c r="G2" s="5" t="n">
        <v>1.5</v>
      </c>
      <c r="H2" s="5" t="n">
        <v>2.5</v>
      </c>
      <c r="I2" s="5" t="n">
        <v>3</v>
      </c>
      <c r="J2" s="5" t="n">
        <v>6</v>
      </c>
      <c r="K2" s="5" t="n">
        <v>6.5</v>
      </c>
      <c r="L2" s="5" t="n">
        <v>7.5</v>
      </c>
      <c r="M2" s="5" t="n">
        <v>8</v>
      </c>
      <c r="O2" s="2" t="s">
        <v>17</v>
      </c>
      <c r="P2" s="5" t="n">
        <f aca="false">(B2*F2*J2)^(1/3)</f>
        <v>1.81712059283214</v>
      </c>
      <c r="Q2" s="5" t="n">
        <f aca="false">(C2*G2*K2)^(1/3)</f>
        <v>2.13632934084896</v>
      </c>
      <c r="R2" s="5" t="n">
        <f aca="false">(D2*H2*L2)^(1/3)</f>
        <v>2.65664642295653</v>
      </c>
      <c r="S2" s="5" t="n">
        <f aca="false">(E2*I2*M2)^(1/3)</f>
        <v>2.88449914061482</v>
      </c>
    </row>
    <row r="3" customFormat="false" ht="12.8" hidden="false" customHeight="false" outlineLevel="0" collapsed="false">
      <c r="A3" s="2" t="s">
        <v>18</v>
      </c>
      <c r="B3" s="5" t="n">
        <f aca="false">I2^-1</f>
        <v>0.333333333333333</v>
      </c>
      <c r="C3" s="5" t="n">
        <f aca="false">H2^-1</f>
        <v>0.4</v>
      </c>
      <c r="D3" s="5" t="n">
        <f aca="false">G2^-1</f>
        <v>0.666666666666667</v>
      </c>
      <c r="E3" s="5" t="n">
        <f aca="false">F2^-1</f>
        <v>1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7</v>
      </c>
      <c r="K3" s="5" t="n">
        <f aca="false">H4^-1</f>
        <v>7.5</v>
      </c>
      <c r="L3" s="5" t="n">
        <f aca="false">G4^-1</f>
        <v>8.5</v>
      </c>
      <c r="M3" s="5" t="n">
        <f aca="false">F4^-1</f>
        <v>9</v>
      </c>
      <c r="O3" s="2" t="s">
        <v>18</v>
      </c>
      <c r="P3" s="5" t="n">
        <f aca="false">(B3*F3*J3)^(1/3)</f>
        <v>1.32635240263213</v>
      </c>
      <c r="Q3" s="5" t="n">
        <f aca="false">(C3*G3*K3)^(1/3)</f>
        <v>1.44224957030741</v>
      </c>
      <c r="R3" s="5" t="n">
        <f aca="false">(D3*H3*L3)^(1/3)</f>
        <v>1.78282708041312</v>
      </c>
      <c r="S3" s="5" t="n">
        <f aca="false">(E3*I3*M3)^(1/3)</f>
        <v>2.0800838230519</v>
      </c>
    </row>
    <row r="4" customFormat="false" ht="12.8" hidden="false" customHeight="false" outlineLevel="0" collapsed="false">
      <c r="A4" s="2" t="s">
        <v>19</v>
      </c>
      <c r="B4" s="5" t="n">
        <f aca="false">M2^-1</f>
        <v>0.125</v>
      </c>
      <c r="C4" s="5" t="n">
        <f aca="false">L2^-1</f>
        <v>0.133333333333333</v>
      </c>
      <c r="D4" s="5" t="n">
        <f aca="false">K2^-1</f>
        <v>0.153846153846154</v>
      </c>
      <c r="E4" s="5" t="n">
        <f aca="false">J2^-1</f>
        <v>0.166666666666667</v>
      </c>
      <c r="F4" s="5" t="n">
        <f aca="false">1/9</f>
        <v>0.111111111111111</v>
      </c>
      <c r="G4" s="5" t="n">
        <f aca="false">2/17</f>
        <v>0.117647058823529</v>
      </c>
      <c r="H4" s="5" t="n">
        <f aca="false">2/15</f>
        <v>0.133333333333333</v>
      </c>
      <c r="I4" s="5" t="n">
        <f aca="false">1/7</f>
        <v>0.142857142857143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19</v>
      </c>
      <c r="P4" s="5" t="n">
        <f aca="false">(B4*F4*J4)^(1/3)</f>
        <v>0.240374928384568</v>
      </c>
      <c r="Q4" s="5" t="n">
        <f aca="false">(C4*G4*K4)^(1/3)</f>
        <v>0.250326371127758</v>
      </c>
      <c r="R4" s="5" t="n">
        <f aca="false">(D4*H4*L4)^(1/3)</f>
        <v>0.273742225255483</v>
      </c>
      <c r="S4" s="5" t="n">
        <f aca="false">(E4*I4*M4)^(1/3)</f>
        <v>0.287684791332394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2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19</v>
      </c>
      <c r="K7" s="3" t="s">
        <v>19</v>
      </c>
      <c r="L7" s="3" t="s">
        <v>19</v>
      </c>
      <c r="M7" s="3" t="s">
        <v>19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1</v>
      </c>
      <c r="G8" s="5" t="n">
        <v>1.5</v>
      </c>
      <c r="H8" s="5" t="n">
        <v>2.5</v>
      </c>
      <c r="I8" s="5" t="n">
        <v>3</v>
      </c>
      <c r="J8" s="5" t="n">
        <v>8</v>
      </c>
      <c r="K8" s="5" t="n">
        <v>8.5</v>
      </c>
      <c r="L8" s="5" t="n">
        <v>9</v>
      </c>
      <c r="M8" s="5" t="n">
        <v>9</v>
      </c>
      <c r="O8" s="2" t="s">
        <v>17</v>
      </c>
      <c r="P8" s="5" t="n">
        <f aca="false">(B8*F8*J8)^(1/3)</f>
        <v>2</v>
      </c>
      <c r="Q8" s="5" t="n">
        <f aca="false">(C8*G8*K8)^(1/3)</f>
        <v>2.33616436417763</v>
      </c>
      <c r="R8" s="5" t="n">
        <f aca="false">(D8*H8*L8)^(1/3)</f>
        <v>2.82310808664309</v>
      </c>
      <c r="S8" s="5" t="n">
        <f aca="false">(E8*I8*M8)^(1/3)</f>
        <v>3</v>
      </c>
    </row>
    <row r="9" customFormat="false" ht="12.8" hidden="false" customHeight="false" outlineLevel="0" collapsed="false">
      <c r="A9" s="2" t="s">
        <v>18</v>
      </c>
      <c r="B9" s="5" t="n">
        <f aca="false">I8^-1</f>
        <v>0.333333333333333</v>
      </c>
      <c r="C9" s="5" t="n">
        <f aca="false">H8^-1</f>
        <v>0.4</v>
      </c>
      <c r="D9" s="5" t="n">
        <f aca="false">G8^-1</f>
        <v>0.666666666666667</v>
      </c>
      <c r="E9" s="5" t="n">
        <f aca="false">F8^-1</f>
        <v>1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8</v>
      </c>
      <c r="K9" s="5" t="n">
        <f aca="false">H10^-1</f>
        <v>8.5</v>
      </c>
      <c r="L9" s="5" t="n">
        <f aca="false">G10^-1</f>
        <v>9</v>
      </c>
      <c r="M9" s="5" t="n">
        <f aca="false">F10^-1</f>
        <v>9</v>
      </c>
      <c r="O9" s="2" t="s">
        <v>18</v>
      </c>
      <c r="P9" s="5" t="n">
        <f aca="false">(B9*F9*J9)^(1/3)</f>
        <v>1.38672254870127</v>
      </c>
      <c r="Q9" s="5" t="n">
        <f aca="false">(C9*G9*K9)^(1/3)</f>
        <v>1.50369459620497</v>
      </c>
      <c r="R9" s="5" t="n">
        <f aca="false">(D9*H9*L9)^(1/3)</f>
        <v>1.81712059283214</v>
      </c>
      <c r="S9" s="5" t="n">
        <f aca="false">(E9*I9*M9)^(1/3)</f>
        <v>2.0800838230519</v>
      </c>
    </row>
    <row r="10" customFormat="false" ht="12.8" hidden="false" customHeight="false" outlineLevel="0" collapsed="false">
      <c r="A10" s="2" t="s">
        <v>19</v>
      </c>
      <c r="B10" s="5" t="n">
        <f aca="false">M8^-1</f>
        <v>0.111111111111111</v>
      </c>
      <c r="C10" s="5" t="n">
        <f aca="false">L8^-1</f>
        <v>0.111111111111111</v>
      </c>
      <c r="D10" s="5" t="n">
        <f aca="false">K8^-1</f>
        <v>0.117647058823529</v>
      </c>
      <c r="E10" s="5" t="n">
        <f aca="false">J8^-1</f>
        <v>0.125</v>
      </c>
      <c r="F10" s="5" t="n">
        <f aca="false">1/9</f>
        <v>0.111111111111111</v>
      </c>
      <c r="G10" s="5" t="n">
        <f aca="false">1/9</f>
        <v>0.111111111111111</v>
      </c>
      <c r="H10" s="5" t="n">
        <f aca="false">2/17</f>
        <v>0.117647058823529</v>
      </c>
      <c r="I10" s="5" t="n">
        <f aca="false">1/8</f>
        <v>0.125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19</v>
      </c>
      <c r="P10" s="5" t="n">
        <f aca="false">(B10*F10*J10)^(1/3)</f>
        <v>0.231120424783545</v>
      </c>
      <c r="Q10" s="5" t="n">
        <f aca="false">(C10*G10*K10)^(1/3)</f>
        <v>0.231120424783545</v>
      </c>
      <c r="R10" s="5" t="n">
        <f aca="false">(D10*H10*L10)^(1/3)</f>
        <v>0.240097358936315</v>
      </c>
      <c r="S10" s="5" t="n">
        <f aca="false">(E10*I10*M10)^(1/3)</f>
        <v>0.25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2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19</v>
      </c>
      <c r="K13" s="3" t="s">
        <v>19</v>
      </c>
      <c r="L13" s="3" t="s">
        <v>19</v>
      </c>
      <c r="M13" s="3" t="s">
        <v>19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17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1.5</v>
      </c>
      <c r="H14" s="5" t="n">
        <v>2.5</v>
      </c>
      <c r="I14" s="5" t="n">
        <v>3</v>
      </c>
      <c r="J14" s="5" t="n">
        <v>1</v>
      </c>
      <c r="K14" s="5" t="n">
        <v>1.5</v>
      </c>
      <c r="L14" s="5" t="n">
        <v>2.5</v>
      </c>
      <c r="M14" s="5" t="n">
        <v>3</v>
      </c>
      <c r="O14" s="2" t="s">
        <v>17</v>
      </c>
      <c r="P14" s="5" t="n">
        <f aca="false">(B14*F14*J14)^(1/3)</f>
        <v>1</v>
      </c>
      <c r="Q14" s="5" t="n">
        <f aca="false">(C14*G14*K14)^(1/3)</f>
        <v>1.31037069710445</v>
      </c>
      <c r="R14" s="5" t="n">
        <f aca="false">(D14*H14*L14)^(1/3)</f>
        <v>1.84201574932019</v>
      </c>
      <c r="S14" s="5" t="n">
        <f aca="false">(E14*I14*M14)^(1/3)</f>
        <v>2.0800838230519</v>
      </c>
    </row>
    <row r="15" customFormat="false" ht="12.8" hidden="false" customHeight="false" outlineLevel="0" collapsed="false">
      <c r="A15" s="2" t="s">
        <v>18</v>
      </c>
      <c r="B15" s="5" t="n">
        <f aca="false">I14^-1</f>
        <v>0.333333333333333</v>
      </c>
      <c r="C15" s="5" t="n">
        <f aca="false">H14^-1</f>
        <v>0.4</v>
      </c>
      <c r="D15" s="5" t="n">
        <f aca="false">G14^-1</f>
        <v>0.666666666666667</v>
      </c>
      <c r="E15" s="5" t="n">
        <f aca="false">F14^-1</f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1</v>
      </c>
      <c r="K15" s="5" t="n">
        <f aca="false">H16^-1</f>
        <v>1.5</v>
      </c>
      <c r="L15" s="5" t="n">
        <f aca="false">G16^-1</f>
        <v>2.5</v>
      </c>
      <c r="M15" s="5" t="n">
        <f aca="false">F16^-1</f>
        <v>3</v>
      </c>
      <c r="O15" s="2" t="s">
        <v>18</v>
      </c>
      <c r="P15" s="5" t="n">
        <f aca="false">(B15*F15*J15)^(1/3)</f>
        <v>0.693361274350635</v>
      </c>
      <c r="Q15" s="5" t="n">
        <f aca="false">(C15*G15*K15)^(1/3)</f>
        <v>0.843432665301749</v>
      </c>
      <c r="R15" s="5" t="n">
        <f aca="false">(D15*H15*L15)^(1/3)</f>
        <v>1.18563110149669</v>
      </c>
      <c r="S15" s="5" t="n">
        <f aca="false">(E15*I15*M15)^(1/3)</f>
        <v>1.44224957030741</v>
      </c>
    </row>
    <row r="16" customFormat="false" ht="12.8" hidden="false" customHeight="false" outlineLevel="0" collapsed="false">
      <c r="A16" s="2" t="s">
        <v>19</v>
      </c>
      <c r="B16" s="5" t="n">
        <f aca="false">M14^-1</f>
        <v>0.333333333333333</v>
      </c>
      <c r="C16" s="5" t="n">
        <f aca="false">L14^-1</f>
        <v>0.4</v>
      </c>
      <c r="D16" s="5" t="n">
        <f aca="false">K14^-1</f>
        <v>0.666666666666667</v>
      </c>
      <c r="E16" s="5" t="n">
        <f aca="false">J14^-1</f>
        <v>1</v>
      </c>
      <c r="F16" s="5" t="n">
        <f aca="false">1/3</f>
        <v>0.333333333333333</v>
      </c>
      <c r="G16" s="5" t="n">
        <f aca="false">2/5</f>
        <v>0.4</v>
      </c>
      <c r="H16" s="5" t="n">
        <f aca="false">2/3</f>
        <v>0.666666666666667</v>
      </c>
      <c r="I16" s="5" t="n">
        <v>1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19</v>
      </c>
      <c r="P16" s="5" t="n">
        <f aca="false">(B16*F16*J16)^(1/3)</f>
        <v>0.480749856769136</v>
      </c>
      <c r="Q16" s="5" t="n">
        <f aca="false">(C16*G16*K16)^(1/3)</f>
        <v>0.542883523318981</v>
      </c>
      <c r="R16" s="5" t="n">
        <f aca="false">(D16*H16*L16)^(1/3)</f>
        <v>0.763142828368888</v>
      </c>
      <c r="S16" s="5" t="n">
        <f aca="false">(E16*I16*M16)^(1/3)</f>
        <v>1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2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19</v>
      </c>
      <c r="K19" s="3" t="s">
        <v>19</v>
      </c>
      <c r="L19" s="3" t="s">
        <v>19</v>
      </c>
      <c r="M19" s="3" t="s">
        <v>19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17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8</v>
      </c>
      <c r="G20" s="5" t="n">
        <v>8.5</v>
      </c>
      <c r="H20" s="5" t="n">
        <v>9</v>
      </c>
      <c r="I20" s="5" t="n">
        <v>9</v>
      </c>
      <c r="J20" s="5" t="n">
        <v>6</v>
      </c>
      <c r="K20" s="5" t="n">
        <v>6.5</v>
      </c>
      <c r="L20" s="5" t="n">
        <v>7.5</v>
      </c>
      <c r="M20" s="5" t="n">
        <v>8</v>
      </c>
      <c r="O20" s="2" t="s">
        <v>17</v>
      </c>
      <c r="P20" s="5" t="n">
        <f aca="false">(B20*F20*J20)^(1/3)</f>
        <v>3.63424118566428</v>
      </c>
      <c r="Q20" s="5" t="n">
        <f aca="false">(C20*G20*K20)^(1/3)</f>
        <v>3.80870580154664</v>
      </c>
      <c r="R20" s="5" t="n">
        <f aca="false">(D20*H20*L20)^(1/3)</f>
        <v>4.07162642489236</v>
      </c>
      <c r="S20" s="5" t="n">
        <f aca="false">(E20*I20*M20)^(1/3)</f>
        <v>4.16016764610381</v>
      </c>
    </row>
    <row r="21" customFormat="false" ht="12.8" hidden="false" customHeight="false" outlineLevel="0" collapsed="false">
      <c r="A21" s="2" t="s">
        <v>18</v>
      </c>
      <c r="B21" s="5" t="n">
        <f aca="false">I20^-1</f>
        <v>0.111111111111111</v>
      </c>
      <c r="C21" s="5" t="n">
        <f aca="false">H20^-1</f>
        <v>0.111111111111111</v>
      </c>
      <c r="D21" s="5" t="n">
        <f aca="false">G20^-1</f>
        <v>0.117647058823529</v>
      </c>
      <c r="E21" s="5" t="n">
        <f aca="false">F20^-1</f>
        <v>0.125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0.25</v>
      </c>
      <c r="K21" s="5" t="n">
        <f aca="false">H22^-1</f>
        <v>0.285714285714286</v>
      </c>
      <c r="L21" s="5" t="n">
        <f aca="false">G22^-1</f>
        <v>0.4</v>
      </c>
      <c r="M21" s="5" t="n">
        <f aca="false">F22^-1</f>
        <v>0.5</v>
      </c>
      <c r="O21" s="2" t="s">
        <v>18</v>
      </c>
      <c r="P21" s="5" t="n">
        <f aca="false">(B21*F21*J21)^(1/3)</f>
        <v>0.30285343213869</v>
      </c>
      <c r="Q21" s="5" t="n">
        <f aca="false">(C21*G21*K21)^(1/3)</f>
        <v>0.316638083864332</v>
      </c>
      <c r="R21" s="5" t="n">
        <f aca="false">(D21*H21*L21)^(1/3)</f>
        <v>0.361033101195622</v>
      </c>
      <c r="S21" s="5" t="n">
        <f aca="false">(E21*I21*M21)^(1/3)</f>
        <v>0.39685026299205</v>
      </c>
    </row>
    <row r="22" customFormat="false" ht="12.8" hidden="false" customHeight="false" outlineLevel="0" collapsed="false">
      <c r="A22" s="2" t="s">
        <v>19</v>
      </c>
      <c r="B22" s="5" t="n">
        <f aca="false">M20^-1</f>
        <v>0.125</v>
      </c>
      <c r="C22" s="5" t="n">
        <f aca="false">L20^-1</f>
        <v>0.133333333333333</v>
      </c>
      <c r="D22" s="5" t="n">
        <f aca="false">K20^-1</f>
        <v>0.153846153846154</v>
      </c>
      <c r="E22" s="5" t="n">
        <f aca="false">J20^-1</f>
        <v>0.166666666666667</v>
      </c>
      <c r="F22" s="5" t="n">
        <v>2</v>
      </c>
      <c r="G22" s="5" t="n">
        <v>2.5</v>
      </c>
      <c r="H22" s="5" t="n">
        <v>3.5</v>
      </c>
      <c r="I22" s="5" t="n">
        <v>4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19</v>
      </c>
      <c r="P22" s="5" t="n">
        <f aca="false">(B22*F22*J22)^(1/3)</f>
        <v>0.629960524947437</v>
      </c>
      <c r="Q22" s="5" t="n">
        <f aca="false">(C22*G22*K22)^(1/3)</f>
        <v>0.693361274350635</v>
      </c>
      <c r="R22" s="5" t="n">
        <f aca="false">(D22*H22*L22)^(1/3)</f>
        <v>0.813551211047148</v>
      </c>
      <c r="S22" s="5" t="n">
        <f aca="false">(E22*I22*M22)^(1/3)</f>
        <v>0.873580464736299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2</v>
      </c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19</v>
      </c>
      <c r="K25" s="3" t="s">
        <v>19</v>
      </c>
      <c r="L25" s="3" t="s">
        <v>19</v>
      </c>
      <c r="M25" s="3" t="s">
        <v>19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17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v>6</v>
      </c>
      <c r="G26" s="5" t="n">
        <v>6.5</v>
      </c>
      <c r="H26" s="5" t="n">
        <v>7.5</v>
      </c>
      <c r="I26" s="5" t="n">
        <v>8</v>
      </c>
      <c r="J26" s="5" t="n">
        <v>6</v>
      </c>
      <c r="K26" s="5" t="n">
        <v>6.5</v>
      </c>
      <c r="L26" s="5" t="n">
        <v>7.5</v>
      </c>
      <c r="M26" s="5" t="n">
        <v>8</v>
      </c>
      <c r="O26" s="2" t="s">
        <v>17</v>
      </c>
      <c r="P26" s="5" t="n">
        <f aca="false">(B26*F26*J26)^(1/3)</f>
        <v>3.30192724889463</v>
      </c>
      <c r="Q26" s="5" t="n">
        <f aca="false">(C26*G26*K26)^(1/3)</f>
        <v>3.48290988394131</v>
      </c>
      <c r="R26" s="5" t="n">
        <f aca="false">(D26*H26*L26)^(1/3)</f>
        <v>3.83154716196777</v>
      </c>
      <c r="S26" s="5" t="n">
        <f aca="false">(E26*I26*M26)^(1/3)</f>
        <v>4</v>
      </c>
    </row>
    <row r="27" customFormat="false" ht="12.8" hidden="false" customHeight="false" outlineLevel="0" collapsed="false">
      <c r="A27" s="2" t="s">
        <v>18</v>
      </c>
      <c r="B27" s="5" t="n">
        <f aca="false">I26^-1</f>
        <v>0.125</v>
      </c>
      <c r="C27" s="5" t="n">
        <f aca="false">H26^-1</f>
        <v>0.133333333333333</v>
      </c>
      <c r="D27" s="5" t="n">
        <f aca="false">G26^-1</f>
        <v>0.153846153846154</v>
      </c>
      <c r="E27" s="5" t="n">
        <f aca="false">F26^-1</f>
        <v>0.166666666666667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1</v>
      </c>
      <c r="K27" s="5" t="n">
        <f aca="false">H28^-1</f>
        <v>1.5</v>
      </c>
      <c r="L27" s="5" t="n">
        <f aca="false">G28^-1</f>
        <v>2.5</v>
      </c>
      <c r="M27" s="5" t="n">
        <f aca="false">F28^-1</f>
        <v>3</v>
      </c>
      <c r="O27" s="2" t="s">
        <v>18</v>
      </c>
      <c r="P27" s="5" t="n">
        <f aca="false">(B27*F27*J27)^(1/3)</f>
        <v>0.5</v>
      </c>
      <c r="Q27" s="5" t="n">
        <f aca="false">(C27*G27*K27)^(1/3)</f>
        <v>0.584803547642573</v>
      </c>
      <c r="R27" s="5" t="n">
        <f aca="false">(D27*H27*L27)^(1/3)</f>
        <v>0.727236303537139</v>
      </c>
      <c r="S27" s="5" t="n">
        <f aca="false">(E27*I27*M27)^(1/3)</f>
        <v>0.7937005259841</v>
      </c>
    </row>
    <row r="28" customFormat="false" ht="12.8" hidden="false" customHeight="false" outlineLevel="0" collapsed="false">
      <c r="A28" s="2" t="s">
        <v>19</v>
      </c>
      <c r="B28" s="5" t="n">
        <f aca="false">M26^-1</f>
        <v>0.125</v>
      </c>
      <c r="C28" s="5" t="n">
        <f aca="false">L26^-1</f>
        <v>0.133333333333333</v>
      </c>
      <c r="D28" s="5" t="n">
        <f aca="false">K26^-1</f>
        <v>0.153846153846154</v>
      </c>
      <c r="E28" s="5" t="n">
        <f aca="false">J26^-1</f>
        <v>0.166666666666667</v>
      </c>
      <c r="F28" s="5" t="n">
        <f aca="false">1/3</f>
        <v>0.333333333333333</v>
      </c>
      <c r="G28" s="5" t="n">
        <f aca="false">2/5</f>
        <v>0.4</v>
      </c>
      <c r="H28" s="5" t="n">
        <f aca="false">2/3</f>
        <v>0.666666666666667</v>
      </c>
      <c r="I28" s="5" t="n">
        <v>1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19</v>
      </c>
      <c r="P28" s="5" t="n">
        <f aca="false">(B28*F28*J28)^(1/3)</f>
        <v>0.346680637175317</v>
      </c>
      <c r="Q28" s="5" t="n">
        <f aca="false">(C28*G28*K28)^(1/3)</f>
        <v>0.376414411552411</v>
      </c>
      <c r="R28" s="5" t="n">
        <f aca="false">(D28*H28*L28)^(1/3)</f>
        <v>0.46809262077663</v>
      </c>
      <c r="S28" s="5" t="n">
        <f aca="false">(E28*I28*M28)^(1/3)</f>
        <v>0.550321208149104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17</v>
      </c>
      <c r="P32" s="5" t="n">
        <f aca="false">(P2*P8*P14*P20*P26)^(1/5)</f>
        <v>2.12774215707801</v>
      </c>
      <c r="Q32" s="5" t="n">
        <f aca="false">(Q2*Q8*Q14*Q20*Q26)^(1/5)</f>
        <v>2.44150201818346</v>
      </c>
      <c r="R32" s="5" t="n">
        <f aca="false">(R2*R8*R14*R20*R26)^(1/5)</f>
        <v>2.92886490721884</v>
      </c>
      <c r="S32" s="5" t="n">
        <f aca="false">(S2*S8*S14*S20*S26)^(1/5)</f>
        <v>3.12815789204079</v>
      </c>
      <c r="T32" s="5"/>
    </row>
    <row r="33" customFormat="false" ht="12.8" hidden="false" customHeight="false" outlineLevel="0" collapsed="false">
      <c r="A33" s="2"/>
      <c r="N33" s="2"/>
      <c r="O33" s="2" t="s">
        <v>18</v>
      </c>
      <c r="P33" s="5" t="n">
        <f aca="false">(P3*P9*P15*P21*P27)^(1/5)</f>
        <v>0.71971759215976</v>
      </c>
      <c r="Q33" s="5" t="n">
        <f aca="false">(Q3*Q9*Q15*Q21*Q27)^(1/5)</f>
        <v>0.805313026690135</v>
      </c>
      <c r="R33" s="5" t="n">
        <f aca="false">(R3*R9*R15*R21*R27)^(1/5)</f>
        <v>1.0016892790927</v>
      </c>
      <c r="S33" s="5" t="n">
        <f aca="false">(S3*S9*S15*S21*S27)^(1/5)</f>
        <v>1.14471424255333</v>
      </c>
      <c r="T33" s="5"/>
    </row>
    <row r="34" customFormat="false" ht="12.8" hidden="false" customHeight="false" outlineLevel="0" collapsed="false">
      <c r="A34" s="2"/>
      <c r="N34" s="2"/>
      <c r="O34" s="2" t="s">
        <v>19</v>
      </c>
      <c r="P34" s="5" t="n">
        <f aca="false">(P4*P10*P16*P22*P28)^(1/5)</f>
        <v>0.357419231052437</v>
      </c>
      <c r="Q34" s="5" t="n">
        <f aca="false">(Q4*Q10*Q16*Q22*Q28)^(1/5)</f>
        <v>0.38259164630322</v>
      </c>
      <c r="R34" s="5" t="n">
        <f aca="false">(R4*R10*R16*R22*R28)^(1/5)</f>
        <v>0.453116981768182</v>
      </c>
      <c r="S34" s="5" t="n">
        <f aca="false">(S4*S10*S16*S22*S28)^(1/5)</f>
        <v>0.510217340976955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3.2048789802902</v>
      </c>
      <c r="Q36" s="3" t="n">
        <f aca="false">SUM(Q32:Q34)</f>
        <v>3.62940669117681</v>
      </c>
      <c r="R36" s="3" t="n">
        <f aca="false">SUM(R32:R34)</f>
        <v>4.38367116807972</v>
      </c>
      <c r="S36" s="3" t="n">
        <f aca="false">SUM(S32:S34)</f>
        <v>4.78308947557108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17</v>
      </c>
      <c r="P39" s="5" t="n">
        <f aca="false">P32/+$S$36</f>
        <v>0.444846822946787</v>
      </c>
      <c r="Q39" s="5" t="n">
        <f aca="false">Q32/+$R$36</f>
        <v>0.55695373228758</v>
      </c>
      <c r="R39" s="5" t="n">
        <f aca="false">R32/+$Q$36</f>
        <v>0.806981734601139</v>
      </c>
      <c r="S39" s="5" t="n">
        <f aca="false">S32/+$P$36</f>
        <v>0.976061159026208</v>
      </c>
    </row>
    <row r="40" customFormat="false" ht="12.8" hidden="false" customHeight="false" outlineLevel="0" collapsed="false">
      <c r="O40" s="2" t="s">
        <v>18</v>
      </c>
      <c r="P40" s="5" t="n">
        <f aca="false">P33/+$S$36</f>
        <v>0.150471279250704</v>
      </c>
      <c r="Q40" s="5" t="n">
        <f aca="false">Q33/+$R$36</f>
        <v>0.18370744424311</v>
      </c>
      <c r="R40" s="5" t="n">
        <f aca="false">R33/+$Q$36</f>
        <v>0.275992569674772</v>
      </c>
      <c r="S40" s="5" t="n">
        <f aca="false">S33/+$P$36</f>
        <v>0.35717861722494</v>
      </c>
    </row>
    <row r="41" customFormat="false" ht="12.8" hidden="false" customHeight="false" outlineLevel="0" collapsed="false">
      <c r="O41" s="2" t="s">
        <v>19</v>
      </c>
      <c r="P41" s="5" t="n">
        <f aca="false">P34/+$S$36</f>
        <v>0.0747256000285804</v>
      </c>
      <c r="Q41" s="5" t="n">
        <f aca="false">Q34/+$R$36</f>
        <v>0.0872765386895602</v>
      </c>
      <c r="R41" s="5" t="n">
        <f aca="false">R34/+$Q$36</f>
        <v>0.124846020389427</v>
      </c>
      <c r="S41" s="5" t="n">
        <f aca="false">S34/+$P$36</f>
        <v>0.159200189496938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25" activeCellId="0" sqref="H2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2.5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20.98"/>
    <col collapsed="false" customWidth="true" hidden="false" outlineLevel="0" max="9" min="9" style="0" width="21.26"/>
    <col collapsed="false" customWidth="true" hidden="false" outlineLevel="0" max="10" min="10" style="0" width="24.04"/>
    <col collapsed="false" customWidth="true" hidden="false" outlineLevel="0" max="11" min="11" style="0" width="26.95"/>
    <col collapsed="false" customWidth="true" hidden="false" outlineLevel="0" max="13" min="12" style="0" width="25.01"/>
    <col collapsed="false" customWidth="true" hidden="false" outlineLevel="0" max="15" min="15" style="0" width="23.76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3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19</v>
      </c>
      <c r="K1" s="3" t="s">
        <v>19</v>
      </c>
      <c r="L1" s="3" t="s">
        <v>19</v>
      </c>
      <c r="M1" s="3" t="s">
        <v>19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17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f aca="false">1/8</f>
        <v>0.125</v>
      </c>
      <c r="G2" s="5" t="n">
        <f aca="false">2/15</f>
        <v>0.133333333333333</v>
      </c>
      <c r="H2" s="5" t="n">
        <f aca="false">2/13</f>
        <v>0.153846153846154</v>
      </c>
      <c r="I2" s="5" t="n">
        <f aca="false">1/6</f>
        <v>0.166666666666667</v>
      </c>
      <c r="J2" s="5" t="n">
        <v>1</v>
      </c>
      <c r="K2" s="5" t="n">
        <v>1.5</v>
      </c>
      <c r="L2" s="5" t="n">
        <v>2.5</v>
      </c>
      <c r="M2" s="5" t="n">
        <v>3</v>
      </c>
      <c r="O2" s="2" t="s">
        <v>17</v>
      </c>
      <c r="P2" s="5" t="n">
        <f aca="false">(B2*F2*J2)^(1/3)</f>
        <v>0.5</v>
      </c>
      <c r="Q2" s="5" t="n">
        <f aca="false">(C2*G2*K2)^(1/3)</f>
        <v>0.584803547642573</v>
      </c>
      <c r="R2" s="5" t="n">
        <f aca="false">(D2*H2*L2)^(1/3)</f>
        <v>0.727236303537139</v>
      </c>
      <c r="S2" s="5" t="n">
        <f aca="false">(E2*I2*M2)^(1/3)</f>
        <v>0.7937005259841</v>
      </c>
    </row>
    <row r="3" customFormat="false" ht="12.8" hidden="false" customHeight="false" outlineLevel="0" collapsed="false">
      <c r="A3" s="2" t="s">
        <v>18</v>
      </c>
      <c r="B3" s="5" t="n">
        <f aca="false">I2^-1</f>
        <v>6</v>
      </c>
      <c r="C3" s="5" t="n">
        <f aca="false">H2^-1</f>
        <v>6.5</v>
      </c>
      <c r="D3" s="5" t="n">
        <f aca="false">G2^-1</f>
        <v>7.5</v>
      </c>
      <c r="E3" s="5" t="n">
        <f aca="false">F2^-1</f>
        <v>8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1</v>
      </c>
      <c r="K3" s="5" t="n">
        <f aca="false">H4^-1</f>
        <v>1.5</v>
      </c>
      <c r="L3" s="5" t="n">
        <f aca="false">G4^-1</f>
        <v>2.5</v>
      </c>
      <c r="M3" s="5" t="n">
        <f aca="false">F4^-1</f>
        <v>3</v>
      </c>
      <c r="O3" s="2" t="s">
        <v>18</v>
      </c>
      <c r="P3" s="5" t="n">
        <f aca="false">(B3*F3*J3)^(1/3)</f>
        <v>1.81712059283214</v>
      </c>
      <c r="Q3" s="5" t="n">
        <f aca="false">(C3*G3*K3)^(1/3)</f>
        <v>2.13632934084896</v>
      </c>
      <c r="R3" s="5" t="n">
        <f aca="false">(D3*H3*L3)^(1/3)</f>
        <v>2.65664642295653</v>
      </c>
      <c r="S3" s="5" t="n">
        <f aca="false">(E3*I3*M3)^(1/3)</f>
        <v>2.88449914061482</v>
      </c>
    </row>
    <row r="4" customFormat="false" ht="12.8" hidden="false" customHeight="false" outlineLevel="0" collapsed="false">
      <c r="A4" s="2" t="s">
        <v>19</v>
      </c>
      <c r="B4" s="5" t="n">
        <f aca="false">M2^-1</f>
        <v>0.333333333333333</v>
      </c>
      <c r="C4" s="5" t="n">
        <f aca="false">L2^-1</f>
        <v>0.4</v>
      </c>
      <c r="D4" s="5" t="n">
        <f aca="false">K2^-1</f>
        <v>0.666666666666667</v>
      </c>
      <c r="E4" s="5" t="n">
        <f aca="false">J2^-1</f>
        <v>1</v>
      </c>
      <c r="F4" s="5" t="n">
        <f aca="false">1/3</f>
        <v>0.333333333333333</v>
      </c>
      <c r="G4" s="5" t="n">
        <f aca="false">2/5</f>
        <v>0.4</v>
      </c>
      <c r="H4" s="5" t="n">
        <f aca="false">2/3</f>
        <v>0.666666666666667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19</v>
      </c>
      <c r="P4" s="5" t="n">
        <f aca="false">(B4*F4*J4)^(1/3)</f>
        <v>0.480749856769136</v>
      </c>
      <c r="Q4" s="5" t="n">
        <f aca="false">(C4*G4*K4)^(1/3)</f>
        <v>0.542883523318981</v>
      </c>
      <c r="R4" s="5" t="n">
        <f aca="false">(D4*H4*L4)^(1/3)</f>
        <v>0.763142828368888</v>
      </c>
      <c r="S4" s="5" t="n">
        <f aca="false">(E4*I4*M4)^(1/3)</f>
        <v>1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3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19</v>
      </c>
      <c r="K7" s="3" t="s">
        <v>19</v>
      </c>
      <c r="L7" s="3" t="s">
        <v>19</v>
      </c>
      <c r="M7" s="3" t="s">
        <v>19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1</v>
      </c>
      <c r="G8" s="5" t="n">
        <v>1.5</v>
      </c>
      <c r="H8" s="5" t="n">
        <v>2.5</v>
      </c>
      <c r="I8" s="5" t="n">
        <v>3</v>
      </c>
      <c r="J8" s="5" t="n">
        <f aca="false">1/8</f>
        <v>0.125</v>
      </c>
      <c r="K8" s="5" t="n">
        <f aca="false">2/15</f>
        <v>0.133333333333333</v>
      </c>
      <c r="L8" s="5" t="n">
        <f aca="false">2/13</f>
        <v>0.153846153846154</v>
      </c>
      <c r="M8" s="5" t="n">
        <f aca="false">1/6</f>
        <v>0.166666666666667</v>
      </c>
      <c r="O8" s="2" t="s">
        <v>17</v>
      </c>
      <c r="P8" s="5" t="n">
        <f aca="false">(B8*F8*J8)^(1/3)</f>
        <v>0.5</v>
      </c>
      <c r="Q8" s="5" t="n">
        <f aca="false">(C8*G8*K8)^(1/3)</f>
        <v>0.584803547642573</v>
      </c>
      <c r="R8" s="5" t="n">
        <f aca="false">(D8*H8*L8)^(1/3)</f>
        <v>0.727236303537139</v>
      </c>
      <c r="S8" s="5" t="n">
        <f aca="false">(E8*I8*M8)^(1/3)</f>
        <v>0.7937005259841</v>
      </c>
    </row>
    <row r="9" customFormat="false" ht="12.8" hidden="false" customHeight="false" outlineLevel="0" collapsed="false">
      <c r="A9" s="2" t="s">
        <v>18</v>
      </c>
      <c r="B9" s="5" t="n">
        <f aca="false">I8^-1</f>
        <v>0.333333333333333</v>
      </c>
      <c r="C9" s="5" t="n">
        <f aca="false">H8^-1</f>
        <v>0.4</v>
      </c>
      <c r="D9" s="5" t="n">
        <f aca="false">G8^-1</f>
        <v>0.666666666666667</v>
      </c>
      <c r="E9" s="5" t="n">
        <f aca="false">F8^-1</f>
        <v>1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1</v>
      </c>
      <c r="K9" s="5" t="n">
        <f aca="false">H10^-1</f>
        <v>1.5</v>
      </c>
      <c r="L9" s="5" t="n">
        <f aca="false">G10^-1</f>
        <v>2.5</v>
      </c>
      <c r="M9" s="5" t="n">
        <f aca="false">F10^-1</f>
        <v>3</v>
      </c>
      <c r="O9" s="2" t="s">
        <v>18</v>
      </c>
      <c r="P9" s="5" t="n">
        <f aca="false">(B9*F9*J9)^(1/3)</f>
        <v>0.693361274350635</v>
      </c>
      <c r="Q9" s="5" t="n">
        <f aca="false">(C9*G9*K9)^(1/3)</f>
        <v>0.843432665301749</v>
      </c>
      <c r="R9" s="5" t="n">
        <f aca="false">(D9*H9*L9)^(1/3)</f>
        <v>1.18563110149669</v>
      </c>
      <c r="S9" s="5" t="n">
        <f aca="false">(E9*I9*M9)^(1/3)</f>
        <v>1.44224957030741</v>
      </c>
    </row>
    <row r="10" customFormat="false" ht="12.8" hidden="false" customHeight="false" outlineLevel="0" collapsed="false">
      <c r="A10" s="2" t="s">
        <v>19</v>
      </c>
      <c r="B10" s="5" t="n">
        <f aca="false">M8^-1</f>
        <v>6</v>
      </c>
      <c r="C10" s="5" t="n">
        <f aca="false">L8^-1</f>
        <v>6.5</v>
      </c>
      <c r="D10" s="5" t="n">
        <v>7.5</v>
      </c>
      <c r="E10" s="5" t="n">
        <f aca="false">J8^-1</f>
        <v>8</v>
      </c>
      <c r="F10" s="5" t="n">
        <f aca="false">1/3</f>
        <v>0.333333333333333</v>
      </c>
      <c r="G10" s="5" t="n">
        <f aca="false">2/5</f>
        <v>0.4</v>
      </c>
      <c r="H10" s="5" t="n">
        <f aca="false">2/3</f>
        <v>0.666666666666667</v>
      </c>
      <c r="I10" s="5" t="n">
        <v>1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19</v>
      </c>
      <c r="P10" s="5" t="n">
        <f aca="false">(B10*F10*J10)^(1/3)</f>
        <v>1.25992104989487</v>
      </c>
      <c r="Q10" s="5" t="n">
        <f aca="false">(C10*G10*K10)^(1/3)</f>
        <v>1.37506886707414</v>
      </c>
      <c r="R10" s="5" t="n">
        <f aca="false">(D10*H10*L10)^(1/3)</f>
        <v>1.7099759466767</v>
      </c>
      <c r="S10" s="5" t="n">
        <f aca="false">(E10*I10*M10)^(1/3)</f>
        <v>2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3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19</v>
      </c>
      <c r="K13" s="3" t="s">
        <v>19</v>
      </c>
      <c r="L13" s="3" t="s">
        <v>19</v>
      </c>
      <c r="M13" s="3" t="s">
        <v>19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17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5</v>
      </c>
      <c r="G14" s="5" t="n">
        <v>5.5</v>
      </c>
      <c r="H14" s="5" t="n">
        <v>6.5</v>
      </c>
      <c r="I14" s="5" t="n">
        <v>7</v>
      </c>
      <c r="J14" s="5" t="n">
        <f aca="false">1/9</f>
        <v>0.111111111111111</v>
      </c>
      <c r="K14" s="5" t="n">
        <f aca="false">1/9</f>
        <v>0.111111111111111</v>
      </c>
      <c r="L14" s="5" t="n">
        <f aca="false">2/17</f>
        <v>0.117647058823529</v>
      </c>
      <c r="M14" s="5" t="n">
        <f aca="false">1/8</f>
        <v>0.125</v>
      </c>
      <c r="O14" s="2" t="s">
        <v>17</v>
      </c>
      <c r="P14" s="5" t="n">
        <f aca="false">(B14*F14*J14)^(1/3)</f>
        <v>0.82207069144349</v>
      </c>
      <c r="Q14" s="5" t="n">
        <f aca="false">(C14*G14*K14)^(1/3)</f>
        <v>0.848607228276581</v>
      </c>
      <c r="R14" s="5" t="n">
        <f aca="false">(D14*H14*L14)^(1/3)</f>
        <v>0.914460203916766</v>
      </c>
      <c r="S14" s="5" t="n">
        <f aca="false">(E14*I14*M14)^(1/3)</f>
        <v>0.956465591386194</v>
      </c>
    </row>
    <row r="15" customFormat="false" ht="12.8" hidden="false" customHeight="false" outlineLevel="0" collapsed="false">
      <c r="A15" s="2" t="s">
        <v>18</v>
      </c>
      <c r="B15" s="5" t="n">
        <f aca="false">I14^-1</f>
        <v>0.142857142857143</v>
      </c>
      <c r="C15" s="5" t="n">
        <f aca="false">H14^-1</f>
        <v>0.153846153846154</v>
      </c>
      <c r="D15" s="5" t="n">
        <f aca="false">G14^-1</f>
        <v>0.181818181818182</v>
      </c>
      <c r="E15" s="5" t="n">
        <f aca="false">F14^-1</f>
        <v>0.2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0.111111111111111</v>
      </c>
      <c r="K15" s="5" t="n">
        <f aca="false">H16^-1</f>
        <v>0.111111111111111</v>
      </c>
      <c r="L15" s="5" t="n">
        <f aca="false">G16^-1</f>
        <v>0.117647058823529</v>
      </c>
      <c r="M15" s="5" t="n">
        <f aca="false">F16^-1</f>
        <v>0.125</v>
      </c>
      <c r="O15" s="2" t="s">
        <v>18</v>
      </c>
      <c r="P15" s="5" t="n">
        <f aca="false">(B15*F15*J15)^(1/3)</f>
        <v>0.251315813709718</v>
      </c>
      <c r="Q15" s="5" t="n">
        <f aca="false">(C15*G15*K15)^(1/3)</f>
        <v>0.257601296591476</v>
      </c>
      <c r="R15" s="5" t="n">
        <f aca="false">(D15*H15*L15)^(1/3)</f>
        <v>0.277591477377197</v>
      </c>
      <c r="S15" s="5" t="n">
        <f aca="false">(E15*I15*M15)^(1/3)</f>
        <v>0.292401773821287</v>
      </c>
    </row>
    <row r="16" customFormat="false" ht="12.8" hidden="false" customHeight="false" outlineLevel="0" collapsed="false">
      <c r="A16" s="2" t="s">
        <v>19</v>
      </c>
      <c r="B16" s="5" t="n">
        <f aca="false">M14^-1</f>
        <v>8</v>
      </c>
      <c r="C16" s="5" t="n">
        <f aca="false">L14^-1</f>
        <v>8.5</v>
      </c>
      <c r="D16" s="5" t="n">
        <f aca="false">K14^-1</f>
        <v>9</v>
      </c>
      <c r="E16" s="5" t="n">
        <f aca="false">J14^-1</f>
        <v>9</v>
      </c>
      <c r="F16" s="5" t="n">
        <v>8</v>
      </c>
      <c r="G16" s="5" t="n">
        <v>8.5</v>
      </c>
      <c r="H16" s="5" t="n">
        <v>9</v>
      </c>
      <c r="I16" s="5" t="n">
        <v>9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19</v>
      </c>
      <c r="P16" s="5" t="n">
        <f aca="false">(B16*F16*J16)^(1/3)</f>
        <v>4</v>
      </c>
      <c r="Q16" s="5" t="n">
        <f aca="false">(C16*G16*K16)^(1/3)</f>
        <v>4.16497709275198</v>
      </c>
      <c r="R16" s="5" t="n">
        <f aca="false">(D16*H16*L16)^(1/3)</f>
        <v>4.32674871092222</v>
      </c>
      <c r="S16" s="5" t="n">
        <f aca="false">(E16*I16*M16)^(1/3)</f>
        <v>4.32674871092222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3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19</v>
      </c>
      <c r="K19" s="3" t="s">
        <v>19</v>
      </c>
      <c r="L19" s="3" t="s">
        <v>19</v>
      </c>
      <c r="M19" s="3" t="s">
        <v>19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17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f aca="false">1/5</f>
        <v>0.2</v>
      </c>
      <c r="G20" s="5" t="n">
        <f aca="false">2/9</f>
        <v>0.222222222222222</v>
      </c>
      <c r="H20" s="5" t="n">
        <f aca="false">2/7</f>
        <v>0.285714285714286</v>
      </c>
      <c r="I20" s="5" t="n">
        <f aca="false">1/3</f>
        <v>0.333333333333333</v>
      </c>
      <c r="J20" s="5" t="n">
        <f aca="false">1/6</f>
        <v>0.166666666666667</v>
      </c>
      <c r="K20" s="5" t="n">
        <f aca="false">2/11</f>
        <v>0.181818181818182</v>
      </c>
      <c r="L20" s="5" t="n">
        <f aca="false">2/9</f>
        <v>0.222222222222222</v>
      </c>
      <c r="M20" s="5" t="n">
        <f aca="false">1/4</f>
        <v>0.25</v>
      </c>
      <c r="O20" s="2" t="s">
        <v>17</v>
      </c>
      <c r="P20" s="5" t="n">
        <f aca="false">(B20*F20*J20)^(1/3)</f>
        <v>0.321829794868543</v>
      </c>
      <c r="Q20" s="5" t="n">
        <f aca="false">(C20*G20*K20)^(1/3)</f>
        <v>0.343142832800059</v>
      </c>
      <c r="R20" s="5" t="n">
        <f aca="false">(D20*H20*L20)^(1/3)</f>
        <v>0.39893898705905</v>
      </c>
      <c r="S20" s="5" t="n">
        <f aca="false">(E20*I20*M20)^(1/3)</f>
        <v>0.436790232368149</v>
      </c>
    </row>
    <row r="21" customFormat="false" ht="12.8" hidden="false" customHeight="false" outlineLevel="0" collapsed="false">
      <c r="A21" s="2" t="s">
        <v>18</v>
      </c>
      <c r="B21" s="5" t="n">
        <f aca="false">I20^-1</f>
        <v>3</v>
      </c>
      <c r="C21" s="5" t="n">
        <f aca="false">H20^-1</f>
        <v>3.5</v>
      </c>
      <c r="D21" s="5" t="n">
        <f aca="false">G20^-1</f>
        <v>4.5</v>
      </c>
      <c r="E21" s="5" t="n">
        <f aca="false">F20^-1</f>
        <v>5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1</v>
      </c>
      <c r="K21" s="5" t="n">
        <f aca="false">H22^-1</f>
        <v>1.5</v>
      </c>
      <c r="L21" s="5" t="n">
        <f aca="false">G22^-1</f>
        <v>2.5</v>
      </c>
      <c r="M21" s="5" t="n">
        <f aca="false">F22^-1</f>
        <v>3</v>
      </c>
      <c r="O21" s="2" t="s">
        <v>18</v>
      </c>
      <c r="P21" s="5" t="n">
        <f aca="false">(B21*F21*J21)^(1/3)</f>
        <v>1.44224957030741</v>
      </c>
      <c r="Q21" s="5" t="n">
        <f aca="false">(C21*G21*K21)^(1/3)</f>
        <v>1.73801332244322</v>
      </c>
      <c r="R21" s="5" t="n">
        <f aca="false">(D21*H21*L21)^(1/3)</f>
        <v>2.24070237327858</v>
      </c>
      <c r="S21" s="5" t="n">
        <f aca="false">(E21*I21*M21)^(1/3)</f>
        <v>2.46621207433047</v>
      </c>
    </row>
    <row r="22" customFormat="false" ht="12.8" hidden="false" customHeight="false" outlineLevel="0" collapsed="false">
      <c r="A22" s="2" t="s">
        <v>19</v>
      </c>
      <c r="B22" s="5" t="n">
        <f aca="false">M20^-1</f>
        <v>4</v>
      </c>
      <c r="C22" s="5" t="n">
        <f aca="false">L20^-1</f>
        <v>4.5</v>
      </c>
      <c r="D22" s="5" t="n">
        <f aca="false">K20^-1</f>
        <v>5.5</v>
      </c>
      <c r="E22" s="5" t="n">
        <f aca="false">J20^-1</f>
        <v>6</v>
      </c>
      <c r="F22" s="5" t="n">
        <f aca="false">1/3</f>
        <v>0.333333333333333</v>
      </c>
      <c r="G22" s="5" t="n">
        <f aca="false">2/5</f>
        <v>0.4</v>
      </c>
      <c r="H22" s="5" t="n">
        <f aca="false">2/3</f>
        <v>0.666666666666667</v>
      </c>
      <c r="I22" s="5" t="n">
        <v>1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19</v>
      </c>
      <c r="P22" s="5" t="n">
        <f aca="false">(B22*F22*J22)^(1/3)</f>
        <v>1.10064241629821</v>
      </c>
      <c r="Q22" s="5" t="n">
        <f aca="false">(C22*G22*K22)^(1/3)</f>
        <v>1.21644039911468</v>
      </c>
      <c r="R22" s="5" t="n">
        <f aca="false">(D22*H22*L22)^(1/3)</f>
        <v>1.54202166972758</v>
      </c>
      <c r="S22" s="5" t="n">
        <f aca="false">(E22*I22*M22)^(1/3)</f>
        <v>1.81712059283214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3</v>
      </c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19</v>
      </c>
      <c r="K25" s="3" t="s">
        <v>19</v>
      </c>
      <c r="L25" s="3" t="s">
        <v>19</v>
      </c>
      <c r="M25" s="3" t="s">
        <v>19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17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f aca="false">1/8</f>
        <v>0.125</v>
      </c>
      <c r="G26" s="5" t="n">
        <f aca="false">2/15</f>
        <v>0.133333333333333</v>
      </c>
      <c r="H26" s="5" t="n">
        <f aca="false">2/13</f>
        <v>0.153846153846154</v>
      </c>
      <c r="I26" s="5" t="n">
        <f aca="false">1/6</f>
        <v>0.166666666666667</v>
      </c>
      <c r="J26" s="5" t="n">
        <f aca="false">1/4</f>
        <v>0.25</v>
      </c>
      <c r="K26" s="5" t="n">
        <f aca="false">2/7</f>
        <v>0.285714285714286</v>
      </c>
      <c r="L26" s="5" t="n">
        <f aca="false">2/5</f>
        <v>0.4</v>
      </c>
      <c r="M26" s="5" t="n">
        <f aca="false">1/2</f>
        <v>0.5</v>
      </c>
      <c r="O26" s="2" t="s">
        <v>17</v>
      </c>
      <c r="P26" s="5" t="n">
        <f aca="false">(B26*F26*J26)^(1/3)</f>
        <v>0.314980262473718</v>
      </c>
      <c r="Q26" s="5" t="n">
        <f aca="false">(C26*G26*K26)^(1/3)</f>
        <v>0.336478173147995</v>
      </c>
      <c r="R26" s="5" t="n">
        <f aca="false">(D26*H26*L26)^(1/3)</f>
        <v>0.394804606749714</v>
      </c>
      <c r="S26" s="5" t="n">
        <f aca="false">(E26*I26*M26)^(1/3)</f>
        <v>0.436790232368149</v>
      </c>
    </row>
    <row r="27" customFormat="false" ht="12.8" hidden="false" customHeight="false" outlineLevel="0" collapsed="false">
      <c r="A27" s="2" t="s">
        <v>18</v>
      </c>
      <c r="B27" s="5" t="n">
        <f aca="false">I26^-1</f>
        <v>6</v>
      </c>
      <c r="C27" s="5" t="n">
        <f aca="false">H26^-1</f>
        <v>6.5</v>
      </c>
      <c r="D27" s="5" t="n">
        <f aca="false">G26^-1</f>
        <v>7.5</v>
      </c>
      <c r="E27" s="5" t="n">
        <f aca="false">F26^-1</f>
        <v>8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4</v>
      </c>
      <c r="K27" s="5" t="n">
        <f aca="false">H28^-1</f>
        <v>4.5</v>
      </c>
      <c r="L27" s="5" t="n">
        <f aca="false">G28^-1</f>
        <v>5.5</v>
      </c>
      <c r="M27" s="5" t="n">
        <f aca="false">F28^-1</f>
        <v>6</v>
      </c>
      <c r="O27" s="2" t="s">
        <v>18</v>
      </c>
      <c r="P27" s="5" t="n">
        <f aca="false">(B27*F27*J27)^(1/3)</f>
        <v>2.88449914061482</v>
      </c>
      <c r="Q27" s="5" t="n">
        <f aca="false">(C27*G27*K27)^(1/3)</f>
        <v>3.08112007387452</v>
      </c>
      <c r="R27" s="5" t="n">
        <f aca="false">(D27*H27*L27)^(1/3)</f>
        <v>3.45521161500559</v>
      </c>
      <c r="S27" s="5" t="n">
        <f aca="false">(E27*I27*M27)^(1/3)</f>
        <v>3.63424118566428</v>
      </c>
    </row>
    <row r="28" customFormat="false" ht="12.8" hidden="false" customHeight="false" outlineLevel="0" collapsed="false">
      <c r="A28" s="2" t="s">
        <v>19</v>
      </c>
      <c r="B28" s="5" t="n">
        <f aca="false">M26^-1</f>
        <v>2</v>
      </c>
      <c r="C28" s="5" t="n">
        <f aca="false">L26^-1</f>
        <v>2.5</v>
      </c>
      <c r="D28" s="5" t="n">
        <f aca="false">K26^-1</f>
        <v>3.5</v>
      </c>
      <c r="E28" s="5" t="n">
        <f aca="false">J26^-1</f>
        <v>4</v>
      </c>
      <c r="F28" s="5" t="n">
        <f aca="false">1/6</f>
        <v>0.166666666666667</v>
      </c>
      <c r="G28" s="5" t="n">
        <f aca="false">2/11</f>
        <v>0.181818181818182</v>
      </c>
      <c r="H28" s="5" t="n">
        <f aca="false">2/9</f>
        <v>0.222222222222222</v>
      </c>
      <c r="I28" s="5" t="n">
        <f aca="false">1/4</f>
        <v>0.25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19</v>
      </c>
      <c r="P28" s="5" t="n">
        <f aca="false">(B28*F28*J28)^(1/3)</f>
        <v>0.693361274350635</v>
      </c>
      <c r="Q28" s="5" t="n">
        <f aca="false">(C28*G28*K28)^(1/3)</f>
        <v>0.768880959828629</v>
      </c>
      <c r="R28" s="5" t="n">
        <f aca="false">(D28*H28*L28)^(1/3)</f>
        <v>0.91964139212704</v>
      </c>
      <c r="S28" s="5" t="n">
        <f aca="false">(E28*I28*M28)^(1/3)</f>
        <v>1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17</v>
      </c>
      <c r="P32" s="5" t="n">
        <f aca="false">(P2*P8*P14*P20*P26)^(1/5)</f>
        <v>0.461053955740864</v>
      </c>
      <c r="Q32" s="5" t="n">
        <f aca="false">(Q2*Q8*Q14*Q20*Q26)^(1/5)</f>
        <v>0.507027728346412</v>
      </c>
      <c r="R32" s="5" t="n">
        <f aca="false">(R2*R8*R14*R20*R26)^(1/5)</f>
        <v>0.597531659453913</v>
      </c>
      <c r="S32" s="5" t="n">
        <f aca="false">(S2*S8*S14*S20*S26)^(1/5)</f>
        <v>0.648792326445283</v>
      </c>
      <c r="T32" s="5"/>
    </row>
    <row r="33" customFormat="false" ht="12.8" hidden="false" customHeight="false" outlineLevel="0" collapsed="false">
      <c r="A33" s="2"/>
      <c r="N33" s="2"/>
      <c r="O33" s="2" t="s">
        <v>18</v>
      </c>
      <c r="P33" s="5" t="n">
        <f aca="false">(P3*P9*P15*P21*P27)^(1/5)</f>
        <v>1.05665885334072</v>
      </c>
      <c r="Q33" s="5" t="n">
        <f aca="false">(Q3*Q9*Q15*Q21*Q27)^(1/5)</f>
        <v>1.1997359654821</v>
      </c>
      <c r="R33" s="5" t="n">
        <f aca="false">(R3*R9*R15*R21*R27)^(1/5)</f>
        <v>1.46591793658568</v>
      </c>
      <c r="S33" s="5" t="n">
        <f aca="false">(S3*S9*S15*S21*S27)^(1/5)</f>
        <v>1.61252701837285</v>
      </c>
      <c r="T33" s="5"/>
    </row>
    <row r="34" customFormat="false" ht="12.8" hidden="false" customHeight="false" outlineLevel="0" collapsed="false">
      <c r="A34" s="2"/>
      <c r="N34" s="2"/>
      <c r="O34" s="2" t="s">
        <v>19</v>
      </c>
      <c r="P34" s="5" t="n">
        <f aca="false">(P4*P10*P16*P22*P28)^(1/5)</f>
        <v>1.13079964325585</v>
      </c>
      <c r="Q34" s="5" t="n">
        <f aca="false">(Q4*Q10*Q16*Q22*Q28)^(1/5)</f>
        <v>1.23799455271901</v>
      </c>
      <c r="R34" s="5" t="n">
        <f aca="false">(R4*R10*R16*R22*R28)^(1/5)</f>
        <v>1.51597939248875</v>
      </c>
      <c r="S34" s="5" t="n">
        <f aca="false">(S4*S10*S16*S22*S28)^(1/5)</f>
        <v>1.73506234135849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2.64851245233743</v>
      </c>
      <c r="Q36" s="3" t="n">
        <f aca="false">SUM(Q32:Q34)</f>
        <v>2.94475824654752</v>
      </c>
      <c r="R36" s="3" t="n">
        <f aca="false">SUM(R32:R34)</f>
        <v>3.57942898852834</v>
      </c>
      <c r="S36" s="3" t="n">
        <f aca="false">SUM(S32:S34)</f>
        <v>3.99638168617662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17</v>
      </c>
      <c r="P39" s="5" t="n">
        <f aca="false">P32/+$S$36</f>
        <v>0.115367848205199</v>
      </c>
      <c r="Q39" s="5" t="n">
        <f aca="false">Q32/+$R$36</f>
        <v>0.141650450385069</v>
      </c>
      <c r="R39" s="5" t="n">
        <f aca="false">R32/+$Q$36</f>
        <v>0.202913655188662</v>
      </c>
      <c r="S39" s="5" t="n">
        <f aca="false">S32/+$P$36</f>
        <v>0.244964801231233</v>
      </c>
    </row>
    <row r="40" customFormat="false" ht="12.8" hidden="false" customHeight="false" outlineLevel="0" collapsed="false">
      <c r="O40" s="2" t="s">
        <v>18</v>
      </c>
      <c r="P40" s="5" t="n">
        <f aca="false">P33/+$S$36</f>
        <v>0.264403887395359</v>
      </c>
      <c r="Q40" s="5" t="n">
        <f aca="false">Q33/+$R$36</f>
        <v>0.335175238655974</v>
      </c>
      <c r="R40" s="5" t="n">
        <f aca="false">R33/+$Q$36</f>
        <v>0.49780586854773</v>
      </c>
      <c r="S40" s="5" t="n">
        <f aca="false">S33/+$P$36</f>
        <v>0.608842528548328</v>
      </c>
    </row>
    <row r="41" customFormat="false" ht="12.8" hidden="false" customHeight="false" outlineLevel="0" collapsed="false">
      <c r="O41" s="2" t="s">
        <v>19</v>
      </c>
      <c r="P41" s="5" t="n">
        <f aca="false">P34/+$S$36</f>
        <v>0.282955866594838</v>
      </c>
      <c r="Q41" s="5" t="n">
        <f aca="false">Q34/+$R$36</f>
        <v>0.345863699681329</v>
      </c>
      <c r="R41" s="5" t="n">
        <f aca="false">R34/+$Q$36</f>
        <v>0.514806060655779</v>
      </c>
      <c r="S41" s="5" t="n">
        <f aca="false">S34/+$P$36</f>
        <v>0.655108243809546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1" activeCellId="0" sqref="D2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6"/>
    <col collapsed="false" customWidth="true" hidden="false" outlineLevel="0" max="2" min="2" style="0" width="12.85"/>
    <col collapsed="false" customWidth="true" hidden="false" outlineLevel="0" max="4" min="3" style="0" width="13.31"/>
    <col collapsed="false" customWidth="true" hidden="false" outlineLevel="0" max="5" min="5" style="0" width="13.09"/>
    <col collapsed="false" customWidth="true" hidden="false" outlineLevel="0" max="8" min="8" style="0" width="24.91"/>
    <col collapsed="false" customWidth="true" hidden="false" outlineLevel="0" max="9" min="9" style="0" width="14.39"/>
    <col collapsed="false" customWidth="true" hidden="false" outlineLevel="0" max="10" min="10" style="0" width="12.97"/>
    <col collapsed="false" customWidth="true" hidden="false" outlineLevel="0" max="11" min="11" style="0" width="12.71"/>
    <col collapsed="false" customWidth="true" hidden="false" outlineLevel="0" max="12" min="12" style="0" width="13.19"/>
  </cols>
  <sheetData>
    <row r="1" customFormat="false" ht="12.8" hidden="false" customHeight="false" outlineLevel="0" collapsed="false">
      <c r="A1" s="7" t="s">
        <v>21</v>
      </c>
      <c r="B1" s="4" t="str">
        <f aca="false">Criteria!P38</f>
        <v>WEIGHTED L</v>
      </c>
      <c r="C1" s="4" t="str">
        <f aca="false">Criteria!Q38</f>
        <v>WEIGHTED M</v>
      </c>
      <c r="D1" s="4" t="str">
        <f aca="false">Criteria!R38</f>
        <v>WEIGHTED N</v>
      </c>
      <c r="E1" s="4" t="str">
        <f aca="false">Criteria!S38</f>
        <v>WEIGHTED S</v>
      </c>
      <c r="H1" s="7" t="s">
        <v>22</v>
      </c>
      <c r="I1" s="4" t="s">
        <v>23</v>
      </c>
      <c r="J1" s="4" t="s">
        <v>24</v>
      </c>
      <c r="K1" s="4" t="s">
        <v>25</v>
      </c>
      <c r="L1" s="4" t="s">
        <v>26</v>
      </c>
    </row>
    <row r="2" customFormat="false" ht="12.8" hidden="false" customHeight="false" outlineLevel="0" collapsed="false">
      <c r="A2" s="7" t="str">
        <f aca="false">Criteria!O39</f>
        <v>Safety</v>
      </c>
      <c r="B2" s="5" t="n">
        <f aca="false">Criteria!P39</f>
        <v>0.615275784262552</v>
      </c>
      <c r="C2" s="5" t="n">
        <f aca="false">Criteria!Q39</f>
        <v>0.667654808977378</v>
      </c>
      <c r="D2" s="5" t="n">
        <f aca="false">Criteria!R39</f>
        <v>0.7815119416759</v>
      </c>
      <c r="E2" s="5" t="n">
        <f aca="false">Criteria!S39</f>
        <v>0.844768678132717</v>
      </c>
      <c r="H2" s="7" t="str">
        <f aca="false">A8</f>
        <v>Desalination</v>
      </c>
      <c r="I2" s="5" t="n">
        <f aca="false">B8*+$B$2+B14*+$B$3+B20*+$B$4</f>
        <v>0.311205971064822</v>
      </c>
      <c r="J2" s="5" t="n">
        <f aca="false">C8*+$C$2+C14*$C$3+C20*$C$4</f>
        <v>0.423102270219615</v>
      </c>
      <c r="K2" s="5" t="n">
        <f aca="false">D8*$D$2+D14*$D$3+D20*$D$4</f>
        <v>0.733382867378586</v>
      </c>
      <c r="L2" s="5" t="n">
        <f aca="false">E8*$E$2+E14*$E$3+E20*$E$4</f>
        <v>0.970280130988865</v>
      </c>
    </row>
    <row r="3" customFormat="false" ht="12.8" hidden="false" customHeight="false" outlineLevel="0" collapsed="false">
      <c r="A3" s="7" t="str">
        <f aca="false">Criteria!O40</f>
        <v>Flexibility</v>
      </c>
      <c r="B3" s="5" t="n">
        <f aca="false">Criteria!P40</f>
        <v>0.0592107332303028</v>
      </c>
      <c r="C3" s="5" t="n">
        <f aca="false">Criteria!Q40</f>
        <v>0.0636834877969457</v>
      </c>
      <c r="D3" s="5" t="n">
        <f aca="false">Criteria!R40</f>
        <v>0.0751731815977629</v>
      </c>
      <c r="E3" s="5" t="n">
        <f aca="false">Criteria!S40</f>
        <v>0.0827145741456</v>
      </c>
      <c r="H3" s="7" t="str">
        <f aca="false">A9</f>
        <v>Hydrogen production</v>
      </c>
      <c r="I3" s="5" t="n">
        <f aca="false">B9*+$B$2+B15*+$B$3+B21*+$B$4</f>
        <v>0.126905618207014</v>
      </c>
      <c r="J3" s="5" t="n">
        <f aca="false">C9*+$C$2+C15*$C$3+C21*$C$4</f>
        <v>0.17553242182172</v>
      </c>
      <c r="K3" s="5" t="n">
        <f aca="false">D9*$D$2+D15*$D$3+D21*$D$4</f>
        <v>0.317082652998853</v>
      </c>
      <c r="L3" s="5" t="n">
        <f aca="false">E9*$E$2+E15*$E$3+E21*$E$4</f>
        <v>0.435086789044521</v>
      </c>
    </row>
    <row r="4" customFormat="false" ht="12.8" hidden="false" customHeight="false" outlineLevel="0" collapsed="false">
      <c r="A4" s="7" t="str">
        <f aca="false">Criteria!O41</f>
        <v>Profitability</v>
      </c>
      <c r="B4" s="5" t="n">
        <f aca="false">Criteria!P41</f>
        <v>0.178593199151797</v>
      </c>
      <c r="C4" s="5" t="n">
        <f aca="false">Criteria!Q41</f>
        <v>0.192777629596273</v>
      </c>
      <c r="D4" s="5" t="n">
        <f aca="false">Criteria!R41</f>
        <v>0.225430195231271</v>
      </c>
      <c r="E4" s="5" t="n">
        <f aca="false">Criteria!S41</f>
        <v>0.244740140786541</v>
      </c>
      <c r="H4" s="7" t="str">
        <f aca="false">A10</f>
        <v>Synthetic fuels production</v>
      </c>
      <c r="I4" s="5" t="n">
        <f aca="false">B10*+$B$2+B16*+$B$3+B22*+$B$4</f>
        <v>0.116618495266887</v>
      </c>
      <c r="J4" s="5" t="n">
        <f aca="false">C10*+$C$2+C16*$C$3+C22*$C$4</f>
        <v>0.154236664601387</v>
      </c>
      <c r="K4" s="5" t="n">
        <f aca="false">D10*$D$2+D16*$D$3+D22*$D$4</f>
        <v>0.277841674296078</v>
      </c>
      <c r="L4" s="5" t="n">
        <f aca="false">E10*$E$2+E16*$E$3+E22*$E$4</f>
        <v>0.397603167101401</v>
      </c>
    </row>
    <row r="7" customFormat="false" ht="12.8" hidden="false" customHeight="false" outlineLevel="0" collapsed="false">
      <c r="A7" s="7" t="s">
        <v>1</v>
      </c>
      <c r="B7" s="4" t="str">
        <f aca="false">Safety!P38</f>
        <v>WEIGHTED L</v>
      </c>
      <c r="C7" s="4" t="str">
        <f aca="false">Safety!Q38</f>
        <v>WEIGHTED M</v>
      </c>
      <c r="D7" s="4" t="str">
        <f aca="false">Safety!R38</f>
        <v>WEIGHTED N</v>
      </c>
      <c r="E7" s="4" t="str">
        <f aca="false">Safety!S38</f>
        <v>WEIGHTED S</v>
      </c>
      <c r="H7" s="7" t="s">
        <v>27</v>
      </c>
      <c r="I7" s="7" t="s">
        <v>28</v>
      </c>
      <c r="J7" s="7" t="s">
        <v>29</v>
      </c>
    </row>
    <row r="8" customFormat="false" ht="12.8" hidden="false" customHeight="false" outlineLevel="0" collapsed="false">
      <c r="A8" s="7" t="str">
        <f aca="false">Safety!O39</f>
        <v>Desalination</v>
      </c>
      <c r="B8" s="5" t="n">
        <f aca="false">Safety!P39</f>
        <v>0.429502278769971</v>
      </c>
      <c r="C8" s="5" t="n">
        <f aca="false">Safety!Q39</f>
        <v>0.539689778467164</v>
      </c>
      <c r="D8" s="5" t="n">
        <f aca="false">Safety!R39</f>
        <v>0.802261084646457</v>
      </c>
      <c r="E8" s="5" t="n">
        <f aca="false">Safety!S39</f>
        <v>0.982035614498173</v>
      </c>
      <c r="H8" s="7" t="str">
        <f aca="false">A14</f>
        <v>Desalination</v>
      </c>
      <c r="I8" s="8" t="n">
        <f aca="false">(I2+2*J2+2*K2+L2)/6</f>
        <v>0.599076062875015</v>
      </c>
      <c r="J8" s="5" t="n">
        <f aca="false">I8/$I$11</f>
        <v>0.551292147603518</v>
      </c>
    </row>
    <row r="9" customFormat="false" ht="12.8" hidden="false" customHeight="false" outlineLevel="0" collapsed="false">
      <c r="A9" s="7" t="str">
        <f aca="false">Safety!O40</f>
        <v>Hydrogen production</v>
      </c>
      <c r="B9" s="5" t="n">
        <f aca="false">Safety!P40</f>
        <v>0.115030315063023</v>
      </c>
      <c r="C9" s="5" t="n">
        <f aca="false">Safety!Q40</f>
        <v>0.148608235418182</v>
      </c>
      <c r="D9" s="5" t="n">
        <f aca="false">Safety!R40</f>
        <v>0.235588133061983</v>
      </c>
      <c r="E9" s="5" t="n">
        <f aca="false">Safety!S40</f>
        <v>0.303674499675036</v>
      </c>
      <c r="H9" s="7" t="str">
        <f aca="false">A15</f>
        <v>Hydrogen production</v>
      </c>
      <c r="I9" s="8" t="n">
        <f aca="false">(I3+2*J3+2*K3+L3)/6</f>
        <v>0.25787042614878</v>
      </c>
      <c r="J9" s="5" t="n">
        <f aca="false">I9/$I$11</f>
        <v>0.237301988586806</v>
      </c>
    </row>
    <row r="10" customFormat="false" ht="12.8" hidden="false" customHeight="false" outlineLevel="0" collapsed="false">
      <c r="A10" s="7" t="str">
        <f aca="false">Safety!O41</f>
        <v>Synthetic fuels production</v>
      </c>
      <c r="B10" s="5" t="n">
        <f aca="false">Safety!P41</f>
        <v>0.100215132532938</v>
      </c>
      <c r="C10" s="5" t="n">
        <f aca="false">Safety!Q41</f>
        <v>0.122823658160164</v>
      </c>
      <c r="D10" s="5" t="n">
        <f aca="false">Safety!R41</f>
        <v>0.195011442367588</v>
      </c>
      <c r="E10" s="5" t="n">
        <f aca="false">Safety!S41</f>
        <v>0.265284110554681</v>
      </c>
      <c r="H10" s="7" t="str">
        <f aca="false">A16</f>
        <v>Synthetic fuels production</v>
      </c>
      <c r="I10" s="8" t="n">
        <f aca="false">(I4+2*J4+2*K4+L4)/6</f>
        <v>0.229729723360536</v>
      </c>
      <c r="J10" s="5" t="n">
        <f aca="false">I10/$I$11</f>
        <v>0.211405863809676</v>
      </c>
    </row>
    <row r="11" customFormat="false" ht="12.8" hidden="false" customHeight="false" outlineLevel="0" collapsed="false">
      <c r="H11" s="7"/>
      <c r="I11" s="3" t="n">
        <f aca="false">SUM(I8:I10)</f>
        <v>1.08667621238433</v>
      </c>
      <c r="J11" s="3" t="n">
        <f aca="false">SUM(J8:J10)</f>
        <v>1</v>
      </c>
      <c r="K11" s="1"/>
      <c r="L11" s="1"/>
    </row>
    <row r="12" customFormat="false" ht="12.8" hidden="false" customHeight="false" outlineLevel="0" collapsed="false">
      <c r="H12" s="7"/>
      <c r="I12" s="1"/>
      <c r="J12" s="1"/>
      <c r="K12" s="1"/>
      <c r="L12" s="1"/>
    </row>
    <row r="13" customFormat="false" ht="12.8" hidden="false" customHeight="false" outlineLevel="0" collapsed="false">
      <c r="A13" s="7" t="s">
        <v>2</v>
      </c>
      <c r="B13" s="4" t="str">
        <f aca="false">Flexibility!P38</f>
        <v>WEIGHTED L</v>
      </c>
      <c r="C13" s="4" t="str">
        <f aca="false">Flexibility!Q38</f>
        <v>WEIGHTED M</v>
      </c>
      <c r="D13" s="4" t="str">
        <f aca="false">Flexibility!R38</f>
        <v>WEIGHTED N</v>
      </c>
      <c r="E13" s="4" t="str">
        <f aca="false">Flexibility!S38</f>
        <v>WEIGHTED S</v>
      </c>
    </row>
    <row r="14" customFormat="false" ht="12.8" hidden="false" customHeight="false" outlineLevel="0" collapsed="false">
      <c r="A14" s="7" t="str">
        <f aca="false">Flexibility!O39</f>
        <v>Desalination</v>
      </c>
      <c r="B14" s="5" t="n">
        <f aca="false">Flexibility!P39</f>
        <v>0.444846822946787</v>
      </c>
      <c r="C14" s="5" t="n">
        <f aca="false">Flexibility!Q39</f>
        <v>0.55695373228758</v>
      </c>
      <c r="D14" s="5" t="n">
        <f aca="false">Flexibility!R39</f>
        <v>0.806981734601139</v>
      </c>
      <c r="E14" s="5" t="n">
        <f aca="false">Flexibility!S39</f>
        <v>0.976061159026208</v>
      </c>
    </row>
    <row r="15" customFormat="false" ht="12.8" hidden="false" customHeight="false" outlineLevel="0" collapsed="false">
      <c r="A15" s="7" t="str">
        <f aca="false">Flexibility!O40</f>
        <v>Hydrogen production</v>
      </c>
      <c r="B15" s="5" t="n">
        <f aca="false">Flexibility!P40</f>
        <v>0.150471279250704</v>
      </c>
      <c r="C15" s="5" t="n">
        <f aca="false">Flexibility!Q40</f>
        <v>0.18370744424311</v>
      </c>
      <c r="D15" s="5" t="n">
        <f aca="false">Flexibility!R40</f>
        <v>0.275992569674772</v>
      </c>
      <c r="E15" s="5" t="n">
        <f aca="false">Flexibility!S40</f>
        <v>0.35717861722494</v>
      </c>
    </row>
    <row r="16" customFormat="false" ht="12.8" hidden="false" customHeight="false" outlineLevel="0" collapsed="false">
      <c r="A16" s="7" t="str">
        <f aca="false">Flexibility!O41</f>
        <v>Synthetic fuels production</v>
      </c>
      <c r="B16" s="5" t="n">
        <f aca="false">Flexibility!P41</f>
        <v>0.0747256000285804</v>
      </c>
      <c r="C16" s="5" t="n">
        <f aca="false">Flexibility!Q41</f>
        <v>0.0872765386895602</v>
      </c>
      <c r="D16" s="5" t="n">
        <f aca="false">Flexibility!R41</f>
        <v>0.124846020389427</v>
      </c>
      <c r="E16" s="5" t="n">
        <f aca="false">Flexibility!S41</f>
        <v>0.159200189496938</v>
      </c>
    </row>
    <row r="19" customFormat="false" ht="12.8" hidden="false" customHeight="false" outlineLevel="0" collapsed="false">
      <c r="A19" s="7" t="s">
        <v>3</v>
      </c>
      <c r="B19" s="4" t="str">
        <f aca="false">Profitability!P38</f>
        <v>WEIGHTED L</v>
      </c>
      <c r="C19" s="4" t="str">
        <f aca="false">Profitability!Q38</f>
        <v>WEIGHTED M</v>
      </c>
      <c r="D19" s="4" t="str">
        <f aca="false">Profitability!R38</f>
        <v>WEIGHTED N</v>
      </c>
      <c r="E19" s="4" t="str">
        <f aca="false">Profitability!S38</f>
        <v>WEIGHTED S</v>
      </c>
    </row>
    <row r="20" customFormat="false" ht="12.8" hidden="false" customHeight="false" outlineLevel="0" collapsed="false">
      <c r="A20" s="7" t="str">
        <f aca="false">Profitability!O39</f>
        <v>Desalination</v>
      </c>
      <c r="B20" s="5" t="n">
        <f aca="false">Profitability!P39</f>
        <v>0.115367848205199</v>
      </c>
      <c r="C20" s="5" t="n">
        <f aca="false">Profitability!Q39</f>
        <v>0.141650450385069</v>
      </c>
      <c r="D20" s="5" t="n">
        <f aca="false">Profitability!R39</f>
        <v>0.202913655188662</v>
      </c>
      <c r="E20" s="5" t="n">
        <f aca="false">Profitability!S39</f>
        <v>0.244964801231233</v>
      </c>
    </row>
    <row r="21" customFormat="false" ht="12.8" hidden="false" customHeight="false" outlineLevel="0" collapsed="false">
      <c r="A21" s="7" t="str">
        <f aca="false">Profitability!O40</f>
        <v>Hydrogen production</v>
      </c>
      <c r="B21" s="5" t="n">
        <f aca="false">Profitability!P40</f>
        <v>0.264403887395359</v>
      </c>
      <c r="C21" s="5" t="n">
        <f aca="false">Profitability!Q40</f>
        <v>0.335175238655974</v>
      </c>
      <c r="D21" s="5" t="n">
        <f aca="false">Profitability!R40</f>
        <v>0.49780586854773</v>
      </c>
      <c r="E21" s="5" t="n">
        <f aca="false">Profitability!S40</f>
        <v>0.608842528548328</v>
      </c>
    </row>
    <row r="22" customFormat="false" ht="12.8" hidden="false" customHeight="false" outlineLevel="0" collapsed="false">
      <c r="A22" s="7" t="str">
        <f aca="false">Profitability!O41</f>
        <v>Synthetic fuels production</v>
      </c>
      <c r="B22" s="5" t="n">
        <f aca="false">Profitability!P41</f>
        <v>0.282955866594838</v>
      </c>
      <c r="C22" s="5" t="n">
        <f aca="false">Profitability!Q41</f>
        <v>0.345863699681329</v>
      </c>
      <c r="D22" s="5" t="n">
        <f aca="false">Profitability!R41</f>
        <v>0.514806060655779</v>
      </c>
      <c r="E22" s="5" t="n">
        <f aca="false">Profitability!S41</f>
        <v>0.655108243809546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2021-03-03T13:08:28Z</dcterms:created>
  <dc:creator/>
  <dc:description/>
  <dc:language>en-US</dc:language>
  <cp:lastModifiedBy/>
  <dcterms:modified xsi:type="dcterms:W3CDTF">2021-12-17T18:17:17Z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1</vt:bool>
  </property>
</Properties>
</file>