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Param" sheetId="2" state="visible" r:id="rId3"/>
    <sheet name="Feuille3" sheetId="3" state="visible" r:id="rId4"/>
    <sheet name="Feuille4" sheetId="4" state="visible" r:id="rId5"/>
  </sheets>
  <definedNames>
    <definedName function="false" hidden="true" localSheetId="0" name="_xlnm._FilterDatabase" vbProcedure="false">Sheet2!$A$4:$AR$7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<sst xmlns="http://schemas.openxmlformats.org/spreadsheetml/2006/main" count="299" uniqueCount="163">
  <si>
    <t xml:space="preserve">fond jaune =&gt; formule</t>
  </si>
  <si>
    <t xml:space="preserve">Un PC avec un indice inférieur à 2500 et</t>
  </si>
  <si>
    <t xml:space="preserve">fond gris : à saisir</t>
  </si>
  <si>
    <t xml:space="preserve">  un disque dur de type HDD est classé au mieux en catégorie C   =&gt; code 3</t>
  </si>
  <si>
    <t xml:space="preserve">écrit par le calcul</t>
  </si>
  <si>
    <t xml:space="preserve">  un disque dur de type SSD est classé au mieux en catégorie B  =&gt; code 4</t>
  </si>
  <si>
    <t xml:space="preserve">Modèle</t>
  </si>
  <si>
    <t xml:space="preserve">Indice CPU</t>
  </si>
  <si>
    <t xml:space="preserve">cat CPU</t>
  </si>
  <si>
    <t xml:space="preserve">cat Disk01</t>
  </si>
  <si>
    <t xml:space="preserve">cat Disk02</t>
  </si>
  <si>
    <t xml:space="preserve">CatDiskMax</t>
  </si>
  <si>
    <t xml:space="preserve">cat Disk</t>
  </si>
  <si>
    <t xml:space="preserve">cat RAM</t>
  </si>
  <si>
    <t xml:space="preserve">Total cat</t>
  </si>
  <si>
    <t xml:space="preserve">PC code Normale avant cor.</t>
  </si>
  <si>
    <t xml:space="preserve">PC code
Après correction</t>
  </si>
  <si>
    <t xml:space="preserve">Processeur</t>
  </si>
  <si>
    <t xml:space="preserve">Type disque</t>
  </si>
  <si>
    <t xml:space="preserve">taille</t>
  </si>
  <si>
    <t xml:space="preserve">RAM</t>
  </si>
  <si>
    <t xml:space="preserve">cat attendu</t>
  </si>
  <si>
    <t xml:space="preserve">Car calculée</t>
  </si>
  <si>
    <t xml:space="preserve">erreur</t>
  </si>
  <si>
    <t xml:space="preserve">cpuTextInput</t>
  </si>
  <si>
    <t xml:space="preserve">cputextnorm</t>
  </si>
  <si>
    <t xml:space="preserve">indiceCPU</t>
  </si>
  <si>
    <t xml:space="preserve">origine</t>
  </si>
  <si>
    <t xml:space="preserve">categorieCPU</t>
  </si>
  <si>
    <t xml:space="preserve">tailleDisk</t>
  </si>
  <si>
    <t xml:space="preserve">typeDisk</t>
  </si>
  <si>
    <t xml:space="preserve">cat</t>
  </si>
  <si>
    <t xml:space="preserve">categorieDisk</t>
  </si>
  <si>
    <t xml:space="preserve">tailleRam</t>
  </si>
  <si>
    <t xml:space="preserve">categorieRam</t>
  </si>
  <si>
    <t xml:space="preserve">categorieTotal</t>
  </si>
  <si>
    <t xml:space="preserve">categoriePCcodeNormale</t>
  </si>
  <si>
    <t xml:space="preserve">categoriePCnormale</t>
  </si>
  <si>
    <t xml:space="preserve">categoriePCcodeMaxi</t>
  </si>
  <si>
    <t xml:space="preserve">categoriePCcode</t>
  </si>
  <si>
    <t xml:space="preserve">categoriePCCorrigée</t>
  </si>
  <si>
    <t xml:space="preserve">1 disque</t>
  </si>
  <si>
    <t xml:space="preserve">EMMAUSCONNECT 2500</t>
  </si>
  <si>
    <t xml:space="preserve">HDD</t>
  </si>
  <si>
    <t xml:space="preserve">1000GB</t>
  </si>
  <si>
    <t xml:space="preserve">16GB</t>
  </si>
  <si>
    <t xml:space="preserve">EMMAUSCONNECT 1199</t>
  </si>
  <si>
    <t xml:space="preserve">257GB</t>
  </si>
  <si>
    <t xml:space="preserve">3GB</t>
  </si>
  <si>
    <t xml:space="preserve">voir règle (2)</t>
  </si>
  <si>
    <t xml:space="preserve">voire règle (1)</t>
  </si>
  <si>
    <t xml:space="preserve">CPU</t>
  </si>
  <si>
    <t xml:space="preserve">Seuil &lt;</t>
  </si>
  <si>
    <t xml:space="preserve">Valeur</t>
  </si>
  <si>
    <t xml:space="preserve">seuil</t>
  </si>
  <si>
    <t xml:space="preserve">type</t>
  </si>
  <si>
    <t xml:space="preserve">PC</t>
  </si>
  <si>
    <t xml:space="preserve">Code</t>
  </si>
  <si>
    <t xml:space="preserve">Text</t>
  </si>
  <si>
    <t xml:space="preserve">Catégories maxi</t>
  </si>
  <si>
    <t xml:space="preserve">INVENDABLE</t>
  </si>
  <si>
    <t xml:space="preserve">disks</t>
  </si>
  <si>
    <t xml:space="preserve">HC</t>
  </si>
  <si>
    <t xml:space="preserve">C</t>
  </si>
  <si>
    <t xml:space="preserve">NVME</t>
  </si>
  <si>
    <t xml:space="preserve">B</t>
  </si>
  <si>
    <t xml:space="preserve">A</t>
  </si>
  <si>
    <t xml:space="preserve">PREMIUM</t>
  </si>
  <si>
    <t xml:space="preserve">SSD</t>
  </si>
  <si>
    <t xml:space="preserve">Test algo CPU</t>
  </si>
  <si>
    <t xml:space="preserve">Test algo</t>
  </si>
  <si>
    <t xml:space="preserve">12GB</t>
  </si>
  <si>
    <t xml:space="preserve">170GB</t>
  </si>
  <si>
    <t xml:space="preserve">256GB</t>
  </si>
  <si>
    <t xml:space="preserve">Règle spécifique</t>
  </si>
  <si>
    <t xml:space="preserve">(1) Un PC avec un indice inférieur à 2500 et</t>
  </si>
  <si>
    <r>
      <rPr>
        <sz val="10"/>
        <rFont val="Arial"/>
        <family val="2"/>
        <charset val="1"/>
      </rPr>
      <t xml:space="preserve">  un disque dur de type SSD </t>
    </r>
    <r>
      <rPr>
        <b val="true"/>
        <sz val="10"/>
        <rFont val="Arial"/>
        <family val="2"/>
        <charset val="1"/>
      </rPr>
      <t xml:space="preserve">ou NVME</t>
    </r>
    <r>
      <rPr>
        <sz val="10"/>
        <rFont val="Arial"/>
        <family val="2"/>
        <charset val="1"/>
      </rPr>
      <t xml:space="preserve"> est classé au mieux en catégorie B  =&gt; code 4</t>
    </r>
  </si>
  <si>
    <t xml:space="preserve">(2) Elle s’obtient par addition, le cas échéant, de la note du disque 1 et du disque 2</t>
  </si>
  <si>
    <t xml:space="preserve">La note est plafonnée à 4.</t>
  </si>
  <si>
    <t xml:space="preserve">V 2022</t>
  </si>
  <si>
    <t xml:space="preserve">  un disque dur de type SSD est classé au mieux en catégorie B  =&gt; code B</t>
  </si>
  <si>
    <t xml:space="preserve">.</t>
  </si>
  <si>
    <t xml:space="preserve">CORE I5-8365/U 1.60 GHZ</t>
  </si>
  <si>
    <t xml:space="preserve">intel core i5-8365u @ 1.60ghz
intel core i5-8365u @ 1.60ghz</t>
  </si>
  <si>
    <t xml:space="preserve">CORE I5-8365/U</t>
  </si>
  <si>
    <t xml:space="preserve">intel core i5-8365u
intel core i5-8365u</t>
  </si>
  <si>
    <t xml:space="preserve">CORE I5-8365 U</t>
  </si>
  <si>
    <t xml:space="preserve">CORE I5-8365/ U</t>
  </si>
  <si>
    <t xml:space="preserve">CORE I5-8365-U 1.60 GHZ</t>
  </si>
  <si>
    <t xml:space="preserve">CORE I5-8365-U</t>
  </si>
  <si>
    <t xml:space="preserve">CORE I5-8365- U</t>
  </si>
  <si>
    <t xml:space="preserve">N</t>
  </si>
  <si>
    <t xml:space="preserve">4310U CPU 2,00GHz</t>
  </si>
  <si>
    <t xml:space="preserve">intel core i5-4310u @ 2.00ghz
4310u cpu 2,00ghz</t>
  </si>
  <si>
    <t xml:space="preserve">6700HQ CPU 2,60GHz</t>
  </si>
  <si>
    <t xml:space="preserve">intel core i7-6700hq @ 2.60ghz
6700hq cpu 2,60ghz</t>
  </si>
  <si>
    <t xml:space="preserve">7200U CPU 2,50GHz</t>
  </si>
  <si>
    <t xml:space="preserve">intel core i5-7200u @ 2.50ghz
7200u cpu 2,50ghz</t>
  </si>
  <si>
    <t xml:space="preserve">7300U CPU 2,60GHz</t>
  </si>
  <si>
    <t xml:space="preserve">intel core i5-7300u @ 2.60ghz
7300u cpu 2,60ghz</t>
  </si>
  <si>
    <t xml:space="preserve">7700HQ CPU 2,80GHz</t>
  </si>
  <si>
    <t xml:space="preserve">intel core i7-7700hq @ 2.80ghz
7700hq cpu 2,80ghz</t>
  </si>
  <si>
    <t xml:space="preserve">8750H CPU 2,2GHz</t>
  </si>
  <si>
    <t xml:space="preserve">intel core i7-8750h @ 2.20ghz
8750h cpu 2,2ghz</t>
  </si>
  <si>
    <t xml:space="preserve">8850H CPU 2,60GHz</t>
  </si>
  <si>
    <t xml:space="preserve">intel core i7-8850h @ 2.60ghz
8850h cpu 2,60ghz</t>
  </si>
  <si>
    <t xml:space="preserve">CORE I5 M 520 2.40 GHZ</t>
  </si>
  <si>
    <t xml:space="preserve">intel core i5-520m @ 2.40ghz 
intel core i5-m 520 @ 2.40ghz</t>
  </si>
  <si>
    <t xml:space="preserve">CORE I5-3570 3.40 GHZ</t>
  </si>
  <si>
    <t xml:space="preserve">intel core i5-3570 @ 3.40ghz
intel core i5-3570 @ 3.40ghz</t>
  </si>
  <si>
    <t xml:space="preserve">CORE I5-4300U 2.50 GHZ</t>
  </si>
  <si>
    <t xml:space="preserve">0
intel core i5-4300u @ 2.50ghz</t>
  </si>
  <si>
    <t xml:space="preserve">CORE I5-8365U 1.60 GHZ</t>
  </si>
  <si>
    <t xml:space="preserve">CORE I7-2600 3.40 GHZ</t>
  </si>
  <si>
    <t xml:space="preserve">intel core i7-2600 @ 3.40ghz
intel core i7-2600 @ 3.40ghz</t>
  </si>
  <si>
    <t xml:space="preserve">I NTEL CORE I5/7200 U</t>
  </si>
  <si>
    <t xml:space="preserve">0
i ntel core i5/7200 u</t>
  </si>
  <si>
    <t xml:space="preserve">I5 2540-M </t>
  </si>
  <si>
    <t xml:space="preserve">intel core i5-2540m @ 2.60ghz 
intel core i5-2540m</t>
  </si>
  <si>
    <t xml:space="preserve">I5 5300-U</t>
  </si>
  <si>
    <t xml:space="preserve">intel core i5-5300u @ 2.30ghz
intel core i5-5300u</t>
  </si>
  <si>
    <t xml:space="preserve">i5 6th GEN</t>
  </si>
  <si>
    <t xml:space="preserve">0
intel core i5-6th gen</t>
  </si>
  <si>
    <t xml:space="preserve">I5 7300U CPU 2,60GHz</t>
  </si>
  <si>
    <t xml:space="preserve">intel core i5-7300u @ 2.60ghz
intel core i5-7300u cpu @ 2,60ghz</t>
  </si>
  <si>
    <t xml:space="preserve">i7 6th GEN</t>
  </si>
  <si>
    <t xml:space="preserve">0
intel core i7-6th gen</t>
  </si>
  <si>
    <t xml:space="preserve">IINTEL CORE I5/ 7200U</t>
  </si>
  <si>
    <t xml:space="preserve">0
iintel core i5/ 7200u</t>
  </si>
  <si>
    <t xml:space="preserve">INTEL CORE  I5/ 7200 U</t>
  </si>
  <si>
    <t xml:space="preserve">intel core i5-7200u @ 2.50ghz 
intel core i5-7200u</t>
  </si>
  <si>
    <t xml:space="preserve">INTEL CORE  I5/ 7300 U</t>
  </si>
  <si>
    <t xml:space="preserve">intel core i5-7300u @ 2.60ghz
intel core i5-7300u</t>
  </si>
  <si>
    <t xml:space="preserve">INTEL CORE I5/  7200 U</t>
  </si>
  <si>
    <t xml:space="preserve">INTEL CORE I5/  7200U</t>
  </si>
  <si>
    <t xml:space="preserve">INTEL CORE I5/ 4200 U</t>
  </si>
  <si>
    <t xml:space="preserve">intel core i5-4200u @ 1.60ghz 
intel core i5-4200u</t>
  </si>
  <si>
    <t xml:space="preserve">INTEL CORE I5/ 4310 U</t>
  </si>
  <si>
    <t xml:space="preserve">intel core i5-4310u @ 2.00ghz 
intel core i5-4310u</t>
  </si>
  <si>
    <t xml:space="preserve">INTEL CORE I5/ 6300 U</t>
  </si>
  <si>
    <t xml:space="preserve">intel core i5-6300u @ 2.40ghz 
intel core i5-6300u</t>
  </si>
  <si>
    <t xml:space="preserve">INTEL CORE I5/ 7200 U</t>
  </si>
  <si>
    <t xml:space="preserve">intel core i5-7200u @ 2.50ghz
intel core i5-7200u</t>
  </si>
  <si>
    <t xml:space="preserve">INTEL CORE I5/ 7300 U</t>
  </si>
  <si>
    <t xml:space="preserve">INTEL CORE I5/ 7300U</t>
  </si>
  <si>
    <t xml:space="preserve">INTEL CORE I5/7300U</t>
  </si>
  <si>
    <t xml:space="preserve">INTEL CORE I5/8350U</t>
  </si>
  <si>
    <t xml:space="preserve">intel core i5-8350u @ 1.70ghz
intel core i5-8350u</t>
  </si>
  <si>
    <t xml:space="preserve">INTEL CORE I5/8365U</t>
  </si>
  <si>
    <t xml:space="preserve">intel core i5-8365u @ 1.60ghz
intel core i5-8365u</t>
  </si>
  <si>
    <t xml:space="preserve">INTEL CORE I7/ 8850 H</t>
  </si>
  <si>
    <t xml:space="preserve">intel core i7-8850h @ 2.60ghz 
intel core i7-8850h</t>
  </si>
  <si>
    <t xml:space="preserve">INTEL CORE I7/7600U</t>
  </si>
  <si>
    <t xml:space="preserve">intel core i7-7600u @ 2.80ghz
intel core i7-7600u</t>
  </si>
  <si>
    <t xml:space="preserve">INTELCORE I5/ 7200U</t>
  </si>
  <si>
    <t xml:space="preserve">INTELCORE I7/7700HQ</t>
  </si>
  <si>
    <t xml:space="preserve">intel core i7-7700hq @ 2.80ghz
intel core i7-7700hq</t>
  </si>
  <si>
    <t xml:space="preserve">cpu x ram</t>
  </si>
  <si>
    <t xml:space="preserve">HDD HDD </t>
  </si>
  <si>
    <t xml:space="preserve">HDD SDD</t>
  </si>
  <si>
    <t xml:space="preserve">HDD NVME</t>
  </si>
  <si>
    <t xml:space="preserve">SDD SDD</t>
  </si>
  <si>
    <t xml:space="preserve">SDD NVME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</si>
</sst>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FF000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D8CE"/>
        <bgColor rgb="FFFFDBB6"/>
      </patternFill>
    </fill>
    <fill>
      <patternFill patternType="solid">
        <fgColor rgb="FFE8F2A1"/>
        <bgColor rgb="FFFFE994"/>
      </patternFill>
    </fill>
    <fill>
      <patternFill patternType="solid">
        <fgColor rgb="FFFFE994"/>
        <bgColor rgb="FFE8F2A1"/>
      </patternFill>
    </fill>
    <fill>
      <patternFill patternType="solid">
        <fgColor rgb="FFBBE33D"/>
        <bgColor rgb="FFD4EA6B"/>
      </patternFill>
    </fill>
    <fill>
      <patternFill patternType="solid">
        <fgColor rgb="FFFF6D6D"/>
        <bgColor rgb="FFFF6600"/>
      </patternFill>
    </fill>
    <fill>
      <patternFill patternType="solid">
        <fgColor rgb="FFD4EA6B"/>
        <bgColor rgb="FFBBE33D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CCCCCC"/>
      </patternFill>
    </fill>
    <fill>
      <patternFill patternType="solid">
        <fgColor rgb="FF729FCF"/>
        <bgColor rgb="FF808080"/>
      </patternFill>
    </fill>
    <fill>
      <patternFill patternType="solid">
        <fgColor rgb="FFFFFFA6"/>
        <bgColor rgb="FFE8F2A1"/>
      </patternFill>
    </fill>
    <fill>
      <patternFill patternType="solid">
        <fgColor rgb="FFCCCCCC"/>
        <bgColor rgb="FFB2B2B2"/>
      </patternFill>
    </fill>
    <fill>
      <patternFill patternType="solid">
        <fgColor rgb="FFFFDBB6"/>
        <bgColor rgb="FFFFD8C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 style="hair"/>
      <top style="hair"/>
      <bottom style="hair"/>
      <diagonal/>
    </border>
    <border diagonalUp="false" diagonalDown="false">
      <left style="hair"/>
      <right style="double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9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11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7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11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c" xfId="20"/>
    <cellStyle name="pc-disque-HDD" xfId="21"/>
    <cellStyle name="pc-disque-NVME" xfId="22"/>
    <cellStyle name="pc-disque-SSD" xfId="23"/>
    <cellStyle name="pc-ram-16GB" xfId="24"/>
    <cellStyle name="pc-ram-3GB" xfId="25"/>
    <cellStyle name="pc-ram-8GB" xfId="26"/>
    <cellStyle name="Sans nom1" xfId="27"/>
  </cellStyles>
  <dxfs count="21">
    <dxf>
      <fill>
        <patternFill patternType="solid">
          <fgColor rgb="FF729FCF"/>
        </patternFill>
      </fill>
    </dxf>
    <dxf>
      <fill>
        <patternFill patternType="solid">
          <fgColor rgb="FFD4EA6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A6"/>
        </patternFill>
      </fill>
    </dxf>
    <dxf>
      <fill>
        <patternFill patternType="solid">
          <fgColor rgb="FFB2B2B2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D8CE"/>
        </patternFill>
      </fill>
    </dxf>
    <dxf>
      <fill>
        <patternFill patternType="solid">
          <fgColor rgb="FFBBE33D"/>
        </patternFill>
      </fill>
    </dxf>
    <dxf>
      <fill>
        <patternFill patternType="solid">
          <fgColor rgb="FFFF6D6D"/>
        </patternFill>
      </fill>
    </dxf>
    <dxf>
      <font>
        <name val="Arial"/>
        <charset val="1"/>
        <family val="2"/>
      </font>
      <fill>
        <patternFill>
          <bgColor rgb="FFD4EA6B"/>
        </patternFill>
      </fill>
    </dxf>
    <dxf>
      <font>
        <name val="Arial"/>
        <charset val="1"/>
        <family val="2"/>
      </font>
      <fill>
        <patternFill>
          <bgColor rgb="FFBBE33D"/>
        </patternFill>
      </fill>
    </dxf>
    <dxf>
      <font>
        <name val="Arial"/>
        <charset val="1"/>
        <family val="2"/>
      </font>
      <fill>
        <patternFill>
          <bgColor rgb="FFFF6D6D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</font>
      <fill>
        <patternFill>
          <bgColor rgb="FFFFD8CE"/>
        </patternFill>
      </fill>
    </dxf>
    <dxf>
      <font>
        <name val="Arial"/>
        <charset val="1"/>
        <family val="2"/>
      </font>
      <fill>
        <patternFill>
          <bgColor rgb="FFFFE994"/>
        </patternFill>
      </fill>
    </dxf>
    <dxf>
      <font>
        <name val="Arial"/>
        <charset val="1"/>
        <family val="2"/>
      </font>
      <fill>
        <patternFill>
          <bgColor rgb="FFE8F2A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E8F2A1"/>
      <rgbColor rgb="FFFFD8CE"/>
      <rgbColor rgb="FF660066"/>
      <rgbColor rgb="FFFF6D6D"/>
      <rgbColor rgb="FF0066CC"/>
      <rgbColor rgb="FFFF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E994"/>
      <rgbColor rgb="FFD4EA6B"/>
      <rgbColor rgb="FFFFFFA6"/>
      <rgbColor rgb="FF99CCFF"/>
      <rgbColor rgb="FFFF99CC"/>
      <rgbColor rgb="FFCC99FF"/>
      <rgbColor rgb="FFFFDBB6"/>
      <rgbColor rgb="FF3366FF"/>
      <rgbColor rgb="FF33CCCC"/>
      <rgbColor rgb="FFBBE33D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CatCPU" displayName="CatCPU" ref="B5:D5" headerRowCount="1" totalsRowCount="0" totalsRowShown="0">
  <tableColumns count="3">
    <tableColumn id="1" name=""/>
    <tableColumn id="2" name=""/>
    <tableColumn id="3" name=""/>
  </tableColumns>
</table>
</file>

<file path=xl/tables/table2.xml><?xml version="1.0" encoding="utf-8"?>
<table xmlns="http://schemas.openxmlformats.org/spreadsheetml/2006/main" id="2" name="CatCPU2" displayName="CatCPU2" ref="B3:C4" headerRowCount="1" totalsRowCount="0" totalsRowShown="0">
  <tableColumns count="2">
    <tableColumn id="1" name="écrit par le calcul"/>
    <tableColumn id="2" name=""/>
  </tableColumns>
</table>
</file>

<file path=xl/tables/table3.xml><?xml version="1.0" encoding="utf-8"?>
<table xmlns="http://schemas.openxmlformats.org/spreadsheetml/2006/main" id="3" name="CatDISK" displayName="CatDISK" ref="K5:O5" headerRowCount="1" totalsRowCount="0" totalsRowShown="0">
  <tableColumns count="5">
    <tableColumn id="1" name=""/>
    <tableColumn id="2" name=""/>
    <tableColumn id="3" name=""/>
    <tableColumn id="4" name=""/>
    <tableColumn id="5" name=""/>
  </tableColumns>
</table>
</file>

<file path=xl/tables/table4.xml><?xml version="1.0" encoding="utf-8"?>
<table xmlns="http://schemas.openxmlformats.org/spreadsheetml/2006/main" id="4" name="CatHDD" displayName="CatHDD" ref="M5:O5" headerRowCount="1" totalsRowCount="0" totalsRowShown="0">
  <tableColumns count="3">
    <tableColumn id="1" name=""/>
    <tableColumn id="2" name=""/>
    <tableColumn id="3" name=""/>
  </tableColumns>
</table>
</file>

<file path=xl/tables/table5.xml><?xml version="1.0" encoding="utf-8"?>
<table xmlns="http://schemas.openxmlformats.org/spreadsheetml/2006/main" id="5" name="CatNVME" displayName="CatNVME" ref="U5:W5" headerRowCount="1" totalsRowCount="0" totalsRowShown="0">
  <tableColumns count="3">
    <tableColumn id="1" name="voir règle (2)"/>
    <tableColumn id="2" name=""/>
    <tableColumn id="3" name=""/>
  </tableColumns>
</table>
</file>

<file path=xl/tables/table6.xml><?xml version="1.0" encoding="utf-8"?>
<table xmlns="http://schemas.openxmlformats.org/spreadsheetml/2006/main" id="6" name="CatPC" displayName="CatPC" ref="Y5:AA5" headerRowCount="1" totalsRowCount="0" totalsRowShown="0">
  <tableColumns count="3">
    <tableColumn id="1" name="Colonne1"/>
    <tableColumn id="2" name="Colonne2"/>
    <tableColumn id="3" name="voire règle (1)"/>
  </tableColumns>
</table>
</file>

<file path=xl/tables/table7.xml><?xml version="1.0" encoding="utf-8"?>
<table xmlns="http://schemas.openxmlformats.org/spreadsheetml/2006/main" id="7" name="CatRAM" displayName="CatRAM" ref="F5:H5" headerRowCount="1" totalsRowCount="0" totalsRowShown="0">
  <tableColumns count="3">
    <tableColumn id="1" name=""/>
    <tableColumn id="2" name=""/>
    <tableColumn id="3" name=""/>
  </tableColumns>
</table>
</file>

<file path=xl/tables/table8.xml><?xml version="1.0" encoding="utf-8"?>
<table xmlns="http://schemas.openxmlformats.org/spreadsheetml/2006/main" id="8" name="CCatSSD" displayName="CCatSSD" ref="Q5:S5" headerRowCount="1" totalsRowCount="0" totalsRowShown="0">
  <tableColumns count="3">
    <tableColumn id="1" name=""/>
    <tableColumn id="2" name=""/>
    <tableColumn id="3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7" Type="http://schemas.openxmlformats.org/officeDocument/2006/relationships/table" Target="../tables/table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7"/>
  <sheetViews>
    <sheetView showFormulas="false" showGridLines="true" showRowColHeaders="true" showZeros="true" rightToLeft="false" tabSelected="true" showOutlineSymbols="true" defaultGridColor="true" view="normal" topLeftCell="A25" colorId="64" zoomScale="110" zoomScaleNormal="110" zoomScalePageLayoutView="100" workbookViewId="0">
      <pane xSplit="0" ySplit="2040" topLeftCell="A216" activePane="bottomLeft" state="split"/>
      <selection pane="topLeft" activeCell="A25" activeCellId="0" sqref="A25"/>
      <selection pane="bottomLeft" activeCell="A8" activeCellId="0" sqref="A8"/>
    </sheetView>
  </sheetViews>
  <sheetFormatPr defaultColWidth="11.5703125" defaultRowHeight="12.8" zeroHeight="false" outlineLevelRow="0" outlineLevelCol="0"/>
  <cols>
    <col collapsed="false" customWidth="true" hidden="false" outlineLevel="0" max="2" min="1" style="1" width="8.84"/>
    <col collapsed="false" customWidth="true" hidden="false" outlineLevel="0" max="3" min="3" style="1" width="7.07"/>
    <col collapsed="false" customWidth="true" hidden="false" outlineLevel="0" max="4" min="4" style="1" width="4.92"/>
    <col collapsed="false" customWidth="true" hidden="false" outlineLevel="0" max="5" min="5" style="1" width="7.2"/>
    <col collapsed="false" customWidth="true" hidden="false" outlineLevel="0" max="6" min="6" style="1" width="5.81"/>
    <col collapsed="false" customWidth="true" hidden="false" outlineLevel="0" max="7" min="7" style="1" width="6.81"/>
    <col collapsed="false" customWidth="true" hidden="false" outlineLevel="0" max="8" min="8" style="1" width="8.08"/>
    <col collapsed="false" customWidth="true" hidden="false" outlineLevel="0" max="9" min="9" style="1" width="6.08"/>
    <col collapsed="false" customWidth="true" hidden="false" outlineLevel="0" max="10" min="10" style="1" width="9.97"/>
    <col collapsed="false" customWidth="true" hidden="false" outlineLevel="0" max="11" min="11" style="2" width="11.74"/>
    <col collapsed="false" customWidth="true" hidden="false" outlineLevel="0" max="12" min="12" style="3" width="25.14"/>
    <col collapsed="false" customWidth="true" hidden="false" outlineLevel="0" max="13" min="13" style="1" width="8.46"/>
    <col collapsed="false" customWidth="true" hidden="false" outlineLevel="0" max="14" min="14" style="1" width="7.95"/>
    <col collapsed="false" customWidth="true" hidden="false" outlineLevel="0" max="15" min="15" style="1" width="8.46"/>
    <col collapsed="false" customWidth="true" hidden="false" outlineLevel="0" max="16" min="16" style="1" width="8.71"/>
    <col collapsed="false" customWidth="true" hidden="false" outlineLevel="0" max="17" min="17" style="1" width="8.46"/>
    <col collapsed="false" customWidth="true" hidden="false" outlineLevel="0" max="18" min="18" style="1" width="15.28"/>
    <col collapsed="false" customWidth="true" hidden="false" outlineLevel="0" max="19" min="19" style="4" width="7.68"/>
    <col collapsed="false" customWidth="true" hidden="false" outlineLevel="0" max="20" min="20" style="4" width="9.09"/>
    <col collapsed="false" customWidth="true" hidden="false" outlineLevel="0" max="21" min="21" style="4" width="10.46"/>
    <col collapsed="false" customWidth="true" hidden="false" outlineLevel="0" max="22" min="22" style="4" width="9.59"/>
    <col collapsed="false" customWidth="true" hidden="false" outlineLevel="0" max="23" min="23" style="4" width="7.68"/>
    <col collapsed="false" customWidth="true" hidden="false" outlineLevel="0" max="24" min="24" style="4" width="7.45"/>
    <col collapsed="false" customWidth="true" hidden="false" outlineLevel="0" max="25" min="25" style="1" width="10.46"/>
    <col collapsed="false" customWidth="true" hidden="false" outlineLevel="0" max="26" min="26" style="1" width="9.59"/>
    <col collapsed="false" customWidth="true" hidden="false" outlineLevel="0" max="27" min="27" style="1" width="7.68"/>
    <col collapsed="false" customWidth="true" hidden="false" outlineLevel="0" max="28" min="28" style="1" width="7.45"/>
    <col collapsed="false" customWidth="true" hidden="false" outlineLevel="0" max="29" min="29" style="1" width="7.95"/>
    <col collapsed="false" customWidth="true" hidden="false" outlineLevel="0" max="30" min="30" style="1" width="7.34"/>
    <col collapsed="false" customWidth="true" hidden="false" outlineLevel="0" max="31" min="31" style="1" width="6.94"/>
    <col collapsed="false" customWidth="true" hidden="false" outlineLevel="0" max="32" min="32" style="1" width="6.56"/>
    <col collapsed="false" customWidth="true" hidden="false" outlineLevel="0" max="33" min="33" style="1" width="7.07"/>
    <col collapsed="false" customWidth="true" hidden="false" outlineLevel="0" max="36" min="34" style="1" width="6.56"/>
    <col collapsed="false" customWidth="true" hidden="false" outlineLevel="0" max="37" min="37" style="1" width="7.07"/>
    <col collapsed="false" customWidth="true" hidden="false" outlineLevel="0" max="39" min="38" style="1" width="6.56"/>
    <col collapsed="false" customWidth="true" hidden="false" outlineLevel="0" max="40" min="40" style="1" width="10.2"/>
    <col collapsed="false" customWidth="true" hidden="false" outlineLevel="0" max="42" min="41" style="1" width="6.7"/>
    <col collapsed="false" customWidth="true" hidden="false" outlineLevel="0" max="44" min="43" style="1" width="7.57"/>
  </cols>
  <sheetData>
    <row r="1" customFormat="false" ht="13.8" hidden="false" customHeight="false" outlineLevel="0" collapsed="false">
      <c r="B1" s="5" t="s">
        <v>0</v>
      </c>
      <c r="C1" s="5"/>
      <c r="D1" s="3" t="s">
        <v>1</v>
      </c>
      <c r="L1" s="6"/>
      <c r="M1" s="6"/>
      <c r="N1" s="6"/>
      <c r="O1" s="6"/>
      <c r="P1" s="6"/>
      <c r="Q1" s="7"/>
      <c r="R1" s="7"/>
    </row>
    <row r="2" customFormat="false" ht="13.8" hidden="false" customHeight="false" outlineLevel="0" collapsed="false">
      <c r="B2" s="8" t="s">
        <v>2</v>
      </c>
      <c r="C2" s="8"/>
      <c r="D2" s="3" t="s">
        <v>3</v>
      </c>
      <c r="L2" s="6"/>
      <c r="M2" s="6"/>
      <c r="N2" s="6"/>
      <c r="O2" s="6"/>
      <c r="P2" s="6"/>
      <c r="Q2" s="7"/>
      <c r="R2" s="7"/>
    </row>
    <row r="3" customFormat="false" ht="13.8" hidden="false" customHeight="false" outlineLevel="0" collapsed="false">
      <c r="B3" s="9" t="s">
        <v>4</v>
      </c>
      <c r="C3" s="9"/>
      <c r="D3" s="3" t="s">
        <v>5</v>
      </c>
      <c r="L3" s="6"/>
      <c r="M3" s="6"/>
      <c r="N3" s="6"/>
      <c r="O3" s="6"/>
      <c r="P3" s="6"/>
      <c r="Q3" s="7"/>
      <c r="R3" s="7"/>
    </row>
    <row r="4" customFormat="false" ht="84.8" hidden="false" customHeight="true" outlineLevel="0" collapsed="false">
      <c r="A4" s="10" t="s">
        <v>6</v>
      </c>
      <c r="B4" s="11" t="s">
        <v>7</v>
      </c>
      <c r="C4" s="11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1" t="s">
        <v>13</v>
      </c>
      <c r="I4" s="13" t="s">
        <v>14</v>
      </c>
      <c r="J4" s="11" t="s">
        <v>15</v>
      </c>
      <c r="K4" s="11" t="s">
        <v>16</v>
      </c>
      <c r="L4" s="14" t="s">
        <v>17</v>
      </c>
      <c r="M4" s="14" t="s">
        <v>18</v>
      </c>
      <c r="N4" s="14" t="s">
        <v>19</v>
      </c>
      <c r="O4" s="14" t="s">
        <v>18</v>
      </c>
      <c r="P4" s="14" t="s">
        <v>19</v>
      </c>
      <c r="Q4" s="14" t="s">
        <v>20</v>
      </c>
      <c r="R4" s="13" t="s">
        <v>21</v>
      </c>
      <c r="S4" s="15" t="s">
        <v>22</v>
      </c>
      <c r="T4" s="15" t="s">
        <v>23</v>
      </c>
      <c r="U4" s="16"/>
      <c r="V4" s="16"/>
      <c r="W4" s="16"/>
      <c r="X4" s="16"/>
      <c r="Y4" s="17" t="s">
        <v>24</v>
      </c>
      <c r="Z4" s="12" t="s">
        <v>25</v>
      </c>
      <c r="AA4" s="18" t="s">
        <v>26</v>
      </c>
      <c r="AB4" s="11" t="s">
        <v>27</v>
      </c>
      <c r="AC4" s="11" t="s">
        <v>28</v>
      </c>
      <c r="AD4" s="17" t="s">
        <v>29</v>
      </c>
      <c r="AE4" s="12" t="s">
        <v>30</v>
      </c>
      <c r="AF4" s="19" t="s">
        <v>31</v>
      </c>
      <c r="AG4" s="11" t="s">
        <v>29</v>
      </c>
      <c r="AH4" s="11" t="s">
        <v>30</v>
      </c>
      <c r="AI4" s="20" t="s">
        <v>31</v>
      </c>
      <c r="AJ4" s="19" t="s">
        <v>32</v>
      </c>
      <c r="AK4" s="11" t="s">
        <v>33</v>
      </c>
      <c r="AL4" s="20" t="s">
        <v>34</v>
      </c>
      <c r="AM4" s="12" t="s">
        <v>35</v>
      </c>
      <c r="AN4" s="12" t="s">
        <v>36</v>
      </c>
      <c r="AO4" s="21" t="s">
        <v>37</v>
      </c>
      <c r="AP4" s="21" t="s">
        <v>38</v>
      </c>
      <c r="AQ4" s="11" t="s">
        <v>39</v>
      </c>
      <c r="AR4" s="11" t="s">
        <v>40</v>
      </c>
    </row>
    <row r="5" customFormat="false" ht="13.8" hidden="false" customHeight="false" outlineLevel="0" collapsed="false">
      <c r="A5" s="22" t="s">
        <v>41</v>
      </c>
      <c r="B5" s="23"/>
      <c r="C5" s="24"/>
      <c r="D5" s="24"/>
      <c r="E5" s="24"/>
      <c r="F5" s="24"/>
      <c r="H5" s="24"/>
      <c r="I5" s="24"/>
      <c r="J5" s="24"/>
      <c r="K5" s="25"/>
      <c r="L5" s="26"/>
      <c r="M5" s="23"/>
      <c r="N5" s="23"/>
      <c r="O5" s="23"/>
      <c r="P5" s="23"/>
      <c r="Q5" s="23"/>
      <c r="R5" s="27"/>
      <c r="S5" s="28"/>
      <c r="T5" s="28"/>
      <c r="U5" s="28"/>
      <c r="V5" s="28"/>
      <c r="W5" s="28"/>
      <c r="X5" s="28"/>
      <c r="Y5" s="29"/>
      <c r="Z5" s="27"/>
      <c r="AA5" s="29"/>
      <c r="AB5" s="27"/>
      <c r="AC5" s="27"/>
      <c r="AD5" s="29"/>
      <c r="AE5" s="27"/>
      <c r="AF5" s="30"/>
      <c r="AG5" s="27"/>
      <c r="AH5" s="27"/>
      <c r="AI5" s="30"/>
      <c r="AJ5" s="30"/>
      <c r="AK5" s="27"/>
      <c r="AL5" s="30"/>
      <c r="AM5" s="27"/>
      <c r="AN5" s="27"/>
      <c r="AO5" s="27"/>
      <c r="AP5" s="27"/>
      <c r="AQ5" s="27"/>
      <c r="AR5" s="27"/>
    </row>
    <row r="6" customFormat="false" ht="13.8" hidden="false" customHeight="false" outlineLevel="0" collapsed="false">
      <c r="B6" s="23" t="n">
        <f aca="false">VALUE(RIGHT(L6,LEN(L6)-14))</f>
        <v>2500</v>
      </c>
      <c r="C6" s="24" t="n">
        <f aca="false">VLOOKUP(B6,Param!$K$7:$M$15,3,1)</f>
        <v>2</v>
      </c>
      <c r="D6" s="24" t="n">
        <f aca="false">VLOOKUP(M6&amp; TEXT(VALUE(LEFT(N6,LEN(N6)-2)),"00000")  ,Param!$S$7:$W$20,5,1)</f>
        <v>2</v>
      </c>
      <c r="E6" s="24" t="n">
        <f aca="false">IF(O6="",0,VLOOKUP(O6&amp; TEXT(VALUE(LEFT(P6,LEN(P6)-2)),"00000")  ,Param!$S$7:$W$20,5,1))</f>
        <v>0</v>
      </c>
      <c r="F6" s="24" t="n">
        <f aca="false">Param!$AE$7</f>
        <v>4</v>
      </c>
      <c r="G6" s="1" t="n">
        <f aca="false">MIN(F6,E6+D6)</f>
        <v>2</v>
      </c>
      <c r="H6" s="24" t="n">
        <f aca="false">VLOOKUP(VALUE(LEFT(Q6,LEN(Q6)-2)),Param!$O$7:$Q$15,3,1)</f>
        <v>4</v>
      </c>
      <c r="I6" s="24" t="n">
        <f aca="false">C6+H6+G6</f>
        <v>8</v>
      </c>
      <c r="J6" s="24" t="n">
        <f aca="false">VLOOKUP(I6,Param!$Y$7:$AA$15,3,1)</f>
        <v>5</v>
      </c>
      <c r="K6" s="25" t="n">
        <f aca="false">IF(B6&gt;=2500,J6,IF(OR(M6="SSD",M6="NVME",O6="SSD",O6="NVME"),MIN(4,J6),MIN(3,J6)))</f>
        <v>5</v>
      </c>
      <c r="L6" s="31" t="s">
        <v>42</v>
      </c>
      <c r="M6" s="23" t="s">
        <v>43</v>
      </c>
      <c r="N6" s="23" t="s">
        <v>44</v>
      </c>
      <c r="O6" s="23"/>
      <c r="P6" s="23"/>
      <c r="Q6" s="23" t="s">
        <v>45</v>
      </c>
      <c r="R6" s="27" t="str">
        <f aca="false">VLOOKUP(K6,Param!$AA$7:$AB$15,2,0)</f>
        <v>A</v>
      </c>
      <c r="S6" s="32"/>
      <c r="T6" s="28"/>
      <c r="U6" s="28"/>
      <c r="V6" s="28"/>
      <c r="W6" s="28"/>
      <c r="X6" s="28"/>
      <c r="Y6" s="29"/>
      <c r="Z6" s="27"/>
      <c r="AA6" s="29"/>
      <c r="AB6" s="27"/>
      <c r="AC6" s="27"/>
      <c r="AD6" s="29"/>
      <c r="AE6" s="27"/>
      <c r="AF6" s="30"/>
      <c r="AG6" s="27"/>
      <c r="AH6" s="27"/>
      <c r="AI6" s="30"/>
      <c r="AJ6" s="30"/>
      <c r="AK6" s="27"/>
      <c r="AL6" s="30"/>
      <c r="AM6" s="27"/>
      <c r="AN6" s="27"/>
      <c r="AO6" s="27"/>
      <c r="AP6" s="27"/>
      <c r="AQ6" s="27"/>
      <c r="AR6" s="27"/>
    </row>
    <row r="7" customFormat="false" ht="13.8" hidden="false" customHeight="false" outlineLevel="0" collapsed="false">
      <c r="B7" s="23" t="n">
        <f aca="false">VALUE(RIGHT(L7,LEN(L7)-14))</f>
        <v>1199</v>
      </c>
      <c r="C7" s="24" t="n">
        <f aca="false">VLOOKUP(B7,Param!$K$7:$M$15,3,1)</f>
        <v>-8</v>
      </c>
      <c r="D7" s="24" t="n">
        <f aca="false">VLOOKUP(M7&amp; TEXT(VALUE(LEFT(N7,LEN(N7)-2)),"00000")  ,Param!$S$7:$W$20,5,1)</f>
        <v>2</v>
      </c>
      <c r="E7" s="24" t="n">
        <f aca="false">IF(O7="",0,VLOOKUP(O7&amp; TEXT(VALUE(LEFT(P7,LEN(P7)-2)),"00000")  ,Param!$S$7:$W$20,5,1))</f>
        <v>0</v>
      </c>
      <c r="F7" s="24" t="n">
        <f aca="false">Param!$AE$7</f>
        <v>4</v>
      </c>
      <c r="G7" s="1" t="n">
        <f aca="false">MIN(F7,E7+D7)</f>
        <v>2</v>
      </c>
      <c r="H7" s="24" t="n">
        <f aca="false">VLOOKUP(VALUE(LEFT(Q7,LEN(Q7)-2)),Param!$O$7:$Q$15,3,1)</f>
        <v>-8</v>
      </c>
      <c r="I7" s="24" t="n">
        <f aca="false">C7+H7+G7</f>
        <v>-14</v>
      </c>
      <c r="J7" s="24" t="n">
        <f aca="false">VLOOKUP(I7,Param!$Y$7:$AA$15,3,1)</f>
        <v>1</v>
      </c>
      <c r="K7" s="25" t="n">
        <f aca="false">IF(B7&gt;=2500,J7,IF(OR(M7="SSD",M7="NVME",O7="SSD",O7="NVME"),MIN(4,J7),MIN(3,J7)))</f>
        <v>1</v>
      </c>
      <c r="L7" s="33" t="s">
        <v>46</v>
      </c>
      <c r="M7" s="23" t="s">
        <v>43</v>
      </c>
      <c r="N7" s="23" t="s">
        <v>47</v>
      </c>
      <c r="O7" s="23"/>
      <c r="P7" s="23"/>
      <c r="Q7" s="23" t="s">
        <v>48</v>
      </c>
      <c r="R7" s="27" t="str">
        <f aca="false">VLOOKUP(K7,Param!$AA$7:$AB$15,2,0)</f>
        <v>INVENDABLE</v>
      </c>
      <c r="S7" s="28"/>
      <c r="T7" s="28"/>
      <c r="U7" s="28"/>
      <c r="V7" s="28"/>
      <c r="W7" s="28"/>
      <c r="X7" s="28"/>
      <c r="Y7" s="29"/>
      <c r="Z7" s="27"/>
      <c r="AA7" s="29"/>
      <c r="AB7" s="27"/>
      <c r="AC7" s="27"/>
      <c r="AD7" s="29"/>
      <c r="AE7" s="27"/>
      <c r="AF7" s="30"/>
      <c r="AG7" s="27"/>
      <c r="AH7" s="27"/>
      <c r="AI7" s="30"/>
      <c r="AJ7" s="30"/>
      <c r="AK7" s="27"/>
      <c r="AL7" s="30"/>
      <c r="AM7" s="27"/>
      <c r="AN7" s="27"/>
      <c r="AO7" s="27"/>
      <c r="AP7" s="27"/>
      <c r="AQ7" s="27"/>
      <c r="AR7" s="27"/>
    </row>
  </sheetData>
  <autoFilter ref="A4:AR7"/>
  <conditionalFormatting sqref="Q5:Q7">
    <cfRule type="cellIs" priority="2" operator="equal" aboveAverage="0" equalAverage="0" bottom="0" percent="0" rank="0" text="" dxfId="11">
      <formula>8gb</formula>
    </cfRule>
    <cfRule type="cellIs" priority="3" operator="equal" aboveAverage="0" equalAverage="0" bottom="0" percent="0" rank="0" text="" dxfId="12">
      <formula>16gb</formula>
    </cfRule>
    <cfRule type="cellIs" priority="4" operator="equal" aboveAverage="0" equalAverage="0" bottom="0" percent="0" rank="0" text="" dxfId="13">
      <formula>"3GB"</formula>
    </cfRule>
  </conditionalFormatting>
  <conditionalFormatting sqref="Q5:Q7">
    <cfRule type="cellIs" priority="5" operator="equal" aboveAverage="0" equalAverage="0" bottom="0" percent="0" rank="0" text="" dxfId="11">
      <formula>"8GB"</formula>
    </cfRule>
    <cfRule type="cellIs" priority="6" operator="equal" aboveAverage="0" equalAverage="0" bottom="0" percent="0" rank="0" text="" dxfId="12">
      <formula>"16gb"</formula>
    </cfRule>
  </conditionalFormatting>
  <conditionalFormatting sqref="S5:S7">
    <cfRule type="cellIs" priority="7" operator="notEqual" aboveAverage="0" equalAverage="0" bottom="0" percent="0" rank="0" text="" dxfId="14">
      <formula>Sheet2!R5</formula>
    </cfRule>
  </conditionalFormatting>
  <conditionalFormatting sqref="AA5:AA7">
    <cfRule type="cellIs" priority="8" operator="notEqual" aboveAverage="0" equalAverage="0" bottom="0" percent="0" rank="0" text="" dxfId="15">
      <formula>Sheet2!B5</formula>
    </cfRule>
  </conditionalFormatting>
  <conditionalFormatting sqref="AC5:AC7">
    <cfRule type="cellIs" priority="9" operator="notEqual" aboveAverage="0" equalAverage="0" bottom="0" percent="0" rank="0" text="" dxfId="15">
      <formula>$C5</formula>
    </cfRule>
  </conditionalFormatting>
  <conditionalFormatting sqref="AJ5:AJ7">
    <cfRule type="cellIs" priority="10" operator="notEqual" aboveAverage="0" equalAverage="0" bottom="0" percent="0" rank="0" text="" dxfId="15">
      <formula>$D5</formula>
    </cfRule>
  </conditionalFormatting>
  <conditionalFormatting sqref="AL5:AL7">
    <cfRule type="cellIs" priority="11" operator="notEqual" aboveAverage="0" equalAverage="0" bottom="0" percent="0" rank="0" text="" dxfId="15">
      <formula>$H5</formula>
    </cfRule>
  </conditionalFormatting>
  <conditionalFormatting sqref="AM5:AM7">
    <cfRule type="cellIs" priority="12" operator="notEqual" aboveAverage="0" equalAverage="0" bottom="0" percent="0" rank="0" text="" dxfId="15">
      <formula>$I5</formula>
    </cfRule>
  </conditionalFormatting>
  <conditionalFormatting sqref="AN5:AN7">
    <cfRule type="cellIs" priority="13" operator="notEqual" aboveAverage="0" equalAverage="0" bottom="0" percent="0" rank="0" text="" dxfId="16">
      <formula>$J5</formula>
    </cfRule>
  </conditionalFormatting>
  <conditionalFormatting sqref="AQ5:AQ7">
    <cfRule type="cellIs" priority="14" operator="notEqual" aboveAverage="0" equalAverage="0" bottom="0" percent="0" rank="0" text="" dxfId="16">
      <formula>$K5</formula>
    </cfRule>
  </conditionalFormatting>
  <conditionalFormatting sqref="AP5:AP7">
    <cfRule type="expression" priority="15" aboveAverage="0" equalAverage="0" bottom="0" percent="0" rank="0" text="" dxfId="15">
      <formula>IF(AP5="",0,IF(AP5&lt;$AN5,1,0))</formula>
    </cfRule>
  </conditionalFormatting>
  <conditionalFormatting sqref="R5:R7">
    <cfRule type="expression" priority="16" aboveAverage="0" equalAverage="0" bottom="0" percent="0" rank="0" text="" dxfId="15">
      <formula>IF($J5&lt;&gt;$K5,1,0)</formula>
    </cfRule>
  </conditionalFormatting>
  <conditionalFormatting sqref="K5:K7">
    <cfRule type="cellIs" priority="17" operator="notEqual" aboveAverage="0" equalAverage="0" bottom="0" percent="0" rank="0" text="" dxfId="17">
      <formula>Sheet2!J5</formula>
    </cfRule>
  </conditionalFormatting>
  <conditionalFormatting sqref="M5:M7 O5:O7">
    <cfRule type="cellIs" priority="18" operator="equal" aboveAverage="0" equalAverage="0" bottom="0" percent="0" rank="0" text="" dxfId="18">
      <formula>"HDD"</formula>
    </cfRule>
    <cfRule type="cellIs" priority="19" operator="equal" aboveAverage="0" equalAverage="0" bottom="0" percent="0" rank="0" text="" dxfId="19">
      <formula>"SSD"</formula>
    </cfRule>
    <cfRule type="cellIs" priority="20" operator="equal" aboveAverage="0" equalAverage="0" bottom="0" percent="0" rank="0" text="" dxfId="20">
      <formula>"NVME"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K1:AE66"/>
  <sheetViews>
    <sheetView showFormulas="false" showGridLines="true" showRowColHeaders="true" showZeros="true" rightToLeft="false" tabSelected="false" showOutlineSymbols="true" defaultGridColor="true" view="normal" topLeftCell="N1" colorId="64" zoomScale="110" zoomScaleNormal="110" zoomScalePageLayoutView="100" workbookViewId="0">
      <selection pane="topLeft" activeCell="AD7" activeCellId="0" sqref="AD7"/>
    </sheetView>
  </sheetViews>
  <sheetFormatPr defaultColWidth="12.00390625" defaultRowHeight="12.8" zeroHeight="false" outlineLevelRow="0" outlineLevelCol="0"/>
  <cols>
    <col collapsed="false" customWidth="true" hidden="false" outlineLevel="0" max="5" min="5" style="1" width="4.24"/>
    <col collapsed="false" customWidth="true" hidden="false" outlineLevel="0" max="9" min="9" style="1" width="12.29"/>
    <col collapsed="false" customWidth="true" hidden="false" outlineLevel="0" max="14" min="14" style="1" width="3.15"/>
    <col collapsed="false" customWidth="true" hidden="false" outlineLevel="0" max="16" min="16" style="1" width="20.63"/>
    <col collapsed="false" customWidth="true" hidden="false" outlineLevel="0" max="18" min="18" style="1" width="3.91"/>
    <col collapsed="false" customWidth="true" hidden="false" outlineLevel="0" max="20" min="20" style="1" width="6.95"/>
    <col collapsed="false" customWidth="true" hidden="false" outlineLevel="0" max="24" min="24" style="1" width="2.92"/>
    <col collapsed="false" customWidth="true" hidden="false" outlineLevel="0" max="29" min="29" style="1" width="2.16"/>
  </cols>
  <sheetData>
    <row r="1" customFormat="false" ht="12.8" hidden="false" customHeight="false" outlineLevel="0" collapsed="false">
      <c r="Q1" s="2"/>
    </row>
    <row r="2" customFormat="false" ht="12.8" hidden="false" customHeight="false" outlineLevel="0" collapsed="false">
      <c r="Q2" s="2"/>
    </row>
    <row r="3" customFormat="false" ht="12.8" hidden="false" customHeight="false" outlineLevel="0" collapsed="false">
      <c r="Q3" s="2"/>
    </row>
    <row r="4" customFormat="false" ht="12.8" hidden="false" customHeight="false" outlineLevel="0" collapsed="false">
      <c r="Q4" s="2"/>
    </row>
    <row r="5" customFormat="false" ht="12.8" hidden="false" customHeight="false" outlineLevel="0" collapsed="false">
      <c r="Q5" s="2"/>
      <c r="U5" s="1" t="s">
        <v>49</v>
      </c>
      <c r="AA5" s="1" t="s">
        <v>50</v>
      </c>
    </row>
    <row r="6" customFormat="false" ht="12.8" hidden="false" customHeight="false" outlineLevel="0" collapsed="false">
      <c r="K6" s="34" t="s">
        <v>51</v>
      </c>
      <c r="L6" s="35" t="s">
        <v>52</v>
      </c>
      <c r="M6" s="35" t="s">
        <v>53</v>
      </c>
      <c r="O6" s="34" t="s">
        <v>20</v>
      </c>
      <c r="P6" s="35" t="s">
        <v>54</v>
      </c>
      <c r="Q6" s="35" t="s">
        <v>53</v>
      </c>
      <c r="S6" s="34"/>
      <c r="T6" s="34" t="s">
        <v>55</v>
      </c>
      <c r="U6" s="34" t="s">
        <v>43</v>
      </c>
      <c r="V6" s="35" t="s">
        <v>52</v>
      </c>
      <c r="W6" s="35" t="s">
        <v>53</v>
      </c>
      <c r="Y6" s="34" t="s">
        <v>56</v>
      </c>
      <c r="Z6" s="35" t="s">
        <v>54</v>
      </c>
      <c r="AA6" s="35" t="s">
        <v>57</v>
      </c>
      <c r="AB6" s="35" t="s">
        <v>58</v>
      </c>
      <c r="AD6" s="34" t="s">
        <v>59</v>
      </c>
      <c r="AE6" s="34"/>
    </row>
    <row r="7" customFormat="false" ht="12.8" hidden="false" customHeight="false" outlineLevel="0" collapsed="false">
      <c r="K7" s="27" t="n">
        <v>0</v>
      </c>
      <c r="L7" s="36" t="n">
        <v>1200</v>
      </c>
      <c r="M7" s="27" t="n">
        <v>-8</v>
      </c>
      <c r="O7" s="27" t="n">
        <v>0</v>
      </c>
      <c r="P7" s="27" t="n">
        <v>4</v>
      </c>
      <c r="Q7" s="27" t="n">
        <v>-8</v>
      </c>
      <c r="S7" s="27" t="str">
        <f aca="false">T7&amp;TEXT(U7,"00000")</f>
        <v>HDD00000</v>
      </c>
      <c r="T7" s="27" t="s">
        <v>43</v>
      </c>
      <c r="U7" s="27" t="n">
        <v>0</v>
      </c>
      <c r="V7" s="36" t="n">
        <v>160</v>
      </c>
      <c r="W7" s="27" t="n">
        <v>-8</v>
      </c>
      <c r="Y7" s="27" t="n">
        <v>-999999</v>
      </c>
      <c r="Z7" s="27" t="n">
        <v>2</v>
      </c>
      <c r="AA7" s="27" t="n">
        <v>1</v>
      </c>
      <c r="AB7" s="27" t="s">
        <v>60</v>
      </c>
      <c r="AD7" s="37" t="s">
        <v>61</v>
      </c>
      <c r="AE7" s="37" t="n">
        <v>4</v>
      </c>
    </row>
    <row r="8" customFormat="false" ht="12.8" hidden="false" customHeight="false" outlineLevel="0" collapsed="false">
      <c r="K8" s="27" t="n">
        <f aca="false">+L7</f>
        <v>1200</v>
      </c>
      <c r="L8" s="27" t="n">
        <v>2500</v>
      </c>
      <c r="M8" s="27" t="n">
        <v>1</v>
      </c>
      <c r="O8" s="27" t="n">
        <f aca="false">+P7</f>
        <v>4</v>
      </c>
      <c r="P8" s="27" t="n">
        <v>5</v>
      </c>
      <c r="Q8" s="27" t="n">
        <v>1</v>
      </c>
      <c r="S8" s="27" t="str">
        <f aca="false">T8&amp;TEXT(U8,"00000")</f>
        <v>HDD00160</v>
      </c>
      <c r="T8" s="27" t="s">
        <v>43</v>
      </c>
      <c r="U8" s="27" t="n">
        <f aca="false">+V7</f>
        <v>160</v>
      </c>
      <c r="V8" s="36" t="n">
        <v>257</v>
      </c>
      <c r="W8" s="27" t="n">
        <v>1</v>
      </c>
      <c r="Y8" s="27" t="n">
        <f aca="false">+Z7</f>
        <v>2</v>
      </c>
      <c r="Z8" s="27" t="n">
        <v>4</v>
      </c>
      <c r="AA8" s="27" t="n">
        <v>2</v>
      </c>
      <c r="AB8" s="27" t="s">
        <v>62</v>
      </c>
      <c r="AD8" s="37"/>
      <c r="AE8" s="37"/>
    </row>
    <row r="9" customFormat="false" ht="12.8" hidden="false" customHeight="false" outlineLevel="0" collapsed="false">
      <c r="K9" s="27" t="n">
        <f aca="false">+L8</f>
        <v>2500</v>
      </c>
      <c r="L9" s="27" t="n">
        <v>4000</v>
      </c>
      <c r="M9" s="27" t="n">
        <v>2</v>
      </c>
      <c r="O9" s="27" t="n">
        <f aca="false">+P8</f>
        <v>5</v>
      </c>
      <c r="P9" s="27" t="n">
        <v>8</v>
      </c>
      <c r="Q9" s="27" t="n">
        <v>2</v>
      </c>
      <c r="S9" s="27" t="str">
        <f aca="false">T9&amp;TEXT(U9,"00000")</f>
        <v>HDD00257</v>
      </c>
      <c r="T9" s="27" t="s">
        <v>43</v>
      </c>
      <c r="U9" s="27" t="n">
        <f aca="false">+V8</f>
        <v>257</v>
      </c>
      <c r="V9" s="27" t="n">
        <v>999999</v>
      </c>
      <c r="W9" s="27" t="n">
        <v>2</v>
      </c>
      <c r="Y9" s="27" t="n">
        <v>4</v>
      </c>
      <c r="Z9" s="27" t="n">
        <v>6</v>
      </c>
      <c r="AA9" s="27" t="n">
        <v>3</v>
      </c>
      <c r="AB9" s="27" t="s">
        <v>63</v>
      </c>
      <c r="AD9" s="37"/>
      <c r="AE9" s="37"/>
    </row>
    <row r="10" customFormat="false" ht="12.8" hidden="false" customHeight="false" outlineLevel="0" collapsed="false">
      <c r="K10" s="27" t="n">
        <f aca="false">+L9</f>
        <v>4000</v>
      </c>
      <c r="L10" s="27" t="n">
        <v>6000</v>
      </c>
      <c r="M10" s="27" t="n">
        <v>3</v>
      </c>
      <c r="O10" s="27" t="n">
        <f aca="false">+P9</f>
        <v>8</v>
      </c>
      <c r="P10" s="27" t="n">
        <v>16</v>
      </c>
      <c r="Q10" s="27" t="n">
        <v>3</v>
      </c>
      <c r="S10" s="27" t="str">
        <f aca="false">T10&amp;TEXT(U10,"00000")</f>
        <v>NVME00000</v>
      </c>
      <c r="T10" s="27" t="s">
        <v>64</v>
      </c>
      <c r="U10" s="27" t="n">
        <v>0</v>
      </c>
      <c r="V10" s="27" t="n">
        <v>64</v>
      </c>
      <c r="W10" s="27" t="n">
        <v>-8</v>
      </c>
      <c r="Y10" s="27" t="n">
        <f aca="false">+Z9</f>
        <v>6</v>
      </c>
      <c r="Z10" s="36" t="n">
        <v>8</v>
      </c>
      <c r="AA10" s="27" t="n">
        <v>4</v>
      </c>
      <c r="AB10" s="27" t="s">
        <v>65</v>
      </c>
      <c r="AD10" s="37"/>
      <c r="AE10" s="37"/>
    </row>
    <row r="11" customFormat="false" ht="12.8" hidden="false" customHeight="false" outlineLevel="0" collapsed="false">
      <c r="K11" s="27" t="n">
        <f aca="false">+L10</f>
        <v>6000</v>
      </c>
      <c r="L11" s="27" t="n">
        <v>999999</v>
      </c>
      <c r="M11" s="27" t="n">
        <v>4</v>
      </c>
      <c r="O11" s="27" t="n">
        <f aca="false">+P10</f>
        <v>16</v>
      </c>
      <c r="P11" s="27" t="n">
        <v>999999</v>
      </c>
      <c r="Q11" s="27" t="n">
        <v>4</v>
      </c>
      <c r="S11" s="27" t="str">
        <f aca="false">T11&amp;TEXT(U11,"00000")</f>
        <v>NVME00064</v>
      </c>
      <c r="T11" s="27" t="s">
        <v>64</v>
      </c>
      <c r="U11" s="27" t="n">
        <f aca="false">+V10</f>
        <v>64</v>
      </c>
      <c r="V11" s="27" t="n">
        <v>128</v>
      </c>
      <c r="W11" s="27" t="n">
        <v>2</v>
      </c>
      <c r="Y11" s="27" t="n">
        <f aca="false">+Z10</f>
        <v>8</v>
      </c>
      <c r="Z11" s="27" t="n">
        <v>11</v>
      </c>
      <c r="AA11" s="27" t="n">
        <v>5</v>
      </c>
      <c r="AB11" s="27" t="s">
        <v>66</v>
      </c>
      <c r="AD11" s="37"/>
      <c r="AE11" s="37"/>
    </row>
    <row r="12" customFormat="false" ht="12.8" hidden="false" customHeight="false" outlineLevel="0" collapsed="false">
      <c r="K12" s="27"/>
      <c r="L12" s="27"/>
      <c r="M12" s="27"/>
      <c r="O12" s="27"/>
      <c r="P12" s="27"/>
      <c r="Q12" s="27"/>
      <c r="S12" s="27" t="str">
        <f aca="false">T12&amp;TEXT(U12,"00000")</f>
        <v>NVME00128</v>
      </c>
      <c r="T12" s="27" t="s">
        <v>64</v>
      </c>
      <c r="U12" s="27" t="n">
        <f aca="false">+V11</f>
        <v>128</v>
      </c>
      <c r="V12" s="27" t="n">
        <v>200</v>
      </c>
      <c r="W12" s="27" t="n">
        <v>3</v>
      </c>
      <c r="Y12" s="27" t="n">
        <f aca="false">+Z11</f>
        <v>11</v>
      </c>
      <c r="Z12" s="27" t="n">
        <v>999999</v>
      </c>
      <c r="AA12" s="27" t="n">
        <v>6</v>
      </c>
      <c r="AB12" s="27" t="s">
        <v>67</v>
      </c>
      <c r="AD12" s="37"/>
      <c r="AE12" s="37"/>
    </row>
    <row r="13" customFormat="false" ht="12.8" hidden="false" customHeight="false" outlineLevel="0" collapsed="false">
      <c r="K13" s="27"/>
      <c r="L13" s="27"/>
      <c r="M13" s="27"/>
      <c r="O13" s="27"/>
      <c r="P13" s="27"/>
      <c r="Q13" s="27"/>
      <c r="S13" s="27" t="str">
        <f aca="false">T13&amp;TEXT(U13,"00000")</f>
        <v>NVME00200</v>
      </c>
      <c r="T13" s="27" t="s">
        <v>64</v>
      </c>
      <c r="U13" s="27" t="n">
        <f aca="false">+V12</f>
        <v>200</v>
      </c>
      <c r="V13" s="36" t="n">
        <v>500</v>
      </c>
      <c r="W13" s="27" t="n">
        <v>4</v>
      </c>
      <c r="Y13" s="27"/>
      <c r="Z13" s="27"/>
      <c r="AA13" s="27"/>
      <c r="AB13" s="27"/>
      <c r="AD13" s="37"/>
      <c r="AE13" s="37"/>
    </row>
    <row r="14" customFormat="false" ht="12.8" hidden="false" customHeight="false" outlineLevel="0" collapsed="false">
      <c r="K14" s="27"/>
      <c r="L14" s="27"/>
      <c r="M14" s="27"/>
      <c r="O14" s="27"/>
      <c r="P14" s="27"/>
      <c r="Q14" s="27"/>
      <c r="S14" s="27" t="str">
        <f aca="false">T14&amp;TEXT(U14,"00000")</f>
        <v>NVME00500</v>
      </c>
      <c r="T14" s="27" t="s">
        <v>64</v>
      </c>
      <c r="U14" s="27" t="n">
        <f aca="false">+V13</f>
        <v>500</v>
      </c>
      <c r="V14" s="27" t="n">
        <v>999999</v>
      </c>
      <c r="W14" s="27" t="n">
        <v>5</v>
      </c>
      <c r="Y14" s="27"/>
      <c r="Z14" s="27"/>
      <c r="AA14" s="27"/>
      <c r="AB14" s="27"/>
      <c r="AD14" s="37"/>
      <c r="AE14" s="37"/>
    </row>
    <row r="15" customFormat="false" ht="12.8" hidden="false" customHeight="false" outlineLevel="0" collapsed="false">
      <c r="K15" s="27"/>
      <c r="L15" s="27"/>
      <c r="M15" s="27"/>
      <c r="O15" s="27"/>
      <c r="P15" s="27"/>
      <c r="Q15" s="27"/>
      <c r="S15" s="27" t="str">
        <f aca="false">T15&amp;TEXT(U15,"00000")</f>
        <v>SSD00000</v>
      </c>
      <c r="T15" s="27" t="s">
        <v>68</v>
      </c>
      <c r="U15" s="27" t="n">
        <v>0</v>
      </c>
      <c r="V15" s="27" t="n">
        <v>64</v>
      </c>
      <c r="W15" s="27" t="n">
        <v>-8</v>
      </c>
      <c r="Y15" s="27"/>
      <c r="Z15" s="27"/>
      <c r="AA15" s="27"/>
      <c r="AB15" s="27"/>
      <c r="AD15" s="37"/>
      <c r="AE15" s="37"/>
    </row>
    <row r="16" customFormat="false" ht="12.8" hidden="false" customHeight="false" outlineLevel="0" collapsed="false">
      <c r="Q16" s="2"/>
      <c r="S16" s="27" t="str">
        <f aca="false">T16&amp;TEXT(U16,"00000")</f>
        <v>SSD00064</v>
      </c>
      <c r="T16" s="27" t="s">
        <v>68</v>
      </c>
      <c r="U16" s="27" t="n">
        <f aca="false">+V15</f>
        <v>64</v>
      </c>
      <c r="V16" s="27" t="n">
        <v>128</v>
      </c>
      <c r="W16" s="27" t="n">
        <v>1</v>
      </c>
    </row>
    <row r="17" customFormat="false" ht="12.8" hidden="false" customHeight="false" outlineLevel="0" collapsed="false">
      <c r="Q17" s="2"/>
      <c r="S17" s="27" t="str">
        <f aca="false">T17&amp;TEXT(U17,"00000")</f>
        <v>SSD00128</v>
      </c>
      <c r="T17" s="27" t="s">
        <v>68</v>
      </c>
      <c r="U17" s="27" t="n">
        <f aca="false">+V16</f>
        <v>128</v>
      </c>
      <c r="V17" s="27" t="n">
        <v>200</v>
      </c>
      <c r="W17" s="27" t="n">
        <v>2</v>
      </c>
    </row>
    <row r="18" customFormat="false" ht="12.8" hidden="false" customHeight="false" outlineLevel="0" collapsed="false">
      <c r="Q18" s="2"/>
      <c r="S18" s="27" t="str">
        <f aca="false">T18&amp;TEXT(U18,"00000")</f>
        <v>SSD00200</v>
      </c>
      <c r="T18" s="27" t="s">
        <v>68</v>
      </c>
      <c r="U18" s="27" t="n">
        <f aca="false">+V17</f>
        <v>200</v>
      </c>
      <c r="V18" s="36" t="n">
        <v>500</v>
      </c>
      <c r="W18" s="27" t="n">
        <v>3</v>
      </c>
    </row>
    <row r="19" customFormat="false" ht="12.8" hidden="false" customHeight="false" outlineLevel="0" collapsed="false">
      <c r="Q19" s="2"/>
      <c r="S19" s="38" t="str">
        <f aca="false">T19&amp;TEXT(U19,"00000")</f>
        <v>SSD00500</v>
      </c>
      <c r="T19" s="38" t="s">
        <v>68</v>
      </c>
      <c r="U19" s="38" t="n">
        <f aca="false">+V18</f>
        <v>500</v>
      </c>
      <c r="V19" s="38" t="n">
        <v>999999</v>
      </c>
      <c r="W19" s="38" t="n">
        <v>4</v>
      </c>
    </row>
    <row r="20" customFormat="false" ht="12.8" hidden="false" customHeight="false" outlineLevel="0" collapsed="false">
      <c r="Q20" s="2"/>
      <c r="S20" s="27"/>
      <c r="T20" s="27"/>
      <c r="U20" s="27"/>
      <c r="V20" s="27"/>
      <c r="W20" s="27"/>
    </row>
    <row r="21" customFormat="false" ht="12.8" hidden="false" customHeight="false" outlineLevel="0" collapsed="false">
      <c r="K21" s="37" t="s">
        <v>69</v>
      </c>
      <c r="L21" s="37"/>
      <c r="M21" s="37"/>
      <c r="Q21" s="2"/>
    </row>
    <row r="22" customFormat="false" ht="12.8" hidden="false" customHeight="false" outlineLevel="0" collapsed="false">
      <c r="K22" s="37"/>
      <c r="L22" s="37" t="n">
        <v>1200</v>
      </c>
      <c r="M22" s="37" t="n">
        <f aca="false">VLOOKUP(L22,Param!$K$7:$M$15,3,1)</f>
        <v>1</v>
      </c>
      <c r="Q22" s="2"/>
      <c r="S22" s="37"/>
      <c r="T22" s="37"/>
      <c r="U22" s="37"/>
      <c r="V22" s="37"/>
      <c r="W22" s="37"/>
    </row>
    <row r="23" customFormat="false" ht="12.8" hidden="false" customHeight="false" outlineLevel="0" collapsed="false">
      <c r="K23" s="37"/>
      <c r="L23" s="37"/>
      <c r="M23" s="37"/>
      <c r="Q23" s="2"/>
    </row>
    <row r="24" customFormat="false" ht="12.8" hidden="false" customHeight="false" outlineLevel="0" collapsed="false">
      <c r="Q24" s="2"/>
    </row>
    <row r="25" customFormat="false" ht="12.8" hidden="false" customHeight="false" outlineLevel="0" collapsed="false">
      <c r="Q25" s="2"/>
    </row>
    <row r="26" customFormat="false" ht="12.8" hidden="false" customHeight="false" outlineLevel="0" collapsed="false">
      <c r="Q26" s="2"/>
      <c r="S26" s="37" t="s">
        <v>70</v>
      </c>
      <c r="T26" s="38"/>
      <c r="U26" s="37"/>
      <c r="V26" s="37"/>
      <c r="W26" s="37"/>
    </row>
    <row r="27" customFormat="false" ht="12.8" hidden="false" customHeight="false" outlineLevel="0" collapsed="false">
      <c r="Q27" s="2"/>
      <c r="S27" s="37" t="str">
        <f aca="false">T27&amp; TEXT(VALUE(LEFT(U27,LEN(U27)-2)),"00000")</f>
        <v>HDD00012</v>
      </c>
      <c r="T27" s="38" t="s">
        <v>43</v>
      </c>
      <c r="U27" s="37" t="s">
        <v>71</v>
      </c>
      <c r="V27" s="37"/>
      <c r="W27" s="37" t="n">
        <f aca="false">VLOOKUP(T27&amp; TEXT(VALUE(LEFT(U27,LEN(U27)-2)),"00000")  ,Param!$S$7:$W$20,5,1)</f>
        <v>-8</v>
      </c>
    </row>
    <row r="28" customFormat="false" ht="12.8" hidden="false" customHeight="false" outlineLevel="0" collapsed="false">
      <c r="Q28" s="2"/>
      <c r="S28" s="37" t="str">
        <f aca="false">T28&amp; TEXT(VALUE(LEFT(U28,LEN(U28)-2)),"00000")</f>
        <v>HDD00170</v>
      </c>
      <c r="T28" s="38" t="s">
        <v>43</v>
      </c>
      <c r="U28" s="37" t="s">
        <v>72</v>
      </c>
      <c r="V28" s="37"/>
      <c r="W28" s="37" t="n">
        <f aca="false">VLOOKUP(T28&amp; TEXT(VALUE(LEFT(U28,LEN(U28)-2)),"00000")  ,Param!$S$7:$W$20,5,1)</f>
        <v>1</v>
      </c>
    </row>
    <row r="29" customFormat="false" ht="12.8" hidden="false" customHeight="false" outlineLevel="0" collapsed="false">
      <c r="Q29" s="2"/>
      <c r="S29" s="37" t="str">
        <f aca="false">T29&amp; TEXT(VALUE(LEFT(U29,LEN(U29)-2)),"00000")</f>
        <v>HDD00256</v>
      </c>
      <c r="T29" s="38" t="s">
        <v>43</v>
      </c>
      <c r="U29" s="37" t="s">
        <v>73</v>
      </c>
      <c r="V29" s="37"/>
      <c r="W29" s="37" t="n">
        <f aca="false">VLOOKUP(T29&amp; TEXT(VALUE(LEFT(U29,LEN(U29)-2)),"00000")  ,Param!$S$7:$W$20,5,1)</f>
        <v>1</v>
      </c>
    </row>
    <row r="30" customFormat="false" ht="12.8" hidden="false" customHeight="false" outlineLevel="0" collapsed="false">
      <c r="Q30" s="2"/>
      <c r="S30" s="37" t="str">
        <f aca="false">T30&amp; TEXT(VALUE(LEFT(U30,LEN(U30)-2)),"00000")</f>
        <v>HDD00257</v>
      </c>
      <c r="T30" s="38" t="s">
        <v>43</v>
      </c>
      <c r="U30" s="37" t="s">
        <v>47</v>
      </c>
      <c r="V30" s="37"/>
      <c r="W30" s="37" t="n">
        <f aca="false">VLOOKUP(T30&amp; TEXT(VALUE(LEFT(U30,LEN(U30)-2)),"00000")  ,Param!$S$7:$W$20,5,1)</f>
        <v>2</v>
      </c>
    </row>
    <row r="31" customFormat="false" ht="12.8" hidden="false" customHeight="false" outlineLevel="0" collapsed="false">
      <c r="K31" s="39" t="s">
        <v>74</v>
      </c>
      <c r="Q31" s="2"/>
    </row>
    <row r="32" customFormat="false" ht="12.8" hidden="false" customHeight="false" outlineLevel="0" collapsed="false">
      <c r="K32" s="3" t="s">
        <v>75</v>
      </c>
      <c r="Q32" s="2"/>
    </row>
    <row r="33" customFormat="false" ht="12.8" hidden="false" customHeight="false" outlineLevel="0" collapsed="false">
      <c r="K33" s="3" t="s">
        <v>3</v>
      </c>
      <c r="Q33" s="2"/>
    </row>
    <row r="34" customFormat="false" ht="12.8" hidden="false" customHeight="false" outlineLevel="0" collapsed="false">
      <c r="K34" s="3" t="s">
        <v>76</v>
      </c>
      <c r="Q34" s="2"/>
    </row>
    <row r="35" customFormat="false" ht="12.8" hidden="false" customHeight="false" outlineLevel="0" collapsed="false">
      <c r="Q35" s="2"/>
    </row>
    <row r="36" customFormat="false" ht="12.8" hidden="false" customHeight="false" outlineLevel="0" collapsed="false">
      <c r="K36" s="1" t="s">
        <v>77</v>
      </c>
      <c r="Q36" s="2"/>
    </row>
    <row r="37" customFormat="false" ht="12.8" hidden="false" customHeight="false" outlineLevel="0" collapsed="false">
      <c r="K37" s="1" t="s">
        <v>78</v>
      </c>
      <c r="Q37" s="2"/>
    </row>
    <row r="38" customFormat="false" ht="12.8" hidden="false" customHeight="false" outlineLevel="0" collapsed="false">
      <c r="Q38" s="2"/>
    </row>
    <row r="39" customFormat="false" ht="12.8" hidden="false" customHeight="false" outlineLevel="0" collapsed="false">
      <c r="Q39" s="2"/>
    </row>
    <row r="40" customFormat="false" ht="12.8" hidden="false" customHeight="false" outlineLevel="0" collapsed="false">
      <c r="Q40" s="2"/>
    </row>
    <row r="41" customFormat="false" ht="12.8" hidden="false" customHeight="false" outlineLevel="0" collapsed="false">
      <c r="Q41" s="2"/>
    </row>
    <row r="42" customFormat="false" ht="12.8" hidden="false" customHeight="false" outlineLevel="0" collapsed="false">
      <c r="K42" s="40"/>
      <c r="L42" s="40"/>
      <c r="M42" s="40"/>
      <c r="N42" s="40"/>
      <c r="O42" s="40"/>
      <c r="P42" s="40"/>
      <c r="Q42" s="41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</row>
    <row r="43" customFormat="false" ht="12.8" hidden="false" customHeight="false" outlineLevel="0" collapsed="false">
      <c r="K43" s="1" t="s">
        <v>79</v>
      </c>
      <c r="Q43" s="2"/>
    </row>
    <row r="44" customFormat="false" ht="12.8" hidden="false" customHeight="false" outlineLevel="0" collapsed="false">
      <c r="K44" s="34" t="s">
        <v>51</v>
      </c>
      <c r="L44" s="35" t="s">
        <v>52</v>
      </c>
      <c r="M44" s="35" t="s">
        <v>53</v>
      </c>
      <c r="O44" s="34" t="s">
        <v>20</v>
      </c>
      <c r="P44" s="35" t="s">
        <v>54</v>
      </c>
      <c r="Q44" s="35" t="s">
        <v>53</v>
      </c>
      <c r="S44" s="34"/>
      <c r="T44" s="34" t="s">
        <v>55</v>
      </c>
      <c r="U44" s="34" t="s">
        <v>43</v>
      </c>
      <c r="V44" s="35" t="s">
        <v>54</v>
      </c>
      <c r="W44" s="35" t="s">
        <v>53</v>
      </c>
      <c r="Y44" s="34" t="s">
        <v>56</v>
      </c>
      <c r="Z44" s="35" t="s">
        <v>54</v>
      </c>
      <c r="AA44" s="35" t="s">
        <v>57</v>
      </c>
      <c r="AB44" s="35" t="s">
        <v>58</v>
      </c>
    </row>
    <row r="45" customFormat="false" ht="12.8" hidden="false" customHeight="false" outlineLevel="0" collapsed="false">
      <c r="K45" s="27" t="n">
        <v>0</v>
      </c>
      <c r="L45" s="36" t="n">
        <v>800</v>
      </c>
      <c r="M45" s="27" t="n">
        <v>-8</v>
      </c>
      <c r="O45" s="27" t="n">
        <v>0</v>
      </c>
      <c r="P45" s="27" t="n">
        <v>4</v>
      </c>
      <c r="Q45" s="27" t="n">
        <v>-8</v>
      </c>
      <c r="S45" s="27" t="str">
        <f aca="false">T45&amp;TEXT(U45,"00000")</f>
        <v>HDD00000</v>
      </c>
      <c r="T45" s="27" t="s">
        <v>43</v>
      </c>
      <c r="U45" s="27" t="n">
        <v>0</v>
      </c>
      <c r="V45" s="36" t="n">
        <v>64</v>
      </c>
      <c r="W45" s="27" t="n">
        <v>-8</v>
      </c>
      <c r="Y45" s="27" t="n">
        <v>-999999</v>
      </c>
      <c r="Z45" s="27" t="n">
        <v>2</v>
      </c>
      <c r="AA45" s="27" t="n">
        <v>1</v>
      </c>
      <c r="AB45" s="27" t="s">
        <v>60</v>
      </c>
    </row>
    <row r="46" customFormat="false" ht="12.8" hidden="false" customHeight="false" outlineLevel="0" collapsed="false">
      <c r="K46" s="27" t="n">
        <f aca="false">+L45</f>
        <v>800</v>
      </c>
      <c r="L46" s="27" t="n">
        <v>2500</v>
      </c>
      <c r="M46" s="27" t="n">
        <v>1</v>
      </c>
      <c r="O46" s="27" t="n">
        <f aca="false">+P45</f>
        <v>4</v>
      </c>
      <c r="P46" s="27" t="n">
        <v>5</v>
      </c>
      <c r="Q46" s="27" t="n">
        <v>1</v>
      </c>
      <c r="S46" s="27" t="str">
        <f aca="false">T46&amp;TEXT(U46,"00000")</f>
        <v>HDD00064</v>
      </c>
      <c r="T46" s="27" t="s">
        <v>43</v>
      </c>
      <c r="U46" s="27" t="n">
        <f aca="false">+V45</f>
        <v>64</v>
      </c>
      <c r="V46" s="36" t="n">
        <v>128</v>
      </c>
      <c r="W46" s="27" t="n">
        <v>1</v>
      </c>
      <c r="Y46" s="27" t="n">
        <f aca="false">+Z45</f>
        <v>2</v>
      </c>
      <c r="Z46" s="27" t="n">
        <v>4</v>
      </c>
      <c r="AA46" s="27" t="n">
        <v>2</v>
      </c>
      <c r="AB46" s="27" t="s">
        <v>62</v>
      </c>
    </row>
    <row r="47" customFormat="false" ht="12.8" hidden="false" customHeight="false" outlineLevel="0" collapsed="false">
      <c r="K47" s="27" t="n">
        <f aca="false">+L46</f>
        <v>2500</v>
      </c>
      <c r="L47" s="27" t="n">
        <v>4000</v>
      </c>
      <c r="M47" s="27" t="n">
        <v>2</v>
      </c>
      <c r="O47" s="27" t="n">
        <f aca="false">+P46</f>
        <v>5</v>
      </c>
      <c r="P47" s="27" t="n">
        <v>8</v>
      </c>
      <c r="Q47" s="27" t="n">
        <v>2</v>
      </c>
      <c r="S47" s="27" t="str">
        <f aca="false">T47&amp;TEXT(U47,"00000")</f>
        <v>HDD00128</v>
      </c>
      <c r="T47" s="27" t="s">
        <v>43</v>
      </c>
      <c r="U47" s="27" t="n">
        <f aca="false">+V46</f>
        <v>128</v>
      </c>
      <c r="V47" s="36" t="n">
        <v>256</v>
      </c>
      <c r="W47" s="27" t="n">
        <v>2</v>
      </c>
      <c r="Y47" s="27" t="n">
        <v>4</v>
      </c>
      <c r="Z47" s="27" t="n">
        <v>6</v>
      </c>
      <c r="AA47" s="27" t="n">
        <v>3</v>
      </c>
      <c r="AB47" s="27" t="s">
        <v>63</v>
      </c>
    </row>
    <row r="48" customFormat="false" ht="12.8" hidden="false" customHeight="false" outlineLevel="0" collapsed="false">
      <c r="K48" s="27" t="n">
        <f aca="false">+L47</f>
        <v>4000</v>
      </c>
      <c r="L48" s="27" t="n">
        <v>6000</v>
      </c>
      <c r="M48" s="27" t="n">
        <v>3</v>
      </c>
      <c r="O48" s="27" t="n">
        <f aca="false">+P47</f>
        <v>8</v>
      </c>
      <c r="P48" s="27" t="n">
        <v>16</v>
      </c>
      <c r="Q48" s="27" t="n">
        <v>3</v>
      </c>
      <c r="S48" s="27" t="str">
        <f aca="false">T48&amp;TEXT(U48,"00000")</f>
        <v>HDD00256</v>
      </c>
      <c r="T48" s="27" t="s">
        <v>43</v>
      </c>
      <c r="U48" s="27" t="n">
        <f aca="false">+V47</f>
        <v>256</v>
      </c>
      <c r="V48" s="27" t="n">
        <v>999999</v>
      </c>
      <c r="W48" s="27" t="n">
        <v>3</v>
      </c>
      <c r="Y48" s="27" t="n">
        <f aca="false">+Z47</f>
        <v>6</v>
      </c>
      <c r="Z48" s="36" t="n">
        <v>9</v>
      </c>
      <c r="AA48" s="27" t="n">
        <v>4</v>
      </c>
      <c r="AB48" s="27" t="s">
        <v>65</v>
      </c>
    </row>
    <row r="49" customFormat="false" ht="12.8" hidden="false" customHeight="false" outlineLevel="0" collapsed="false">
      <c r="K49" s="27" t="n">
        <f aca="false">+L48</f>
        <v>6000</v>
      </c>
      <c r="L49" s="27" t="n">
        <v>999999</v>
      </c>
      <c r="M49" s="27" t="n">
        <v>4</v>
      </c>
      <c r="O49" s="27" t="n">
        <f aca="false">+P48</f>
        <v>16</v>
      </c>
      <c r="P49" s="27" t="n">
        <v>999999</v>
      </c>
      <c r="Q49" s="27" t="n">
        <v>4</v>
      </c>
      <c r="S49" s="27" t="str">
        <f aca="false">T49&amp;TEXT(U49,"00000")</f>
        <v>NVME00000</v>
      </c>
      <c r="T49" s="27" t="s">
        <v>64</v>
      </c>
      <c r="U49" s="27" t="n">
        <v>0</v>
      </c>
      <c r="V49" s="27" t="n">
        <v>64</v>
      </c>
      <c r="W49" s="27" t="n">
        <v>-8</v>
      </c>
      <c r="Y49" s="27" t="n">
        <f aca="false">+Z48</f>
        <v>9</v>
      </c>
      <c r="Z49" s="27" t="n">
        <v>11</v>
      </c>
      <c r="AA49" s="27" t="n">
        <v>5</v>
      </c>
      <c r="AB49" s="27" t="s">
        <v>66</v>
      </c>
    </row>
    <row r="50" customFormat="false" ht="12.8" hidden="false" customHeight="false" outlineLevel="0" collapsed="false">
      <c r="K50" s="27"/>
      <c r="L50" s="27"/>
      <c r="M50" s="27"/>
      <c r="O50" s="27"/>
      <c r="P50" s="27"/>
      <c r="Q50" s="27"/>
      <c r="S50" s="27" t="str">
        <f aca="false">T50&amp;TEXT(U50,"00000")</f>
        <v>NVME00064</v>
      </c>
      <c r="T50" s="27" t="s">
        <v>64</v>
      </c>
      <c r="U50" s="27" t="n">
        <f aca="false">+V49</f>
        <v>64</v>
      </c>
      <c r="V50" s="27" t="n">
        <v>128</v>
      </c>
      <c r="W50" s="27" t="n">
        <v>2</v>
      </c>
      <c r="Y50" s="27" t="n">
        <f aca="false">+Z49</f>
        <v>11</v>
      </c>
      <c r="Z50" s="27" t="n">
        <v>999999</v>
      </c>
      <c r="AA50" s="27" t="n">
        <v>6</v>
      </c>
      <c r="AB50" s="27" t="s">
        <v>67</v>
      </c>
    </row>
    <row r="51" customFormat="false" ht="12.8" hidden="false" customHeight="false" outlineLevel="0" collapsed="false">
      <c r="K51" s="27"/>
      <c r="L51" s="27"/>
      <c r="M51" s="27"/>
      <c r="O51" s="27"/>
      <c r="P51" s="27"/>
      <c r="Q51" s="27"/>
      <c r="S51" s="27" t="str">
        <f aca="false">T51&amp;TEXT(U51,"00000")</f>
        <v>NVME00128</v>
      </c>
      <c r="T51" s="27" t="s">
        <v>64</v>
      </c>
      <c r="U51" s="27" t="n">
        <f aca="false">+V50</f>
        <v>128</v>
      </c>
      <c r="V51" s="27" t="n">
        <v>200</v>
      </c>
      <c r="W51" s="27" t="n">
        <v>4</v>
      </c>
      <c r="Y51" s="27"/>
      <c r="Z51" s="27"/>
      <c r="AA51" s="27"/>
      <c r="AB51" s="27"/>
    </row>
    <row r="52" customFormat="false" ht="12.8" hidden="false" customHeight="false" outlineLevel="0" collapsed="false">
      <c r="K52" s="27"/>
      <c r="L52" s="27"/>
      <c r="M52" s="27"/>
      <c r="O52" s="27"/>
      <c r="P52" s="27"/>
      <c r="Q52" s="27"/>
      <c r="S52" s="27" t="str">
        <f aca="false">T52&amp;TEXT(U52,"00000")</f>
        <v>NVME00200</v>
      </c>
      <c r="T52" s="27" t="s">
        <v>64</v>
      </c>
      <c r="U52" s="27" t="n">
        <f aca="false">+V51</f>
        <v>200</v>
      </c>
      <c r="V52" s="27" t="n">
        <v>999999</v>
      </c>
      <c r="W52" s="27" t="n">
        <v>5</v>
      </c>
      <c r="Y52" s="27"/>
      <c r="Z52" s="27"/>
      <c r="AA52" s="27"/>
      <c r="AB52" s="27"/>
    </row>
    <row r="53" customFormat="false" ht="12.8" hidden="false" customHeight="false" outlineLevel="0" collapsed="false">
      <c r="K53" s="27"/>
      <c r="L53" s="27"/>
      <c r="M53" s="27"/>
      <c r="O53" s="27"/>
      <c r="P53" s="27"/>
      <c r="Q53" s="27"/>
      <c r="S53" s="27" t="str">
        <f aca="false">T53&amp;TEXT(U53,"00000")</f>
        <v>SSD00000</v>
      </c>
      <c r="T53" s="27" t="s">
        <v>68</v>
      </c>
      <c r="U53" s="27" t="n">
        <v>0</v>
      </c>
      <c r="V53" s="27" t="n">
        <v>64</v>
      </c>
      <c r="W53" s="27" t="n">
        <v>-8</v>
      </c>
      <c r="Y53" s="27"/>
      <c r="Z53" s="27"/>
      <c r="AA53" s="27"/>
      <c r="AB53" s="27"/>
    </row>
    <row r="54" customFormat="false" ht="12.8" hidden="false" customHeight="false" outlineLevel="0" collapsed="false">
      <c r="Q54" s="2"/>
      <c r="S54" s="27" t="str">
        <f aca="false">T54&amp;TEXT(U54,"00000")</f>
        <v>SSD00064</v>
      </c>
      <c r="T54" s="27" t="s">
        <v>68</v>
      </c>
      <c r="U54" s="27" t="n">
        <f aca="false">+V53</f>
        <v>64</v>
      </c>
      <c r="V54" s="27" t="n">
        <v>128</v>
      </c>
      <c r="W54" s="27" t="n">
        <v>1</v>
      </c>
    </row>
    <row r="55" customFormat="false" ht="12.8" hidden="false" customHeight="false" outlineLevel="0" collapsed="false">
      <c r="Q55" s="2"/>
      <c r="S55" s="27" t="str">
        <f aca="false">T55&amp;TEXT(U55,"00000")</f>
        <v>SSD00128</v>
      </c>
      <c r="T55" s="27" t="s">
        <v>68</v>
      </c>
      <c r="U55" s="27" t="n">
        <f aca="false">+V54</f>
        <v>128</v>
      </c>
      <c r="V55" s="27" t="n">
        <v>200</v>
      </c>
      <c r="W55" s="27" t="n">
        <v>3</v>
      </c>
    </row>
    <row r="56" customFormat="false" ht="12.8" hidden="false" customHeight="false" outlineLevel="0" collapsed="false">
      <c r="Q56" s="2"/>
      <c r="S56" s="27" t="str">
        <f aca="false">T56&amp;TEXT(U56,"00000")</f>
        <v>SSD00200</v>
      </c>
      <c r="T56" s="27" t="s">
        <v>68</v>
      </c>
      <c r="U56" s="27" t="n">
        <f aca="false">+V55</f>
        <v>200</v>
      </c>
      <c r="V56" s="27" t="n">
        <v>999999</v>
      </c>
      <c r="W56" s="27" t="n">
        <v>4</v>
      </c>
    </row>
    <row r="57" customFormat="false" ht="12.8" hidden="false" customHeight="false" outlineLevel="0" collapsed="false">
      <c r="Q57" s="2"/>
      <c r="S57" s="27"/>
      <c r="T57" s="27"/>
      <c r="U57" s="27"/>
      <c r="V57" s="27"/>
      <c r="W57" s="27"/>
    </row>
    <row r="58" customFormat="false" ht="12.8" hidden="false" customHeight="false" outlineLevel="0" collapsed="false">
      <c r="Q58" s="2"/>
      <c r="S58" s="27"/>
      <c r="T58" s="27"/>
      <c r="U58" s="27"/>
      <c r="V58" s="27"/>
      <c r="W58" s="27"/>
    </row>
    <row r="59" customFormat="false" ht="12.8" hidden="false" customHeight="false" outlineLevel="0" collapsed="false">
      <c r="Q59" s="2"/>
    </row>
    <row r="60" customFormat="false" ht="12.8" hidden="false" customHeight="false" outlineLevel="0" collapsed="false">
      <c r="Q60" s="2"/>
    </row>
    <row r="61" customFormat="false" ht="12.8" hidden="false" customHeight="false" outlineLevel="0" collapsed="false">
      <c r="Q61" s="2"/>
    </row>
    <row r="62" customFormat="false" ht="12.8" hidden="false" customHeight="false" outlineLevel="0" collapsed="false">
      <c r="Q62" s="2"/>
    </row>
    <row r="63" customFormat="false" ht="12.8" hidden="false" customHeight="false" outlineLevel="0" collapsed="false">
      <c r="K63" s="1" t="s">
        <v>74</v>
      </c>
      <c r="Q63" s="2"/>
    </row>
    <row r="64" customFormat="false" ht="12.8" hidden="false" customHeight="false" outlineLevel="0" collapsed="false">
      <c r="K64" s="3" t="s">
        <v>1</v>
      </c>
      <c r="Q64" s="2"/>
    </row>
    <row r="65" customFormat="false" ht="12.8" hidden="false" customHeight="false" outlineLevel="0" collapsed="false">
      <c r="K65" s="3" t="s">
        <v>3</v>
      </c>
      <c r="Q65" s="2"/>
    </row>
    <row r="66" customFormat="false" ht="12.8" hidden="false" customHeight="false" outlineLevel="0" collapsed="false">
      <c r="K66" s="3" t="s">
        <v>80</v>
      </c>
      <c r="Q6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tableParts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3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C43" activeCellId="0" sqref="C43"/>
    </sheetView>
  </sheetViews>
  <sheetFormatPr defaultColWidth="11.55078125" defaultRowHeight="12.8" zeroHeight="false" outlineLevelRow="0" outlineLevelCol="0"/>
  <cols>
    <col collapsed="false" customWidth="true" hidden="false" outlineLevel="0" max="2" min="2" style="1" width="58.77"/>
    <col collapsed="false" customWidth="true" hidden="false" outlineLevel="0" max="3" min="3" style="1" width="128.8"/>
  </cols>
  <sheetData>
    <row r="1" customFormat="false" ht="68.65" hidden="false" customHeight="false" outlineLevel="0" collapsed="false">
      <c r="A1" s="42" t="s">
        <v>81</v>
      </c>
      <c r="B1" s="42" t="s">
        <v>82</v>
      </c>
      <c r="C1" s="42" t="s">
        <v>83</v>
      </c>
    </row>
    <row r="2" customFormat="false" ht="46.25" hidden="false" customHeight="false" outlineLevel="0" collapsed="false">
      <c r="A2" s="42" t="s">
        <v>81</v>
      </c>
      <c r="B2" s="42" t="s">
        <v>84</v>
      </c>
      <c r="C2" s="42" t="s">
        <v>85</v>
      </c>
    </row>
    <row r="3" customFormat="false" ht="46.25" hidden="false" customHeight="false" outlineLevel="0" collapsed="false">
      <c r="A3" s="42" t="s">
        <v>81</v>
      </c>
      <c r="B3" s="42" t="s">
        <v>86</v>
      </c>
      <c r="C3" s="42" t="s">
        <v>85</v>
      </c>
    </row>
    <row r="4" customFormat="false" ht="46.25" hidden="false" customHeight="false" outlineLevel="0" collapsed="false">
      <c r="A4" s="42" t="s">
        <v>81</v>
      </c>
      <c r="B4" s="42" t="s">
        <v>87</v>
      </c>
      <c r="C4" s="42" t="s">
        <v>85</v>
      </c>
    </row>
    <row r="5" customFormat="false" ht="68.65" hidden="false" customHeight="false" outlineLevel="0" collapsed="false">
      <c r="A5" s="42" t="s">
        <v>81</v>
      </c>
      <c r="B5" s="42" t="s">
        <v>88</v>
      </c>
      <c r="C5" s="42" t="s">
        <v>83</v>
      </c>
    </row>
    <row r="6" customFormat="false" ht="46.25" hidden="false" customHeight="false" outlineLevel="0" collapsed="false">
      <c r="A6" s="42" t="s">
        <v>81</v>
      </c>
      <c r="B6" s="42" t="s">
        <v>89</v>
      </c>
      <c r="C6" s="42" t="s">
        <v>85</v>
      </c>
    </row>
    <row r="7" customFormat="false" ht="46.25" hidden="false" customHeight="false" outlineLevel="0" collapsed="false">
      <c r="A7" s="42" t="s">
        <v>81</v>
      </c>
      <c r="B7" s="42" t="s">
        <v>90</v>
      </c>
      <c r="C7" s="42" t="s">
        <v>85</v>
      </c>
    </row>
    <row r="8" customFormat="false" ht="57.45" hidden="false" customHeight="false" outlineLevel="0" collapsed="false">
      <c r="A8" s="42" t="s">
        <v>91</v>
      </c>
      <c r="B8" s="42" t="s">
        <v>92</v>
      </c>
      <c r="C8" s="42" t="s">
        <v>93</v>
      </c>
    </row>
    <row r="9" customFormat="false" ht="57.45" hidden="false" customHeight="false" outlineLevel="0" collapsed="false">
      <c r="A9" s="42" t="s">
        <v>91</v>
      </c>
      <c r="B9" s="42" t="s">
        <v>94</v>
      </c>
      <c r="C9" s="42" t="s">
        <v>95</v>
      </c>
    </row>
    <row r="10" customFormat="false" ht="57.45" hidden="false" customHeight="false" outlineLevel="0" collapsed="false">
      <c r="A10" s="42" t="s">
        <v>91</v>
      </c>
      <c r="B10" s="42" t="s">
        <v>96</v>
      </c>
      <c r="C10" s="42" t="s">
        <v>97</v>
      </c>
    </row>
    <row r="11" customFormat="false" ht="57.45" hidden="false" customHeight="false" outlineLevel="0" collapsed="false">
      <c r="A11" s="42" t="s">
        <v>91</v>
      </c>
      <c r="B11" s="42" t="s">
        <v>98</v>
      </c>
      <c r="C11" s="42" t="s">
        <v>99</v>
      </c>
    </row>
    <row r="12" customFormat="false" ht="57.45" hidden="false" customHeight="false" outlineLevel="0" collapsed="false">
      <c r="A12" s="42" t="s">
        <v>91</v>
      </c>
      <c r="B12" s="42" t="s">
        <v>100</v>
      </c>
      <c r="C12" s="42" t="s">
        <v>101</v>
      </c>
    </row>
    <row r="13" customFormat="false" ht="57.45" hidden="false" customHeight="false" outlineLevel="0" collapsed="false">
      <c r="A13" s="42" t="s">
        <v>91</v>
      </c>
      <c r="B13" s="42" t="s">
        <v>102</v>
      </c>
      <c r="C13" s="42" t="s">
        <v>103</v>
      </c>
    </row>
    <row r="14" customFormat="false" ht="57.45" hidden="false" customHeight="false" outlineLevel="0" collapsed="false">
      <c r="A14" s="42" t="s">
        <v>91</v>
      </c>
      <c r="B14" s="42" t="s">
        <v>104</v>
      </c>
      <c r="C14" s="42" t="s">
        <v>105</v>
      </c>
    </row>
    <row r="15" customFormat="false" ht="68.65" hidden="false" customHeight="false" outlineLevel="0" collapsed="false">
      <c r="A15" s="42" t="s">
        <v>91</v>
      </c>
      <c r="B15" s="42" t="s">
        <v>106</v>
      </c>
      <c r="C15" s="42" t="s">
        <v>107</v>
      </c>
    </row>
    <row r="16" customFormat="false" ht="68.65" hidden="false" customHeight="false" outlineLevel="0" collapsed="false">
      <c r="A16" s="42" t="s">
        <v>81</v>
      </c>
      <c r="B16" s="42" t="s">
        <v>108</v>
      </c>
      <c r="C16" s="42" t="s">
        <v>109</v>
      </c>
    </row>
    <row r="17" customFormat="false" ht="46.25" hidden="false" customHeight="false" outlineLevel="0" collapsed="false">
      <c r="A17" s="42" t="s">
        <v>91</v>
      </c>
      <c r="B17" s="42" t="s">
        <v>110</v>
      </c>
      <c r="C17" s="42" t="s">
        <v>111</v>
      </c>
    </row>
    <row r="18" customFormat="false" ht="68.65" hidden="false" customHeight="false" outlineLevel="0" collapsed="false">
      <c r="A18" s="42" t="s">
        <v>81</v>
      </c>
      <c r="B18" s="42" t="s">
        <v>112</v>
      </c>
      <c r="C18" s="42" t="s">
        <v>83</v>
      </c>
    </row>
    <row r="19" customFormat="false" ht="68.65" hidden="false" customHeight="false" outlineLevel="0" collapsed="false">
      <c r="A19" s="42" t="s">
        <v>81</v>
      </c>
      <c r="B19" s="42" t="s">
        <v>113</v>
      </c>
      <c r="C19" s="42" t="s">
        <v>114</v>
      </c>
    </row>
    <row r="20" customFormat="false" ht="35.05" hidden="false" customHeight="false" outlineLevel="0" collapsed="false">
      <c r="A20" s="42" t="s">
        <v>91</v>
      </c>
      <c r="B20" s="42" t="s">
        <v>115</v>
      </c>
      <c r="C20" s="42" t="s">
        <v>116</v>
      </c>
    </row>
    <row r="21" customFormat="false" ht="57.45" hidden="false" customHeight="false" outlineLevel="0" collapsed="false">
      <c r="A21" s="42" t="s">
        <v>91</v>
      </c>
      <c r="B21" s="42" t="s">
        <v>117</v>
      </c>
      <c r="C21" s="42" t="s">
        <v>118</v>
      </c>
    </row>
    <row r="22" customFormat="false" ht="57.45" hidden="false" customHeight="false" outlineLevel="0" collapsed="false">
      <c r="A22" s="42" t="s">
        <v>91</v>
      </c>
      <c r="B22" s="42" t="s">
        <v>119</v>
      </c>
      <c r="C22" s="42" t="s">
        <v>120</v>
      </c>
    </row>
    <row r="23" customFormat="false" ht="35.05" hidden="false" customHeight="false" outlineLevel="0" collapsed="false">
      <c r="A23" s="42" t="s">
        <v>91</v>
      </c>
      <c r="B23" s="42" t="s">
        <v>121</v>
      </c>
      <c r="C23" s="42" t="s">
        <v>122</v>
      </c>
    </row>
    <row r="24" customFormat="false" ht="68.65" hidden="false" customHeight="false" outlineLevel="0" collapsed="false">
      <c r="A24" s="42" t="s">
        <v>91</v>
      </c>
      <c r="B24" s="42" t="s">
        <v>123</v>
      </c>
      <c r="C24" s="42" t="s">
        <v>124</v>
      </c>
    </row>
    <row r="25" customFormat="false" ht="35.05" hidden="false" customHeight="false" outlineLevel="0" collapsed="false">
      <c r="A25" s="42" t="s">
        <v>91</v>
      </c>
      <c r="B25" s="42" t="s">
        <v>125</v>
      </c>
      <c r="C25" s="42" t="s">
        <v>126</v>
      </c>
    </row>
    <row r="26" customFormat="false" ht="35.05" hidden="false" customHeight="false" outlineLevel="0" collapsed="false">
      <c r="A26" s="42" t="s">
        <v>91</v>
      </c>
      <c r="B26" s="42" t="s">
        <v>127</v>
      </c>
      <c r="C26" s="42" t="s">
        <v>128</v>
      </c>
    </row>
    <row r="27" customFormat="false" ht="57.45" hidden="false" customHeight="false" outlineLevel="0" collapsed="false">
      <c r="A27" s="42" t="s">
        <v>91</v>
      </c>
      <c r="B27" s="42" t="s">
        <v>129</v>
      </c>
      <c r="C27" s="42" t="s">
        <v>130</v>
      </c>
    </row>
    <row r="28" customFormat="false" ht="57.45" hidden="false" customHeight="false" outlineLevel="0" collapsed="false">
      <c r="A28" s="42" t="s">
        <v>91</v>
      </c>
      <c r="B28" s="42" t="s">
        <v>131</v>
      </c>
      <c r="C28" s="42" t="s">
        <v>132</v>
      </c>
    </row>
    <row r="29" customFormat="false" ht="57.45" hidden="false" customHeight="false" outlineLevel="0" collapsed="false">
      <c r="A29" s="42" t="s">
        <v>91</v>
      </c>
      <c r="B29" s="42" t="s">
        <v>133</v>
      </c>
      <c r="C29" s="42" t="s">
        <v>130</v>
      </c>
    </row>
    <row r="30" customFormat="false" ht="57.45" hidden="false" customHeight="false" outlineLevel="0" collapsed="false">
      <c r="A30" s="42" t="s">
        <v>91</v>
      </c>
      <c r="B30" s="42" t="s">
        <v>134</v>
      </c>
      <c r="C30" s="42" t="s">
        <v>130</v>
      </c>
    </row>
    <row r="31" customFormat="false" ht="57.45" hidden="false" customHeight="false" outlineLevel="0" collapsed="false">
      <c r="A31" s="42" t="s">
        <v>91</v>
      </c>
      <c r="B31" s="42" t="s">
        <v>135</v>
      </c>
      <c r="C31" s="42" t="s">
        <v>136</v>
      </c>
    </row>
    <row r="32" customFormat="false" ht="57.45" hidden="false" customHeight="false" outlineLevel="0" collapsed="false">
      <c r="A32" s="42" t="s">
        <v>91</v>
      </c>
      <c r="B32" s="42" t="s">
        <v>137</v>
      </c>
      <c r="C32" s="42" t="s">
        <v>138</v>
      </c>
    </row>
    <row r="33" customFormat="false" ht="57.45" hidden="false" customHeight="false" outlineLevel="0" collapsed="false">
      <c r="A33" s="42" t="s">
        <v>91</v>
      </c>
      <c r="B33" s="42" t="s">
        <v>139</v>
      </c>
      <c r="C33" s="42" t="s">
        <v>140</v>
      </c>
    </row>
    <row r="34" customFormat="false" ht="57.45" hidden="false" customHeight="false" outlineLevel="0" collapsed="false">
      <c r="A34" s="42" t="s">
        <v>91</v>
      </c>
      <c r="B34" s="42" t="s">
        <v>141</v>
      </c>
      <c r="C34" s="42" t="s">
        <v>142</v>
      </c>
    </row>
    <row r="35" customFormat="false" ht="57.45" hidden="false" customHeight="false" outlineLevel="0" collapsed="false">
      <c r="A35" s="42" t="s">
        <v>91</v>
      </c>
      <c r="B35" s="42" t="s">
        <v>143</v>
      </c>
      <c r="C35" s="42" t="s">
        <v>132</v>
      </c>
    </row>
    <row r="36" customFormat="false" ht="57.45" hidden="false" customHeight="false" outlineLevel="0" collapsed="false">
      <c r="A36" s="42" t="s">
        <v>91</v>
      </c>
      <c r="B36" s="42" t="s">
        <v>144</v>
      </c>
      <c r="C36" s="42" t="s">
        <v>132</v>
      </c>
    </row>
    <row r="37" customFormat="false" ht="57.45" hidden="false" customHeight="false" outlineLevel="0" collapsed="false">
      <c r="A37" s="42" t="s">
        <v>91</v>
      </c>
      <c r="B37" s="42" t="s">
        <v>145</v>
      </c>
      <c r="C37" s="42" t="s">
        <v>132</v>
      </c>
    </row>
    <row r="38" customFormat="false" ht="57.45" hidden="false" customHeight="false" outlineLevel="0" collapsed="false">
      <c r="A38" s="42" t="s">
        <v>91</v>
      </c>
      <c r="B38" s="42" t="s">
        <v>146</v>
      </c>
      <c r="C38" s="42" t="s">
        <v>147</v>
      </c>
    </row>
    <row r="39" customFormat="false" ht="57.45" hidden="false" customHeight="false" outlineLevel="0" collapsed="false">
      <c r="A39" s="42" t="s">
        <v>91</v>
      </c>
      <c r="B39" s="42" t="s">
        <v>148</v>
      </c>
      <c r="C39" s="42" t="s">
        <v>149</v>
      </c>
    </row>
    <row r="40" customFormat="false" ht="57.45" hidden="false" customHeight="false" outlineLevel="0" collapsed="false">
      <c r="A40" s="42" t="s">
        <v>91</v>
      </c>
      <c r="B40" s="42" t="s">
        <v>150</v>
      </c>
      <c r="C40" s="42" t="s">
        <v>151</v>
      </c>
    </row>
    <row r="41" customFormat="false" ht="57.45" hidden="false" customHeight="false" outlineLevel="0" collapsed="false">
      <c r="A41" s="42" t="s">
        <v>91</v>
      </c>
      <c r="B41" s="42" t="s">
        <v>152</v>
      </c>
      <c r="C41" s="42" t="s">
        <v>153</v>
      </c>
    </row>
    <row r="42" customFormat="false" ht="57.45" hidden="false" customHeight="false" outlineLevel="0" collapsed="false">
      <c r="A42" s="42" t="s">
        <v>91</v>
      </c>
      <c r="B42" s="42" t="s">
        <v>154</v>
      </c>
      <c r="C42" s="42" t="s">
        <v>130</v>
      </c>
    </row>
    <row r="43" customFormat="false" ht="57.45" hidden="false" customHeight="false" outlineLevel="0" collapsed="false">
      <c r="A43" s="42" t="s">
        <v>91</v>
      </c>
      <c r="B43" s="42" t="s">
        <v>155</v>
      </c>
      <c r="C43" s="42" t="s">
        <v>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A3" s="1" t="s">
        <v>51</v>
      </c>
      <c r="B3" s="1" t="s">
        <v>20</v>
      </c>
      <c r="C3" s="1" t="s">
        <v>68</v>
      </c>
      <c r="D3" s="1" t="s">
        <v>43</v>
      </c>
      <c r="E3" s="1" t="s">
        <v>64</v>
      </c>
      <c r="I3" s="1" t="s">
        <v>51</v>
      </c>
      <c r="J3" s="1" t="s">
        <v>20</v>
      </c>
      <c r="K3" s="1" t="s">
        <v>68</v>
      </c>
      <c r="L3" s="1" t="s">
        <v>43</v>
      </c>
      <c r="M3" s="1" t="s">
        <v>64</v>
      </c>
    </row>
    <row r="4" customFormat="false" ht="12.8" hidden="false" customHeight="false" outlineLevel="0" collapsed="false">
      <c r="A4" s="1" t="n">
        <v>1199</v>
      </c>
      <c r="B4" s="1" t="n">
        <v>3</v>
      </c>
      <c r="C4" s="1" t="n">
        <v>63</v>
      </c>
      <c r="D4" s="1" t="n">
        <v>159</v>
      </c>
      <c r="E4" s="1" t="n">
        <v>159</v>
      </c>
      <c r="I4" s="1" t="n">
        <v>1199</v>
      </c>
      <c r="J4" s="1" t="n">
        <v>3</v>
      </c>
      <c r="K4" s="1" t="n">
        <v>63</v>
      </c>
      <c r="L4" s="1" t="n">
        <v>159</v>
      </c>
      <c r="M4" s="1" t="n">
        <v>63</v>
      </c>
    </row>
    <row r="5" customFormat="false" ht="12.8" hidden="false" customHeight="false" outlineLevel="0" collapsed="false">
      <c r="A5" s="1" t="n">
        <v>1200</v>
      </c>
      <c r="B5" s="1" t="n">
        <v>4</v>
      </c>
      <c r="C5" s="1" t="n">
        <v>64</v>
      </c>
      <c r="D5" s="1" t="n">
        <v>160</v>
      </c>
      <c r="E5" s="1" t="n">
        <v>160</v>
      </c>
      <c r="I5" s="1" t="n">
        <v>2499</v>
      </c>
      <c r="J5" s="1" t="n">
        <v>4</v>
      </c>
      <c r="K5" s="1" t="n">
        <v>127</v>
      </c>
      <c r="L5" s="1" t="n">
        <v>256</v>
      </c>
      <c r="M5" s="1" t="n">
        <v>127</v>
      </c>
    </row>
    <row r="6" customFormat="false" ht="12.8" hidden="false" customHeight="false" outlineLevel="0" collapsed="false">
      <c r="A6" s="1" t="n">
        <v>2499</v>
      </c>
      <c r="B6" s="1" t="n">
        <v>7</v>
      </c>
      <c r="C6" s="1" t="n">
        <v>127</v>
      </c>
      <c r="D6" s="1" t="n">
        <v>256</v>
      </c>
      <c r="E6" s="1" t="n">
        <v>256</v>
      </c>
      <c r="I6" s="1" t="n">
        <v>3999</v>
      </c>
      <c r="J6" s="1" t="n">
        <v>7</v>
      </c>
      <c r="K6" s="1" t="n">
        <v>199</v>
      </c>
      <c r="L6" s="1" t="n">
        <v>10000</v>
      </c>
      <c r="M6" s="1" t="n">
        <v>199</v>
      </c>
    </row>
    <row r="7" customFormat="false" ht="12.8" hidden="false" customHeight="false" outlineLevel="0" collapsed="false">
      <c r="A7" s="1" t="n">
        <v>2500</v>
      </c>
      <c r="B7" s="1" t="n">
        <v>8</v>
      </c>
      <c r="C7" s="1" t="n">
        <v>128</v>
      </c>
      <c r="D7" s="1" t="n">
        <v>257</v>
      </c>
      <c r="E7" s="1" t="n">
        <v>257</v>
      </c>
      <c r="I7" s="1" t="n">
        <v>5999</v>
      </c>
      <c r="J7" s="1" t="n">
        <v>15</v>
      </c>
      <c r="K7" s="1" t="n">
        <v>499</v>
      </c>
      <c r="M7" s="1" t="n">
        <v>499</v>
      </c>
    </row>
    <row r="8" customFormat="false" ht="12.8" hidden="false" customHeight="false" outlineLevel="0" collapsed="false">
      <c r="A8" s="1" t="n">
        <v>3999</v>
      </c>
      <c r="B8" s="1" t="n">
        <v>15</v>
      </c>
      <c r="C8" s="1" t="n">
        <v>199</v>
      </c>
      <c r="D8" s="1" t="n">
        <v>10000</v>
      </c>
      <c r="E8" s="1" t="n">
        <v>10000</v>
      </c>
      <c r="I8" s="1" t="n">
        <v>10000</v>
      </c>
      <c r="J8" s="1" t="n">
        <v>48</v>
      </c>
      <c r="K8" s="1" t="n">
        <v>10000</v>
      </c>
      <c r="M8" s="1" t="n">
        <v>10000</v>
      </c>
    </row>
    <row r="9" customFormat="false" ht="12.8" hidden="false" customHeight="false" outlineLevel="0" collapsed="false">
      <c r="A9" s="1" t="n">
        <v>4000</v>
      </c>
      <c r="B9" s="1" t="n">
        <v>16</v>
      </c>
      <c r="C9" s="1" t="n">
        <v>200</v>
      </c>
    </row>
    <row r="10" customFormat="false" ht="12.8" hidden="false" customHeight="false" outlineLevel="0" collapsed="false">
      <c r="A10" s="1" t="n">
        <v>5999</v>
      </c>
      <c r="B10" s="1" t="n">
        <v>48</v>
      </c>
      <c r="C10" s="1" t="n">
        <v>499</v>
      </c>
    </row>
    <row r="11" customFormat="false" ht="12.8" hidden="false" customHeight="false" outlineLevel="0" collapsed="false">
      <c r="A11" s="1" t="n">
        <v>6000</v>
      </c>
      <c r="C11" s="1" t="n">
        <v>500</v>
      </c>
    </row>
    <row r="12" customFormat="false" ht="12.8" hidden="false" customHeight="false" outlineLevel="0" collapsed="false">
      <c r="A12" s="1" t="n">
        <v>10000</v>
      </c>
      <c r="C12" s="1" t="n">
        <v>10000</v>
      </c>
    </row>
    <row r="15" customFormat="false" ht="12.8" hidden="false" customHeight="false" outlineLevel="0" collapsed="false">
      <c r="A15" s="14" t="s">
        <v>17</v>
      </c>
      <c r="B15" s="14" t="s">
        <v>18</v>
      </c>
      <c r="C15" s="14" t="s">
        <v>19</v>
      </c>
      <c r="D15" s="14" t="s">
        <v>18</v>
      </c>
      <c r="E15" s="14" t="s">
        <v>19</v>
      </c>
      <c r="F15" s="14" t="s">
        <v>20</v>
      </c>
    </row>
    <row r="17" customFormat="false" ht="12.8" hidden="false" customHeight="false" outlineLevel="0" collapsed="false">
      <c r="A17" s="1" t="s">
        <v>157</v>
      </c>
      <c r="B17" s="1" t="n">
        <v>5</v>
      </c>
      <c r="C17" s="1" t="n">
        <v>5</v>
      </c>
      <c r="D17" s="1" t="n">
        <f aca="false">+C17*B17</f>
        <v>25</v>
      </c>
    </row>
    <row r="19" customFormat="false" ht="12.8" hidden="false" customHeight="false" outlineLevel="0" collapsed="false">
      <c r="A19" s="1" t="s">
        <v>43</v>
      </c>
      <c r="B19" s="1" t="n">
        <v>3</v>
      </c>
      <c r="D19" s="1" t="n">
        <f aca="false">+D17*B19</f>
        <v>75</v>
      </c>
    </row>
    <row r="20" customFormat="false" ht="12.8" hidden="false" customHeight="false" outlineLevel="0" collapsed="false">
      <c r="A20" s="1" t="s">
        <v>68</v>
      </c>
      <c r="B20" s="1" t="n">
        <v>5</v>
      </c>
      <c r="D20" s="1" t="n">
        <f aca="false">+B20*D17</f>
        <v>125</v>
      </c>
    </row>
    <row r="21" customFormat="false" ht="12.8" hidden="false" customHeight="false" outlineLevel="0" collapsed="false">
      <c r="A21" s="1" t="s">
        <v>64</v>
      </c>
      <c r="B21" s="1" t="n">
        <v>5</v>
      </c>
      <c r="D21" s="1" t="n">
        <f aca="false">+B21*D17</f>
        <v>125</v>
      </c>
    </row>
    <row r="23" customFormat="false" ht="12.8" hidden="false" customHeight="false" outlineLevel="0" collapsed="false">
      <c r="A23" s="1" t="s">
        <v>158</v>
      </c>
      <c r="D23" s="1" t="n">
        <f aca="false">+D19*D19</f>
        <v>5625</v>
      </c>
    </row>
    <row r="24" customFormat="false" ht="12.8" hidden="false" customHeight="false" outlineLevel="0" collapsed="false">
      <c r="A24" s="1" t="s">
        <v>159</v>
      </c>
      <c r="D24" s="1" t="n">
        <f aca="false">+D19*D20</f>
        <v>9375</v>
      </c>
    </row>
    <row r="25" customFormat="false" ht="12.8" hidden="false" customHeight="false" outlineLevel="0" collapsed="false">
      <c r="A25" s="1" t="s">
        <v>160</v>
      </c>
      <c r="D25" s="1" t="n">
        <f aca="false">+D19*D21</f>
        <v>9375</v>
      </c>
    </row>
    <row r="26" customFormat="false" ht="12.8" hidden="false" customHeight="false" outlineLevel="0" collapsed="false">
      <c r="A26" s="1" t="s">
        <v>161</v>
      </c>
      <c r="D26" s="1" t="n">
        <f aca="false">+D20*D20</f>
        <v>15625</v>
      </c>
    </row>
    <row r="27" customFormat="false" ht="12.8" hidden="false" customHeight="false" outlineLevel="0" collapsed="false">
      <c r="A27" s="1" t="s">
        <v>162</v>
      </c>
      <c r="D27" s="1" t="n">
        <f aca="false">+D20*D21</f>
        <v>15625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2565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2021-06-07T17:36:20Z</dcterms:created>
  <dc:creator>Anne Le Van Kiem</dc:creator>
  <dc:description/>
  <dc:language>fr-FR</dc:language>
  <cp:lastModifiedBy/>
  <dcterms:modified xsi:type="dcterms:W3CDTF">2023-11-08T17:23:27Z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