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Param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<sst xmlns="http://schemas.openxmlformats.org/spreadsheetml/2006/main" count="152" uniqueCount="68">
  <si>
    <t xml:space="preserve">fond jaune =&gt; formule</t>
  </si>
  <si>
    <t xml:space="preserve">Un PC avec un indice inférieur à 2500 et</t>
  </si>
  <si>
    <t xml:space="preserve">fond gris : à saisir</t>
  </si>
  <si>
    <t xml:space="preserve">  un disque dur de type HDD est classé au mieux en catégorie C   =&gt; code 3</t>
  </si>
  <si>
    <t xml:space="preserve">écrit par le calcul</t>
  </si>
  <si>
    <t xml:space="preserve">  un disque dur de type SSD est classé au mieux en catégorie B  =&gt; code 4</t>
  </si>
  <si>
    <t xml:space="preserve">Indice CPU</t>
  </si>
  <si>
    <t xml:space="preserve">cat CPU</t>
  </si>
  <si>
    <t xml:space="preserve">cat RAM</t>
  </si>
  <si>
    <t xml:space="preserve">cat Disk</t>
  </si>
  <si>
    <t xml:space="preserve">Total cat</t>
  </si>
  <si>
    <t xml:space="preserve">PC code Normale avant cor.</t>
  </si>
  <si>
    <t xml:space="preserve">PC code
Après correction</t>
  </si>
  <si>
    <t xml:space="preserve">Processeur</t>
  </si>
  <si>
    <t xml:space="preserve">Type disque</t>
  </si>
  <si>
    <t xml:space="preserve">taille</t>
  </si>
  <si>
    <t xml:space="preserve">RAM</t>
  </si>
  <si>
    <t xml:space="preserve">cat attendu</t>
  </si>
  <si>
    <t xml:space="preserve">Car calculée</t>
  </si>
  <si>
    <t xml:space="preserve">erreur</t>
  </si>
  <si>
    <t xml:space="preserve">cpuTextInput</t>
  </si>
  <si>
    <t xml:space="preserve">cputextnorm</t>
  </si>
  <si>
    <t xml:space="preserve">indiceCPU</t>
  </si>
  <si>
    <t xml:space="preserve">origine</t>
  </si>
  <si>
    <t xml:space="preserve">categorieCPU</t>
  </si>
  <si>
    <t xml:space="preserve">tailleDisk</t>
  </si>
  <si>
    <t xml:space="preserve">typeDisk</t>
  </si>
  <si>
    <t xml:space="preserve">categorieDisk</t>
  </si>
  <si>
    <t xml:space="preserve">tailleRam</t>
  </si>
  <si>
    <t xml:space="preserve">categorieRam</t>
  </si>
  <si>
    <t xml:space="preserve">categorieTotal</t>
  </si>
  <si>
    <t xml:space="preserve">categoriePCcodeNormale</t>
  </si>
  <si>
    <t xml:space="preserve">categoriePCnormale</t>
  </si>
  <si>
    <t xml:space="preserve">categoriePCcodeMaxi</t>
  </si>
  <si>
    <t xml:space="preserve">categoriePCcode</t>
  </si>
  <si>
    <t xml:space="preserve">categoriePCCorrigée</t>
  </si>
  <si>
    <t xml:space="preserve">EMMAUSCONNECT 799</t>
  </si>
  <si>
    <t xml:space="preserve">HDD</t>
  </si>
  <si>
    <t xml:space="preserve">128GB</t>
  </si>
  <si>
    <t xml:space="preserve">4GB</t>
  </si>
  <si>
    <t xml:space="preserve">EMMAUSCONNECT 2499</t>
  </si>
  <si>
    <t xml:space="preserve">512GB</t>
  </si>
  <si>
    <t xml:space="preserve">8GB</t>
  </si>
  <si>
    <t xml:space="preserve">EMMAUSCONNECT 2500</t>
  </si>
  <si>
    <t xml:space="preserve">SSD</t>
  </si>
  <si>
    <t xml:space="preserve">NVME</t>
  </si>
  <si>
    <t xml:space="preserve">EMMAUSCONNECT 3999</t>
  </si>
  <si>
    <t xml:space="preserve">EMMAUSCONNECT 4000</t>
  </si>
  <si>
    <t xml:space="preserve">EMMAUSCONNECT 4001</t>
  </si>
  <si>
    <t xml:space="preserve">EMMAUSCONNECT 5999</t>
  </si>
  <si>
    <t xml:space="preserve">EMMAUSCONNECT 6000</t>
  </si>
  <si>
    <t xml:space="preserve">EMMAUSCONNECT 6001</t>
  </si>
  <si>
    <t xml:space="preserve">EMMAUSCONNECT 10000</t>
  </si>
  <si>
    <t xml:space="preserve">CPU</t>
  </si>
  <si>
    <t xml:space="preserve">seuil</t>
  </si>
  <si>
    <t xml:space="preserve">Valeur</t>
  </si>
  <si>
    <t xml:space="preserve">type</t>
  </si>
  <si>
    <t xml:space="preserve">PC</t>
  </si>
  <si>
    <t xml:space="preserve">Code</t>
  </si>
  <si>
    <t xml:space="preserve">Text</t>
  </si>
  <si>
    <t xml:space="preserve">INVENDABLE</t>
  </si>
  <si>
    <t xml:space="preserve">HC</t>
  </si>
  <si>
    <t xml:space="preserve">C</t>
  </si>
  <si>
    <t xml:space="preserve">B</t>
  </si>
  <si>
    <t xml:space="preserve">A</t>
  </si>
  <si>
    <t xml:space="preserve">PREMIUM</t>
  </si>
  <si>
    <t xml:space="preserve">Règle spécifique</t>
  </si>
  <si>
    <t xml:space="preserve">  un disque dur de type SSD est classé au mieux en catégorie B  =&gt; code 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</si>
</sst>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9211E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BE33D"/>
        <bgColor rgb="FFD4EA6B"/>
      </patternFill>
    </fill>
    <fill>
      <patternFill patternType="solid">
        <fgColor rgb="FFD4EA6B"/>
        <bgColor rgb="FFBBE33D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CCCCCC"/>
      </patternFill>
    </fill>
    <fill>
      <patternFill patternType="solid">
        <fgColor rgb="FF729FCF"/>
        <bgColor rgb="FF808080"/>
      </patternFill>
    </fill>
    <fill>
      <patternFill patternType="solid">
        <fgColor rgb="FFFFE994"/>
        <bgColor rgb="FFFFFFCC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16GB" xfId="20"/>
    <cellStyle name="8GB" xfId="21"/>
    <cellStyle name="Sans nom1" xfId="22"/>
  </cellStyles>
  <dxfs count="6">
    <dxf>
      <font>
        <name val="Arial"/>
        <charset val="1"/>
        <family val="2"/>
      </font>
      <fill>
        <patternFill>
          <bgColor rgb="FFD4EA6B"/>
        </patternFill>
      </fill>
    </dxf>
    <dxf>
      <font>
        <name val="Arial"/>
        <charset val="1"/>
        <family val="2"/>
      </font>
      <fill>
        <patternFill>
          <bgColor rgb="FFBBE33D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E994"/>
      <rgbColor rgb="FF99CCFF"/>
      <rgbColor rgb="FFFF99CC"/>
      <rgbColor rgb="FFCC99FF"/>
      <rgbColor rgb="FFFFCCCC"/>
      <rgbColor rgb="FF3366FF"/>
      <rgbColor rgb="FF33CCCC"/>
      <rgbColor rgb="FFBBE33D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atCPU" displayName="CatCPU" ref="B5:D5" headerRowCount="1" totalsRowCount="0" totalsRowShown="0">
  <tableColumns count="3">
    <tableColumn id="1" name=""/>
    <tableColumn id="2" name=""/>
    <tableColumn id="3" name=""/>
  </tableColumns>
</table>
</file>

<file path=xl/tables/table2.xml><?xml version="1.0" encoding="utf-8"?>
<table xmlns="http://schemas.openxmlformats.org/spreadsheetml/2006/main" id="2" name="CatCPU2" displayName="CatCPU2" ref="A3:C3" headerRowCount="1" totalsRowCount="0" totalsRowShown="0">
  <tableColumns count="3">
    <tableColumn id="1" name="écrit par le calcul"/>
    <tableColumn id="2" name="Colonne2"/>
    <tableColumn id="3" name="  un disque dur de type SSD est classé au mieux en catégorie B  =&gt; code 4"/>
  </tableColumns>
</table>
</file>

<file path=xl/tables/table3.xml><?xml version="1.0" encoding="utf-8"?>
<table xmlns="http://schemas.openxmlformats.org/spreadsheetml/2006/main" id="3" name="CatDISK" displayName="CatDISK" ref="K5:O5" headerRowCount="1" totalsRowCount="0" totalsRowShown="0">
  <tableColumns count="5">
    <tableColumn id="1" name=""/>
    <tableColumn id="2" name=""/>
    <tableColumn id="3" name=""/>
    <tableColumn id="4" name=""/>
    <tableColumn id="5" name=""/>
  </tableColumns>
</table>
</file>

<file path=xl/tables/table4.xml><?xml version="1.0" encoding="utf-8"?>
<table xmlns="http://schemas.openxmlformats.org/spreadsheetml/2006/main" id="4" name="CatHDD" displayName="CatHDD" ref="M5:O5" headerRowCount="1" totalsRowCount="0" totalsRowShown="0">
  <tableColumns count="3">
    <tableColumn id="1" name=""/>
    <tableColumn id="2" name=""/>
    <tableColumn id="3" name=""/>
  </tableColumns>
</table>
</file>

<file path=xl/tables/table5.xml><?xml version="1.0" encoding="utf-8"?>
<table xmlns="http://schemas.openxmlformats.org/spreadsheetml/2006/main" id="5" name="CatNVME" displayName="CatNVME" ref="U5:W5" headerRowCount="1" totalsRowCount="0" totalsRowShown="0">
  <tableColumns count="3">
    <tableColumn id="1" name=""/>
    <tableColumn id="2" name=""/>
    <tableColumn id="3" name=""/>
  </tableColumns>
</table>
</file>

<file path=xl/tables/table6.xml><?xml version="1.0" encoding="utf-8"?>
<table xmlns="http://schemas.openxmlformats.org/spreadsheetml/2006/main" id="6" name="CatPC" displayName="CatPC" ref="Y5:AA5" headerRowCount="1" totalsRowCount="0" totalsRowShown="0">
  <tableColumns count="3">
    <tableColumn id="1" name=""/>
    <tableColumn id="2" name=""/>
    <tableColumn id="3" name=""/>
  </tableColumns>
</table>
</file>

<file path=xl/tables/table7.xml><?xml version="1.0" encoding="utf-8"?>
<table xmlns="http://schemas.openxmlformats.org/spreadsheetml/2006/main" id="7" name="CatRAM" displayName="CatRAM" ref="F5:H5" headerRowCount="1" totalsRowCount="0" totalsRowShown="0">
  <tableColumns count="3">
    <tableColumn id="1" name=""/>
    <tableColumn id="2" name=""/>
    <tableColumn id="3" name=""/>
  </tableColumns>
</table>
</file>

<file path=xl/tables/table8.xml><?xml version="1.0" encoding="utf-8"?>
<table xmlns="http://schemas.openxmlformats.org/spreadsheetml/2006/main" id="8" name="CCatSSD" displayName="CCatSSD" ref="Q5:S5" headerRowCount="1" totalsRowCount="0" totalsRowShown="0">
  <tableColumns count="3">
    <tableColumn id="1" name=""/>
    <tableColumn id="2" name=""/>
    <tableColumn id="3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7" Type="http://schemas.openxmlformats.org/officeDocument/2006/relationships/table" Target="../tables/table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4"/>
  <sheetViews>
    <sheetView showFormulas="false" showGridLines="true" showRowColHeaders="true" showZeros="true" rightToLeft="false" tabSelected="true" showOutlineSymbols="true" defaultGridColor="true" view="normal" topLeftCell="E1" colorId="64" zoomScale="110" zoomScaleNormal="110" zoomScalePageLayoutView="100" workbookViewId="0">
      <selection pane="topLeft" activeCell="U28" activeCellId="0" sqref="U28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7.07"/>
    <col collapsed="false" customWidth="true" hidden="false" outlineLevel="0" max="3" min="3" style="0" width="6.69"/>
    <col collapsed="false" customWidth="true" hidden="false" outlineLevel="0" max="4" min="4" style="0" width="4.92"/>
    <col collapsed="false" customWidth="true" hidden="false" outlineLevel="0" max="5" min="5" style="0" width="6.06"/>
    <col collapsed="false" customWidth="true" hidden="false" outlineLevel="0" max="6" min="6" style="0" width="9.97"/>
    <col collapsed="false" customWidth="true" hidden="false" outlineLevel="0" max="7" min="7" style="1" width="11.74"/>
    <col collapsed="false" customWidth="true" hidden="false" outlineLevel="0" max="8" min="8" style="2" width="23.23"/>
    <col collapsed="false" customWidth="true" hidden="false" outlineLevel="0" max="9" min="9" style="0" width="8.46"/>
    <col collapsed="false" customWidth="true" hidden="false" outlineLevel="0" max="10" min="10" style="0" width="7.95"/>
    <col collapsed="false" customWidth="true" hidden="false" outlineLevel="0" max="11" min="11" style="0" width="8.46"/>
    <col collapsed="false" customWidth="true" hidden="false" outlineLevel="0" max="13" min="12" style="0" width="3.29"/>
    <col collapsed="false" customWidth="true" hidden="false" outlineLevel="0" max="15" min="15" style="1" width="5.43"/>
    <col collapsed="false" customWidth="true" hidden="false" outlineLevel="0" max="16" min="16" style="3" width="7.69"/>
    <col collapsed="false" customWidth="true" hidden="false" outlineLevel="0" max="17" min="17" style="3" width="9.09"/>
    <col collapsed="false" customWidth="true" hidden="false" outlineLevel="0" max="18" min="18" style="0" width="4.29"/>
    <col collapsed="false" customWidth="true" hidden="false" outlineLevel="0" max="19" min="19" style="0" width="3.79"/>
    <col collapsed="false" customWidth="true" hidden="false" outlineLevel="0" max="20" min="20" style="0" width="7.7"/>
    <col collapsed="false" customWidth="true" hidden="false" outlineLevel="0" max="21" min="21" style="0" width="7.45"/>
    <col collapsed="false" customWidth="true" hidden="false" outlineLevel="0" max="22" min="22" style="0" width="7.95"/>
    <col collapsed="false" customWidth="true" hidden="false" outlineLevel="0" max="23" min="23" style="0" width="7.33"/>
    <col collapsed="false" customWidth="true" hidden="false" outlineLevel="0" max="24" min="24" style="0" width="6.94"/>
    <col collapsed="false" customWidth="true" hidden="false" outlineLevel="0" max="25" min="25" style="0" width="6.56"/>
    <col collapsed="false" customWidth="true" hidden="false" outlineLevel="0" max="26" min="26" style="0" width="7.07"/>
    <col collapsed="false" customWidth="true" hidden="false" outlineLevel="0" max="28" min="27" style="0" width="6.56"/>
    <col collapsed="false" customWidth="true" hidden="false" outlineLevel="0" max="31" min="29" style="0" width="6.69"/>
    <col collapsed="false" customWidth="true" hidden="false" outlineLevel="0" max="33" min="32" style="0" width="7.58"/>
  </cols>
  <sheetData>
    <row r="1" customFormat="false" ht="13.8" hidden="false" customHeight="false" outlineLevel="0" collapsed="false">
      <c r="A1" s="4" t="s">
        <v>0</v>
      </c>
      <c r="B1" s="4"/>
      <c r="C1" s="5" t="s">
        <v>1</v>
      </c>
      <c r="H1" s="6"/>
      <c r="I1" s="6"/>
      <c r="J1" s="6"/>
      <c r="K1" s="7"/>
      <c r="L1" s="7"/>
      <c r="M1" s="7"/>
      <c r="N1" s="7"/>
    </row>
    <row r="2" customFormat="false" ht="13.8" hidden="false" customHeight="false" outlineLevel="0" collapsed="false">
      <c r="A2" s="8" t="s">
        <v>2</v>
      </c>
      <c r="B2" s="8"/>
      <c r="C2" s="5" t="s">
        <v>3</v>
      </c>
      <c r="H2" s="6"/>
      <c r="I2" s="6"/>
      <c r="J2" s="6"/>
      <c r="K2" s="7"/>
      <c r="L2" s="7"/>
      <c r="M2" s="7"/>
      <c r="N2" s="7"/>
    </row>
    <row r="3" customFormat="false" ht="13.8" hidden="false" customHeight="false" outlineLevel="0" collapsed="false">
      <c r="A3" s="9" t="s">
        <v>4</v>
      </c>
      <c r="B3" s="9"/>
      <c r="C3" s="5" t="s">
        <v>5</v>
      </c>
      <c r="H3" s="6"/>
      <c r="I3" s="6"/>
      <c r="J3" s="6"/>
      <c r="K3" s="7"/>
      <c r="L3" s="7"/>
      <c r="M3" s="7"/>
      <c r="N3" s="7"/>
    </row>
    <row r="4" s="17" customFormat="true" ht="36.6" hidden="false" customHeight="true" outlineLevel="0" collapsed="false">
      <c r="A4" s="10" t="s">
        <v>6</v>
      </c>
      <c r="B4" s="10" t="s">
        <v>7</v>
      </c>
      <c r="C4" s="10" t="s">
        <v>8</v>
      </c>
      <c r="D4" s="10" t="s">
        <v>9</v>
      </c>
      <c r="E4" s="10" t="s">
        <v>10</v>
      </c>
      <c r="F4" s="11" t="s">
        <v>11</v>
      </c>
      <c r="G4" s="11" t="s">
        <v>12</v>
      </c>
      <c r="H4" s="12" t="s">
        <v>13</v>
      </c>
      <c r="I4" s="12" t="s">
        <v>14</v>
      </c>
      <c r="J4" s="12" t="s">
        <v>15</v>
      </c>
      <c r="K4" s="12" t="s">
        <v>16</v>
      </c>
      <c r="L4" s="13"/>
      <c r="M4" s="13"/>
      <c r="N4" s="10" t="s">
        <v>17</v>
      </c>
      <c r="O4" s="13"/>
      <c r="P4" s="14" t="s">
        <v>18</v>
      </c>
      <c r="Q4" s="14" t="s">
        <v>19</v>
      </c>
      <c r="R4" s="15" t="s">
        <v>20</v>
      </c>
      <c r="S4" s="15" t="s">
        <v>21</v>
      </c>
      <c r="T4" s="15" t="s">
        <v>22</v>
      </c>
      <c r="U4" s="15" t="s">
        <v>23</v>
      </c>
      <c r="V4" s="15" t="s">
        <v>24</v>
      </c>
      <c r="W4" s="15" t="s">
        <v>25</v>
      </c>
      <c r="X4" s="15" t="s">
        <v>26</v>
      </c>
      <c r="Y4" s="15" t="s">
        <v>27</v>
      </c>
      <c r="Z4" s="15" t="s">
        <v>28</v>
      </c>
      <c r="AA4" s="15" t="s">
        <v>29</v>
      </c>
      <c r="AB4" s="15" t="s">
        <v>30</v>
      </c>
      <c r="AC4" s="15" t="s">
        <v>31</v>
      </c>
      <c r="AD4" s="16" t="s">
        <v>32</v>
      </c>
      <c r="AE4" s="16" t="s">
        <v>33</v>
      </c>
      <c r="AF4" s="15" t="s">
        <v>34</v>
      </c>
      <c r="AG4" s="15" t="s">
        <v>35</v>
      </c>
    </row>
    <row r="5" customFormat="false" ht="13.8" hidden="false" customHeight="false" outlineLevel="0" collapsed="false">
      <c r="A5" s="18" t="n">
        <f aca="false">VALUE(RIGHT(H5,LEN(H5)-14))</f>
        <v>799</v>
      </c>
      <c r="B5" s="19" t="n">
        <f aca="false">VLOOKUP(A5,Param!$K$7:$M$15,3,1)</f>
        <v>-8</v>
      </c>
      <c r="C5" s="19" t="n">
        <f aca="false">VLOOKUP(VALUE(LEFT(K5,LEN(K5)-2)),Param!$O$7:$Q$15,3,1)</f>
        <v>1</v>
      </c>
      <c r="D5" s="19" t="n">
        <f aca="false">VLOOKUP(I5&amp; TEXT(VALUE(LEFT(J5,LEN(J5)-2)),"00000")  ,Param!$S$7:$W$20,5,1)</f>
        <v>2</v>
      </c>
      <c r="E5" s="19" t="n">
        <f aca="false">SUM(B5:D5)</f>
        <v>-5</v>
      </c>
      <c r="F5" s="19" t="n">
        <f aca="false">VLOOKUP(E5,Param!$Y$7:$AA$15,3,1)</f>
        <v>1</v>
      </c>
      <c r="G5" s="20" t="n">
        <f aca="false">IF(A5&gt;=2500,F5,IF(I5="HDD",MIN(3,F5),MIN(4,F5)))</f>
        <v>1</v>
      </c>
      <c r="H5" s="21" t="s">
        <v>36</v>
      </c>
      <c r="I5" s="22" t="s">
        <v>37</v>
      </c>
      <c r="J5" s="18" t="s">
        <v>38</v>
      </c>
      <c r="K5" s="23" t="s">
        <v>39</v>
      </c>
      <c r="L5" s="24"/>
      <c r="M5" s="24"/>
      <c r="N5" s="25" t="str">
        <f aca="false">VLOOKUP(G5,Param!$AA$7:$AB$15,2,0)</f>
        <v>INVENDABLE</v>
      </c>
      <c r="O5" s="24"/>
      <c r="P5" s="26"/>
      <c r="Q5" s="26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customFormat="false" ht="13.8" hidden="false" customHeight="false" outlineLevel="0" collapsed="false">
      <c r="A6" s="18" t="n">
        <f aca="false">VALUE(RIGHT(H6,LEN(H6)-14))</f>
        <v>2499</v>
      </c>
      <c r="B6" s="19" t="n">
        <f aca="false">VLOOKUP(A6,Param!$K$7:$M$15,3,1)</f>
        <v>1</v>
      </c>
      <c r="C6" s="19" t="n">
        <f aca="false">VLOOKUP(VALUE(LEFT(K6,LEN(K6)-2)),Param!$O$7:$Q$15,3,1)</f>
        <v>1</v>
      </c>
      <c r="D6" s="19" t="n">
        <f aca="false">VLOOKUP(I6&amp; TEXT(VALUE(LEFT(J6,LEN(J6)-2)),"00000")  ,Param!$S$7:$W$20,5,1)</f>
        <v>2</v>
      </c>
      <c r="E6" s="19" t="n">
        <f aca="false">SUM(B6:D6)</f>
        <v>4</v>
      </c>
      <c r="F6" s="19" t="n">
        <f aca="false">VLOOKUP(E6,Param!$Y$7:$AA$15,3,1)</f>
        <v>3</v>
      </c>
      <c r="G6" s="20" t="n">
        <f aca="false">IF(A6&gt;=2500,F6,IF(I6="HDD",MIN(3,F6),MIN(4,F6)))</f>
        <v>3</v>
      </c>
      <c r="H6" s="21" t="s">
        <v>40</v>
      </c>
      <c r="I6" s="22" t="s">
        <v>37</v>
      </c>
      <c r="J6" s="18" t="s">
        <v>38</v>
      </c>
      <c r="K6" s="23" t="s">
        <v>39</v>
      </c>
      <c r="L6" s="24"/>
      <c r="M6" s="24"/>
      <c r="N6" s="25" t="str">
        <f aca="false">VLOOKUP(G6,Param!$AA$7:$AB$15,2,0)</f>
        <v>C</v>
      </c>
      <c r="O6" s="24"/>
      <c r="P6" s="27"/>
      <c r="Q6" s="26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customFormat="false" ht="14.15" hidden="false" customHeight="false" outlineLevel="0" collapsed="false">
      <c r="A7" s="18" t="n">
        <f aca="false">VALUE(RIGHT(H7,LEN(H7)-14))</f>
        <v>2499</v>
      </c>
      <c r="B7" s="19" t="n">
        <f aca="false">VLOOKUP(A7,Param!$K$7:$M$15,3,1)</f>
        <v>1</v>
      </c>
      <c r="C7" s="19" t="n">
        <f aca="false">VLOOKUP(VALUE(LEFT(K7,LEN(K7)-2)),Param!$O$7:$Q$15,3,1)</f>
        <v>3</v>
      </c>
      <c r="D7" s="19" t="n">
        <f aca="false">VLOOKUP(I7&amp; TEXT(VALUE(LEFT(J7,LEN(J7)-2)),"00000")  ,Param!$S$7:$W$20,5,1)</f>
        <v>3</v>
      </c>
      <c r="E7" s="19" t="n">
        <f aca="false">SUM(B7:D7)</f>
        <v>7</v>
      </c>
      <c r="F7" s="19" t="n">
        <f aca="false">VLOOKUP(E7,Param!$Y$7:$AA$15,3,1)</f>
        <v>4</v>
      </c>
      <c r="G7" s="20" t="n">
        <f aca="false">IF(A7&gt;=2500,F7,IF(I7="HDD",MIN(3,F7),MIN(4,F7)))</f>
        <v>3</v>
      </c>
      <c r="H7" s="21" t="s">
        <v>40</v>
      </c>
      <c r="I7" s="22" t="s">
        <v>37</v>
      </c>
      <c r="J7" s="18" t="s">
        <v>41</v>
      </c>
      <c r="K7" s="23" t="s">
        <v>42</v>
      </c>
      <c r="L7" s="24"/>
      <c r="M7" s="24"/>
      <c r="N7" s="25" t="str">
        <f aca="false">VLOOKUP(G7,Param!$AA$7:$AB$15,2,0)</f>
        <v>C</v>
      </c>
      <c r="O7" s="24"/>
      <c r="P7" s="27"/>
      <c r="Q7" s="26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customFormat="false" ht="13.8" hidden="false" customHeight="false" outlineLevel="0" collapsed="false">
      <c r="A8" s="18" t="n">
        <f aca="false">VALUE(RIGHT(H8,LEN(H8)-14))</f>
        <v>2500</v>
      </c>
      <c r="B8" s="19" t="n">
        <f aca="false">VLOOKUP(A8,Param!$K$7:$M$15,3,1)</f>
        <v>2</v>
      </c>
      <c r="C8" s="19" t="n">
        <f aca="false">VLOOKUP(VALUE(LEFT(K8,LEN(K8)-2)),Param!$O$7:$Q$15,3,1)</f>
        <v>1</v>
      </c>
      <c r="D8" s="19" t="n">
        <f aca="false">VLOOKUP(I8&amp; TEXT(VALUE(LEFT(J8,LEN(J8)-2)),"00000")  ,Param!$S$7:$W$20,5,1)</f>
        <v>2</v>
      </c>
      <c r="E8" s="19" t="n">
        <f aca="false">SUM(B8:D8)</f>
        <v>5</v>
      </c>
      <c r="F8" s="19" t="n">
        <f aca="false">VLOOKUP(E8,Param!$Y$7:$AA$15,3,1)</f>
        <v>3</v>
      </c>
      <c r="G8" s="20" t="n">
        <f aca="false">IF(A8&gt;=2500,F8,IF(I8="HDD",MIN(3,F8),MIN(4,F8)))</f>
        <v>3</v>
      </c>
      <c r="H8" s="28" t="s">
        <v>43</v>
      </c>
      <c r="I8" s="22" t="s">
        <v>37</v>
      </c>
      <c r="J8" s="18" t="s">
        <v>38</v>
      </c>
      <c r="K8" s="23" t="s">
        <v>39</v>
      </c>
      <c r="L8" s="24"/>
      <c r="M8" s="24"/>
      <c r="N8" s="25" t="str">
        <f aca="false">VLOOKUP(G8,Param!$AA$7:$AB$15,2,0)</f>
        <v>C</v>
      </c>
      <c r="O8" s="24"/>
      <c r="P8" s="27"/>
      <c r="Q8" s="26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customFormat="false" ht="13.8" hidden="false" customHeight="false" outlineLevel="0" collapsed="false">
      <c r="A9" s="18" t="n">
        <f aca="false">VALUE(RIGHT(H9,LEN(H9)-14))</f>
        <v>799</v>
      </c>
      <c r="B9" s="19" t="n">
        <f aca="false">VLOOKUP(A9,Param!$K$7:$M$15,3,1)</f>
        <v>-8</v>
      </c>
      <c r="C9" s="19" t="n">
        <f aca="false">VLOOKUP(VALUE(LEFT(K9,LEN(K9)-2)),Param!$O$7:$Q$15,3,1)</f>
        <v>1</v>
      </c>
      <c r="D9" s="19" t="n">
        <f aca="false">VLOOKUP(I9&amp; TEXT(VALUE(LEFT(J9,LEN(J9)-2)),"00000")  ,Param!$S$7:$W$20,5,1)</f>
        <v>3</v>
      </c>
      <c r="E9" s="19" t="n">
        <f aca="false">SUM(B9:D9)</f>
        <v>-4</v>
      </c>
      <c r="F9" s="19" t="n">
        <f aca="false">VLOOKUP(E9,Param!$Y$7:$AA$15,3,1)</f>
        <v>1</v>
      </c>
      <c r="G9" s="20" t="n">
        <f aca="false">IF(A9&gt;=2500,F9,IF(I9="HDD",MIN(3,F9),MIN(4,F9)))</f>
        <v>1</v>
      </c>
      <c r="H9" s="21" t="s">
        <v>36</v>
      </c>
      <c r="I9" s="29" t="s">
        <v>44</v>
      </c>
      <c r="J9" s="18" t="s">
        <v>38</v>
      </c>
      <c r="K9" s="23" t="s">
        <v>39</v>
      </c>
      <c r="L9" s="24"/>
      <c r="M9" s="24"/>
      <c r="N9" s="25" t="str">
        <f aca="false">VLOOKUP(G9,Param!$AA$7:$AB$15,2,0)</f>
        <v>INVENDABLE</v>
      </c>
      <c r="O9" s="24"/>
      <c r="P9" s="27"/>
      <c r="Q9" s="26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customFormat="false" ht="13.8" hidden="false" customHeight="false" outlineLevel="0" collapsed="false">
      <c r="A10" s="18" t="n">
        <f aca="false">VALUE(RIGHT(H10,LEN(H10)-14))</f>
        <v>2499</v>
      </c>
      <c r="B10" s="19" t="n">
        <f aca="false">VLOOKUP(A10,Param!$K$7:$M$15,3,1)</f>
        <v>1</v>
      </c>
      <c r="C10" s="19" t="n">
        <f aca="false">VLOOKUP(VALUE(LEFT(K10,LEN(K10)-2)),Param!$O$7:$Q$15,3,1)</f>
        <v>1</v>
      </c>
      <c r="D10" s="19" t="n">
        <f aca="false">VLOOKUP(I10&amp; TEXT(VALUE(LEFT(J10,LEN(J10)-2)),"00000")  ,Param!$S$7:$W$20,5,1)</f>
        <v>3</v>
      </c>
      <c r="E10" s="19" t="n">
        <f aca="false">SUM(B10:D10)</f>
        <v>5</v>
      </c>
      <c r="F10" s="19" t="n">
        <f aca="false">VLOOKUP(E10,Param!$Y$7:$AA$15,3,1)</f>
        <v>3</v>
      </c>
      <c r="G10" s="20" t="n">
        <f aca="false">IF(A10&gt;=2500,F10,IF(I10="HDD",MIN(3,F10),MIN(4,F10)))</f>
        <v>3</v>
      </c>
      <c r="H10" s="21" t="s">
        <v>40</v>
      </c>
      <c r="I10" s="29" t="s">
        <v>44</v>
      </c>
      <c r="J10" s="18" t="s">
        <v>38</v>
      </c>
      <c r="K10" s="23" t="s">
        <v>39</v>
      </c>
      <c r="L10" s="24"/>
      <c r="M10" s="24"/>
      <c r="N10" s="25" t="str">
        <f aca="false">VLOOKUP(G10,Param!$AA$7:$AB$15,2,0)</f>
        <v>C</v>
      </c>
      <c r="O10" s="24"/>
      <c r="P10" s="27"/>
      <c r="Q10" s="26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customFormat="false" ht="14.15" hidden="false" customHeight="false" outlineLevel="0" collapsed="false">
      <c r="A11" s="18" t="n">
        <f aca="false">VALUE(RIGHT(H11,LEN(H11)-14))</f>
        <v>2499</v>
      </c>
      <c r="B11" s="19" t="n">
        <f aca="false">VLOOKUP(A11,Param!$K$7:$M$15,3,1)</f>
        <v>1</v>
      </c>
      <c r="C11" s="19" t="n">
        <f aca="false">VLOOKUP(VALUE(LEFT(K11,LEN(K11)-2)),Param!$O$7:$Q$15,3,1)</f>
        <v>3</v>
      </c>
      <c r="D11" s="19" t="n">
        <f aca="false">VLOOKUP(I11&amp; TEXT(VALUE(LEFT(J11,LEN(J11)-2)),"00000")  ,Param!$S$7:$W$20,5,1)</f>
        <v>4</v>
      </c>
      <c r="E11" s="19" t="n">
        <f aca="false">SUM(B11:D11)</f>
        <v>8</v>
      </c>
      <c r="F11" s="19" t="n">
        <f aca="false">VLOOKUP(E11,Param!$Y$7:$AA$15,3,1)</f>
        <v>4</v>
      </c>
      <c r="G11" s="20" t="n">
        <f aca="false">IF(A11&gt;=2500,F11,IF(I11="HDD",MIN(3,F11),MIN(4,F11)))</f>
        <v>4</v>
      </c>
      <c r="H11" s="21" t="s">
        <v>40</v>
      </c>
      <c r="I11" s="29" t="s">
        <v>44</v>
      </c>
      <c r="J11" s="18" t="s">
        <v>41</v>
      </c>
      <c r="K11" s="23" t="s">
        <v>42</v>
      </c>
      <c r="L11" s="24"/>
      <c r="M11" s="24"/>
      <c r="N11" s="25" t="str">
        <f aca="false">VLOOKUP(G11,Param!$AA$7:$AB$15,2,0)</f>
        <v>B</v>
      </c>
      <c r="O11" s="24"/>
      <c r="P11" s="27"/>
      <c r="Q11" s="26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customFormat="false" ht="13.8" hidden="false" customHeight="false" outlineLevel="0" collapsed="false">
      <c r="A12" s="18" t="n">
        <f aca="false">VALUE(RIGHT(H12,LEN(H12)-14))</f>
        <v>2500</v>
      </c>
      <c r="B12" s="19" t="n">
        <f aca="false">VLOOKUP(A12,Param!$K$7:$M$15,3,1)</f>
        <v>2</v>
      </c>
      <c r="C12" s="19" t="n">
        <f aca="false">VLOOKUP(VALUE(LEFT(K12,LEN(K12)-2)),Param!$O$7:$Q$15,3,1)</f>
        <v>1</v>
      </c>
      <c r="D12" s="19" t="n">
        <f aca="false">VLOOKUP(I12&amp; TEXT(VALUE(LEFT(J12,LEN(J12)-2)),"00000")  ,Param!$S$7:$W$20,5,1)</f>
        <v>4</v>
      </c>
      <c r="E12" s="19" t="n">
        <f aca="false">SUM(B12:D12)</f>
        <v>7</v>
      </c>
      <c r="F12" s="19" t="n">
        <f aca="false">VLOOKUP(E12,Param!$Y$7:$AA$15,3,1)</f>
        <v>4</v>
      </c>
      <c r="G12" s="20" t="n">
        <f aca="false">IF(A12&gt;=2500,F12,IF(I12="HDD",MIN(3,F12),MIN(4,F12)))</f>
        <v>4</v>
      </c>
      <c r="H12" s="28" t="s">
        <v>43</v>
      </c>
      <c r="I12" s="29" t="s">
        <v>44</v>
      </c>
      <c r="J12" s="18" t="s">
        <v>41</v>
      </c>
      <c r="K12" s="23" t="s">
        <v>39</v>
      </c>
      <c r="L12" s="24"/>
      <c r="M12" s="24"/>
      <c r="N12" s="25" t="str">
        <f aca="false">VLOOKUP(G12,Param!$AA$7:$AB$15,2,0)</f>
        <v>B</v>
      </c>
      <c r="O12" s="24"/>
      <c r="P12" s="27"/>
      <c r="Q12" s="26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customFormat="false" ht="13.8" hidden="false" customHeight="false" outlineLevel="0" collapsed="false">
      <c r="A13" s="18" t="n">
        <f aca="false">VALUE(RIGHT(H13,LEN(H13)-14))</f>
        <v>799</v>
      </c>
      <c r="B13" s="19" t="n">
        <f aca="false">VLOOKUP(A13,Param!$K$7:$M$15,3,1)</f>
        <v>-8</v>
      </c>
      <c r="C13" s="19" t="n">
        <f aca="false">VLOOKUP(VALUE(LEFT(K13,LEN(K13)-2)),Param!$O$7:$Q$15,3,1)</f>
        <v>1</v>
      </c>
      <c r="D13" s="19" t="n">
        <f aca="false">VLOOKUP(I13&amp; TEXT(VALUE(LEFT(J13,LEN(J13)-2)),"00000")  ,Param!$S$7:$W$20,5,1)</f>
        <v>4</v>
      </c>
      <c r="E13" s="19" t="n">
        <f aca="false">SUM(B13:D13)</f>
        <v>-3</v>
      </c>
      <c r="F13" s="19" t="n">
        <f aca="false">VLOOKUP(E13,Param!$Y$7:$AA$15,3,1)</f>
        <v>1</v>
      </c>
      <c r="G13" s="20" t="n">
        <f aca="false">IF(A13&gt;=2500,F13,IF(I13="HDD",MIN(3,F13),MIN(4,F13)))</f>
        <v>1</v>
      </c>
      <c r="H13" s="21" t="s">
        <v>36</v>
      </c>
      <c r="I13" s="29" t="s">
        <v>45</v>
      </c>
      <c r="J13" s="18" t="s">
        <v>38</v>
      </c>
      <c r="K13" s="23" t="s">
        <v>39</v>
      </c>
      <c r="L13" s="24"/>
      <c r="M13" s="24"/>
      <c r="N13" s="25" t="str">
        <f aca="false">VLOOKUP(G13,Param!$AA$7:$AB$15,2,0)</f>
        <v>INVENDABLE</v>
      </c>
      <c r="O13" s="24"/>
      <c r="P13" s="27"/>
      <c r="Q13" s="26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customFormat="false" ht="13.8" hidden="false" customHeight="false" outlineLevel="0" collapsed="false">
      <c r="A14" s="18" t="n">
        <f aca="false">VALUE(RIGHT(H14,LEN(H14)-14))</f>
        <v>2499</v>
      </c>
      <c r="B14" s="19" t="n">
        <f aca="false">VLOOKUP(A14,Param!$K$7:$M$15,3,1)</f>
        <v>1</v>
      </c>
      <c r="C14" s="19" t="n">
        <f aca="false">VLOOKUP(VALUE(LEFT(K14,LEN(K14)-2)),Param!$O$7:$Q$15,3,1)</f>
        <v>1</v>
      </c>
      <c r="D14" s="19" t="n">
        <f aca="false">VLOOKUP(I14&amp; TEXT(VALUE(LEFT(J14,LEN(J14)-2)),"00000")  ,Param!$S$7:$W$20,5,1)</f>
        <v>4</v>
      </c>
      <c r="E14" s="19" t="n">
        <f aca="false">SUM(B14:D14)</f>
        <v>6</v>
      </c>
      <c r="F14" s="19" t="n">
        <f aca="false">VLOOKUP(E14,Param!$Y$7:$AA$15,3,1)</f>
        <v>4</v>
      </c>
      <c r="G14" s="20" t="n">
        <f aca="false">IF(A14&gt;=2500,F14,IF(I14="HDD",MIN(3,F14),MIN(4,F14)))</f>
        <v>4</v>
      </c>
      <c r="H14" s="21" t="s">
        <v>40</v>
      </c>
      <c r="I14" s="29" t="s">
        <v>45</v>
      </c>
      <c r="J14" s="18" t="s">
        <v>38</v>
      </c>
      <c r="K14" s="23" t="s">
        <v>39</v>
      </c>
      <c r="L14" s="24"/>
      <c r="M14" s="24"/>
      <c r="N14" s="25" t="str">
        <f aca="false">VLOOKUP(G14,Param!$AA$7:$AB$15,2,0)</f>
        <v>B</v>
      </c>
      <c r="O14" s="24"/>
      <c r="P14" s="27"/>
      <c r="Q14" s="26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customFormat="false" ht="14.15" hidden="false" customHeight="false" outlineLevel="0" collapsed="false">
      <c r="A15" s="18" t="n">
        <f aca="false">VALUE(RIGHT(H15,LEN(H15)-14))</f>
        <v>2499</v>
      </c>
      <c r="B15" s="19" t="n">
        <f aca="false">VLOOKUP(A15,Param!$K$7:$M$15,3,1)</f>
        <v>1</v>
      </c>
      <c r="C15" s="19" t="n">
        <f aca="false">VLOOKUP(VALUE(LEFT(K15,LEN(K15)-2)),Param!$O$7:$Q$15,3,1)</f>
        <v>3</v>
      </c>
      <c r="D15" s="19" t="n">
        <f aca="false">VLOOKUP(I15&amp; TEXT(VALUE(LEFT(J15,LEN(J15)-2)),"00000")  ,Param!$S$7:$W$20,5,1)</f>
        <v>5</v>
      </c>
      <c r="E15" s="19" t="n">
        <f aca="false">SUM(B15:D15)</f>
        <v>9</v>
      </c>
      <c r="F15" s="19" t="n">
        <f aca="false">VLOOKUP(E15,Param!$Y$7:$AA$15,3,1)</f>
        <v>5</v>
      </c>
      <c r="G15" s="20" t="n">
        <f aca="false">IF(A15&gt;=2500,F15,IF(I15="HDD",MIN(3,F15),MIN(4,F15)))</f>
        <v>4</v>
      </c>
      <c r="H15" s="21" t="s">
        <v>40</v>
      </c>
      <c r="I15" s="29" t="s">
        <v>45</v>
      </c>
      <c r="J15" s="18" t="s">
        <v>41</v>
      </c>
      <c r="K15" s="23" t="s">
        <v>42</v>
      </c>
      <c r="L15" s="24"/>
      <c r="M15" s="24"/>
      <c r="N15" s="25" t="str">
        <f aca="false">VLOOKUP(G15,Param!$AA$7:$AB$15,2,0)</f>
        <v>B</v>
      </c>
      <c r="O15" s="24"/>
      <c r="P15" s="27"/>
      <c r="Q15" s="26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customFormat="false" ht="13.8" hidden="false" customHeight="false" outlineLevel="0" collapsed="false">
      <c r="A16" s="18" t="n">
        <f aca="false">VALUE(RIGHT(H16,LEN(H16)-14))</f>
        <v>2500</v>
      </c>
      <c r="B16" s="19" t="n">
        <f aca="false">VLOOKUP(A16,Param!$K$7:$M$15,3,1)</f>
        <v>2</v>
      </c>
      <c r="C16" s="19" t="n">
        <f aca="false">VLOOKUP(VALUE(LEFT(K16,LEN(K16)-2)),Param!$O$7:$Q$15,3,1)</f>
        <v>1</v>
      </c>
      <c r="D16" s="19" t="n">
        <f aca="false">VLOOKUP(I16&amp; TEXT(VALUE(LEFT(J16,LEN(J16)-2)),"00000")  ,Param!$S$7:$W$20,5,1)</f>
        <v>5</v>
      </c>
      <c r="E16" s="19" t="n">
        <f aca="false">SUM(B16:D16)</f>
        <v>8</v>
      </c>
      <c r="F16" s="19" t="n">
        <f aca="false">VLOOKUP(E16,Param!$Y$7:$AA$15,3,1)</f>
        <v>4</v>
      </c>
      <c r="G16" s="20" t="n">
        <f aca="false">IF(A16&gt;=2500,F16,IF(I16="HDD",MIN(3,F16),MIN(4,F16)))</f>
        <v>4</v>
      </c>
      <c r="H16" s="28" t="s">
        <v>43</v>
      </c>
      <c r="I16" s="29" t="s">
        <v>45</v>
      </c>
      <c r="J16" s="18" t="s">
        <v>41</v>
      </c>
      <c r="K16" s="23" t="s">
        <v>39</v>
      </c>
      <c r="L16" s="24"/>
      <c r="M16" s="24"/>
      <c r="N16" s="25" t="str">
        <f aca="false">VLOOKUP(G16,Param!$AA$7:$AB$15,2,0)</f>
        <v>B</v>
      </c>
      <c r="O16" s="24"/>
      <c r="P16" s="27"/>
      <c r="Q16" s="26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customFormat="false" ht="13.8" hidden="false" customHeight="false" outlineLevel="0" collapsed="false">
      <c r="A17" s="18" t="n">
        <f aca="false">VALUE(RIGHT(H17,LEN(H17)-14))</f>
        <v>2500</v>
      </c>
      <c r="B17" s="19" t="n">
        <f aca="false">VLOOKUP(A17,Param!$K$7:$M$15,3,1)</f>
        <v>2</v>
      </c>
      <c r="C17" s="19" t="n">
        <f aca="false">VLOOKUP(VALUE(LEFT(K17,LEN(K17)-2)),Param!$O$7:$Q$15,3,1)</f>
        <v>1</v>
      </c>
      <c r="D17" s="19" t="n">
        <f aca="false">VLOOKUP(I17&amp; TEXT(VALUE(LEFT(J17,LEN(J17)-2)),"00000")  ,Param!$S$7:$W$20,5,1)</f>
        <v>5</v>
      </c>
      <c r="E17" s="19" t="n">
        <f aca="false">SUM(B17:D17)</f>
        <v>8</v>
      </c>
      <c r="F17" s="19" t="n">
        <f aca="false">VLOOKUP(E17,Param!$Y$7:$AA$15,3,1)</f>
        <v>4</v>
      </c>
      <c r="G17" s="20" t="n">
        <f aca="false">IF(A17&gt;=2500,F17,IF(I17="HDD",MIN(3,F17),MIN(4,F17)))</f>
        <v>4</v>
      </c>
      <c r="H17" s="28" t="s">
        <v>43</v>
      </c>
      <c r="I17" s="29" t="s">
        <v>45</v>
      </c>
      <c r="J17" s="18" t="s">
        <v>41</v>
      </c>
      <c r="K17" s="23" t="s">
        <v>39</v>
      </c>
      <c r="L17" s="24"/>
      <c r="M17" s="24"/>
      <c r="N17" s="25" t="str">
        <f aca="false">VLOOKUP(G17,Param!$AA$7:$AB$15,2,0)</f>
        <v>B</v>
      </c>
      <c r="O17" s="24"/>
      <c r="P17" s="27"/>
      <c r="Q17" s="26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customFormat="false" ht="14.15" hidden="false" customHeight="false" outlineLevel="0" collapsed="false">
      <c r="A18" s="18" t="n">
        <f aca="false">VALUE(RIGHT(H18,LEN(H18)-14))</f>
        <v>3999</v>
      </c>
      <c r="B18" s="19" t="n">
        <f aca="false">VLOOKUP(A18,Param!$K$7:$M$15,3,1)</f>
        <v>2</v>
      </c>
      <c r="C18" s="19" t="n">
        <f aca="false">VLOOKUP(VALUE(LEFT(K18,LEN(K18)-2)),Param!$O$7:$Q$15,3,1)</f>
        <v>3</v>
      </c>
      <c r="D18" s="19" t="n">
        <f aca="false">VLOOKUP(I18&amp; TEXT(VALUE(LEFT(J18,LEN(J18)-2)),"00000")  ,Param!$S$7:$W$20,5,1)</f>
        <v>3</v>
      </c>
      <c r="E18" s="19" t="n">
        <f aca="false">SUM(B18:D18)</f>
        <v>8</v>
      </c>
      <c r="F18" s="19" t="n">
        <f aca="false">VLOOKUP(E18,Param!$Y$7:$AA$15,3,1)</f>
        <v>4</v>
      </c>
      <c r="G18" s="20" t="n">
        <f aca="false">IF(A18&gt;=2500,F18,IF(I18="HDD",MIN(3,F18),MIN(4,F18)))</f>
        <v>4</v>
      </c>
      <c r="H18" s="28" t="s">
        <v>46</v>
      </c>
      <c r="I18" s="22" t="s">
        <v>37</v>
      </c>
      <c r="J18" s="18" t="s">
        <v>41</v>
      </c>
      <c r="K18" s="23" t="s">
        <v>42</v>
      </c>
      <c r="L18" s="24"/>
      <c r="M18" s="24"/>
      <c r="N18" s="25" t="str">
        <f aca="false">VLOOKUP(G18,Param!$AA$7:$AB$15,2,0)</f>
        <v>B</v>
      </c>
      <c r="O18" s="24"/>
      <c r="P18" s="27"/>
      <c r="Q18" s="26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customFormat="false" ht="14.15" hidden="false" customHeight="false" outlineLevel="0" collapsed="false">
      <c r="A19" s="18" t="n">
        <f aca="false">VALUE(RIGHT(H19,LEN(H19)-14))</f>
        <v>4000</v>
      </c>
      <c r="B19" s="19" t="n">
        <f aca="false">VLOOKUP(A19,Param!$K$7:$M$15,3,1)</f>
        <v>3</v>
      </c>
      <c r="C19" s="19" t="n">
        <f aca="false">VLOOKUP(VALUE(LEFT(K19,LEN(K19)-2)),Param!$O$7:$Q$15,3,1)</f>
        <v>3</v>
      </c>
      <c r="D19" s="19" t="n">
        <f aca="false">VLOOKUP(I19&amp; TEXT(VALUE(LEFT(J19,LEN(J19)-2)),"00000")  ,Param!$S$7:$W$20,5,1)</f>
        <v>3</v>
      </c>
      <c r="E19" s="19" t="n">
        <f aca="false">SUM(B19:D19)</f>
        <v>9</v>
      </c>
      <c r="F19" s="19" t="n">
        <f aca="false">VLOOKUP(E19,Param!$Y$7:$AA$15,3,1)</f>
        <v>5</v>
      </c>
      <c r="G19" s="20" t="n">
        <f aca="false">IF(A19&gt;=2500,F19,IF(I19="HDD",MIN(3,F19),MIN(4,F19)))</f>
        <v>5</v>
      </c>
      <c r="H19" s="28" t="s">
        <v>47</v>
      </c>
      <c r="I19" s="22" t="s">
        <v>37</v>
      </c>
      <c r="J19" s="18" t="s">
        <v>41</v>
      </c>
      <c r="K19" s="23" t="s">
        <v>42</v>
      </c>
      <c r="L19" s="24"/>
      <c r="M19" s="24"/>
      <c r="N19" s="25" t="str">
        <f aca="false">VLOOKUP(G19,Param!$AA$7:$AB$15,2,0)</f>
        <v>A</v>
      </c>
      <c r="O19" s="24"/>
      <c r="P19" s="27"/>
      <c r="Q19" s="26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customFormat="false" ht="14.15" hidden="false" customHeight="false" outlineLevel="0" collapsed="false">
      <c r="A20" s="18" t="n">
        <f aca="false">VALUE(RIGHT(H20,LEN(H20)-14))</f>
        <v>4001</v>
      </c>
      <c r="B20" s="19" t="n">
        <f aca="false">VLOOKUP(A20,Param!$K$7:$M$15,3,1)</f>
        <v>3</v>
      </c>
      <c r="C20" s="19" t="n">
        <f aca="false">VLOOKUP(VALUE(LEFT(K20,LEN(K20)-2)),Param!$O$7:$Q$15,3,1)</f>
        <v>3</v>
      </c>
      <c r="D20" s="19" t="n">
        <f aca="false">VLOOKUP(I20&amp; TEXT(VALUE(LEFT(J20,LEN(J20)-2)),"00000")  ,Param!$S$7:$W$20,5,1)</f>
        <v>3</v>
      </c>
      <c r="E20" s="19" t="n">
        <f aca="false">SUM(B20:D20)</f>
        <v>9</v>
      </c>
      <c r="F20" s="19" t="n">
        <f aca="false">VLOOKUP(E20,Param!$Y$7:$AA$15,3,1)</f>
        <v>5</v>
      </c>
      <c r="G20" s="20" t="n">
        <f aca="false">IF(A20&gt;=2500,F20,IF(I20="HDD",MIN(3,F20),MIN(4,F20)))</f>
        <v>5</v>
      </c>
      <c r="H20" s="28" t="s">
        <v>48</v>
      </c>
      <c r="I20" s="22" t="s">
        <v>37</v>
      </c>
      <c r="J20" s="18" t="s">
        <v>41</v>
      </c>
      <c r="K20" s="23" t="s">
        <v>42</v>
      </c>
      <c r="L20" s="24"/>
      <c r="M20" s="24"/>
      <c r="N20" s="25" t="str">
        <f aca="false">VLOOKUP(G20,Param!$AA$7:$AB$15,2,0)</f>
        <v>A</v>
      </c>
      <c r="O20" s="24"/>
      <c r="P20" s="27"/>
      <c r="Q20" s="26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customFormat="false" ht="14.15" hidden="false" customHeight="false" outlineLevel="0" collapsed="false">
      <c r="A21" s="18" t="n">
        <f aca="false">VALUE(RIGHT(H21,LEN(H21)-14))</f>
        <v>5999</v>
      </c>
      <c r="B21" s="19" t="n">
        <f aca="false">VLOOKUP(A21,Param!$K$7:$M$15,3,1)</f>
        <v>3</v>
      </c>
      <c r="C21" s="19" t="n">
        <f aca="false">VLOOKUP(VALUE(LEFT(K21,LEN(K21)-2)),Param!$O$7:$Q$15,3,1)</f>
        <v>3</v>
      </c>
      <c r="D21" s="19" t="n">
        <f aca="false">VLOOKUP(I21&amp; TEXT(VALUE(LEFT(J21,LEN(J21)-2)),"00000")  ,Param!$S$7:$W$20,5,1)</f>
        <v>3</v>
      </c>
      <c r="E21" s="19" t="n">
        <f aca="false">SUM(B21:D21)</f>
        <v>9</v>
      </c>
      <c r="F21" s="19" t="n">
        <f aca="false">VLOOKUP(E21,Param!$Y$7:$AA$15,3,1)</f>
        <v>5</v>
      </c>
      <c r="G21" s="20" t="n">
        <f aca="false">IF(A21&gt;=2500,F21,IF(I21="HDD",MIN(3,F21),MIN(4,F21)))</f>
        <v>5</v>
      </c>
      <c r="H21" s="28" t="s">
        <v>49</v>
      </c>
      <c r="I21" s="22" t="s">
        <v>37</v>
      </c>
      <c r="J21" s="18" t="s">
        <v>41</v>
      </c>
      <c r="K21" s="23" t="s">
        <v>42</v>
      </c>
      <c r="L21" s="24"/>
      <c r="M21" s="24"/>
      <c r="N21" s="25" t="str">
        <f aca="false">VLOOKUP(G21,Param!$AA$7:$AB$15,2,0)</f>
        <v>A</v>
      </c>
      <c r="O21" s="24"/>
      <c r="P21" s="27"/>
      <c r="Q21" s="26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customFormat="false" ht="14.15" hidden="false" customHeight="false" outlineLevel="0" collapsed="false">
      <c r="A22" s="18" t="n">
        <f aca="false">VALUE(RIGHT(H22,LEN(H22)-14))</f>
        <v>6000</v>
      </c>
      <c r="B22" s="19" t="n">
        <f aca="false">VLOOKUP(A22,Param!$K$7:$M$15,3,1)</f>
        <v>4</v>
      </c>
      <c r="C22" s="19" t="n">
        <f aca="false">VLOOKUP(VALUE(LEFT(K22,LEN(K22)-2)),Param!$O$7:$Q$15,3,1)</f>
        <v>3</v>
      </c>
      <c r="D22" s="19" t="n">
        <f aca="false">VLOOKUP(I22&amp; TEXT(VALUE(LEFT(J22,LEN(J22)-2)),"00000")  ,Param!$S$7:$W$20,5,1)</f>
        <v>3</v>
      </c>
      <c r="E22" s="19" t="n">
        <f aca="false">SUM(B22:D22)</f>
        <v>10</v>
      </c>
      <c r="F22" s="19" t="n">
        <f aca="false">VLOOKUP(E22,Param!$Y$7:$AA$15,3,1)</f>
        <v>5</v>
      </c>
      <c r="G22" s="20" t="n">
        <f aca="false">IF(A22&gt;=2500,F22,IF(I22="HDD",MIN(3,F22),MIN(4,F22)))</f>
        <v>5</v>
      </c>
      <c r="H22" s="28" t="s">
        <v>50</v>
      </c>
      <c r="I22" s="22" t="s">
        <v>37</v>
      </c>
      <c r="J22" s="18" t="s">
        <v>41</v>
      </c>
      <c r="K22" s="23" t="s">
        <v>42</v>
      </c>
      <c r="L22" s="24"/>
      <c r="M22" s="24"/>
      <c r="N22" s="25" t="str">
        <f aca="false">VLOOKUP(G22,Param!$AA$7:$AB$15,2,0)</f>
        <v>A</v>
      </c>
      <c r="O22" s="24"/>
      <c r="P22" s="27"/>
      <c r="Q22" s="26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customFormat="false" ht="14.15" hidden="false" customHeight="false" outlineLevel="0" collapsed="false">
      <c r="A23" s="18" t="n">
        <f aca="false">VALUE(RIGHT(H23,LEN(H23)-14))</f>
        <v>6001</v>
      </c>
      <c r="B23" s="19" t="n">
        <f aca="false">VLOOKUP(A23,Param!$K$7:$M$15,3,1)</f>
        <v>4</v>
      </c>
      <c r="C23" s="19" t="n">
        <f aca="false">VLOOKUP(VALUE(LEFT(K23,LEN(K23)-2)),Param!$O$7:$Q$15,3,1)</f>
        <v>3</v>
      </c>
      <c r="D23" s="19" t="n">
        <f aca="false">VLOOKUP(I23&amp; TEXT(VALUE(LEFT(J23,LEN(J23)-2)),"00000")  ,Param!$S$7:$W$20,5,1)</f>
        <v>3</v>
      </c>
      <c r="E23" s="19" t="n">
        <f aca="false">SUM(B23:D23)</f>
        <v>10</v>
      </c>
      <c r="F23" s="19" t="n">
        <f aca="false">VLOOKUP(E23,Param!$Y$7:$AA$15,3,1)</f>
        <v>5</v>
      </c>
      <c r="G23" s="20" t="n">
        <f aca="false">IF(A23&gt;=2500,F23,IF(I23="HDD",MIN(3,F23),MIN(4,F23)))</f>
        <v>5</v>
      </c>
      <c r="H23" s="28" t="s">
        <v>51</v>
      </c>
      <c r="I23" s="22" t="s">
        <v>37</v>
      </c>
      <c r="J23" s="18" t="s">
        <v>41</v>
      </c>
      <c r="K23" s="23" t="s">
        <v>42</v>
      </c>
      <c r="L23" s="24"/>
      <c r="M23" s="24"/>
      <c r="N23" s="25" t="str">
        <f aca="false">VLOOKUP(G23,Param!$AA$7:$AB$15,2,0)</f>
        <v>A</v>
      </c>
      <c r="O23" s="24"/>
      <c r="P23" s="27"/>
      <c r="Q23" s="26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customFormat="false" ht="14.15" hidden="false" customHeight="false" outlineLevel="0" collapsed="false">
      <c r="A24" s="18" t="n">
        <f aca="false">VALUE(RIGHT(H24,LEN(H24)-14))</f>
        <v>10000</v>
      </c>
      <c r="B24" s="19" t="n">
        <f aca="false">VLOOKUP(A24,Param!$K$7:$M$15,3,1)</f>
        <v>4</v>
      </c>
      <c r="C24" s="19" t="n">
        <f aca="false">VLOOKUP(VALUE(LEFT(K24,LEN(K24)-2)),Param!$O$7:$Q$15,3,1)</f>
        <v>3</v>
      </c>
      <c r="D24" s="19" t="n">
        <f aca="false">VLOOKUP(I24&amp; TEXT(VALUE(LEFT(J24,LEN(J24)-2)),"00000")  ,Param!$S$7:$W$20,5,1)</f>
        <v>3</v>
      </c>
      <c r="E24" s="19" t="n">
        <f aca="false">SUM(B24:D24)</f>
        <v>10</v>
      </c>
      <c r="F24" s="19" t="n">
        <f aca="false">VLOOKUP(E24,Param!$Y$7:$AA$15,3,1)</f>
        <v>5</v>
      </c>
      <c r="G24" s="20" t="n">
        <f aca="false">IF(A24&gt;=2500,F24,IF(I24="HDD",MIN(3,F24),MIN(4,F24)))</f>
        <v>5</v>
      </c>
      <c r="H24" s="28" t="s">
        <v>52</v>
      </c>
      <c r="I24" s="22" t="s">
        <v>37</v>
      </c>
      <c r="J24" s="18" t="s">
        <v>41</v>
      </c>
      <c r="K24" s="23" t="s">
        <v>42</v>
      </c>
      <c r="L24" s="24"/>
      <c r="M24" s="24"/>
      <c r="N24" s="25" t="str">
        <f aca="false">VLOOKUP(G24,Param!$AA$7:$AB$15,2,0)</f>
        <v>A</v>
      </c>
      <c r="O24" s="24"/>
      <c r="P24" s="27"/>
      <c r="Q24" s="26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</sheetData>
  <conditionalFormatting sqref="K5:K24">
    <cfRule type="cellIs" priority="2" operator="equal" aboveAverage="0" equalAverage="0" bottom="0" percent="0" rank="0" text="" dxfId="0">
      <formula>8gb</formula>
    </cfRule>
    <cfRule type="cellIs" priority="3" operator="equal" aboveAverage="0" equalAverage="0" bottom="0" percent="0" rank="0" text="" dxfId="1">
      <formula>16gb</formula>
    </cfRule>
  </conditionalFormatting>
  <conditionalFormatting sqref="K5:K24">
    <cfRule type="cellIs" priority="4" operator="equal" aboveAverage="0" equalAverage="0" bottom="0" percent="0" rank="0" text="" dxfId="0">
      <formula>"8GB"</formula>
    </cfRule>
    <cfRule type="cellIs" priority="5" operator="equal" aboveAverage="0" equalAverage="0" bottom="0" percent="0" rank="0" text="" dxfId="1">
      <formula>"16gb"</formula>
    </cfRule>
  </conditionalFormatting>
  <conditionalFormatting sqref="P5:P24">
    <cfRule type="cellIs" priority="6" operator="notEqual" aboveAverage="0" equalAverage="0" bottom="0" percent="0" rank="0" text="" dxfId="2">
      <formula>Sheet2!N5</formula>
    </cfRule>
  </conditionalFormatting>
  <conditionalFormatting sqref="G5:G24">
    <cfRule type="cellIs" priority="7" operator="notEqual" aboveAverage="0" equalAverage="0" bottom="0" percent="0" rank="0" text="" dxfId="3">
      <formula>Sheet2!F5</formula>
    </cfRule>
  </conditionalFormatting>
  <conditionalFormatting sqref="N5:N24">
    <cfRule type="expression" priority="8" aboveAverage="0" equalAverage="0" bottom="0" percent="0" rank="0" text="" dxfId="4">
      <formula>IF($F5&lt;&gt;$G5,1,0)</formula>
    </cfRule>
  </conditionalFormatting>
  <conditionalFormatting sqref="T5:T24">
    <cfRule type="cellIs" priority="9" operator="notEqual" aboveAverage="0" equalAverage="0" bottom="0" percent="0" rank="0" text="" dxfId="4">
      <formula>Sheet2!A5</formula>
    </cfRule>
  </conditionalFormatting>
  <conditionalFormatting sqref="V5:V24">
    <cfRule type="cellIs" priority="10" operator="notEqual" aboveAverage="0" equalAverage="0" bottom="0" percent="0" rank="0" text="" dxfId="4">
      <formula>$B5</formula>
    </cfRule>
  </conditionalFormatting>
  <conditionalFormatting sqref="Y5:Y24">
    <cfRule type="cellIs" priority="11" operator="notEqual" aboveAverage="0" equalAverage="0" bottom="0" percent="0" rank="0" text="" dxfId="4">
      <formula>$D5</formula>
    </cfRule>
  </conditionalFormatting>
  <conditionalFormatting sqref="AA5:AA24">
    <cfRule type="cellIs" priority="12" operator="notEqual" aboveAverage="0" equalAverage="0" bottom="0" percent="0" rank="0" text="" dxfId="4">
      <formula>$C5</formula>
    </cfRule>
  </conditionalFormatting>
  <conditionalFormatting sqref="AB5:AB24">
    <cfRule type="cellIs" priority="13" operator="notEqual" aboveAverage="0" equalAverage="0" bottom="0" percent="0" rank="0" text="" dxfId="4">
      <formula>$E5</formula>
    </cfRule>
  </conditionalFormatting>
  <conditionalFormatting sqref="AC5:AC24">
    <cfRule type="cellIs" priority="14" operator="notEqual" aboveAverage="0" equalAverage="0" bottom="0" percent="0" rank="0" text="" dxfId="5">
      <formula>$F5</formula>
    </cfRule>
  </conditionalFormatting>
  <conditionalFormatting sqref="AF5:AF24">
    <cfRule type="cellIs" priority="15" operator="notEqual" aboveAverage="0" equalAverage="0" bottom="0" percent="0" rank="0" text="" dxfId="5">
      <formula>$G5</formula>
    </cfRule>
  </conditionalFormatting>
  <conditionalFormatting sqref="AE5:AE24">
    <cfRule type="expression" priority="16" aboveAverage="0" equalAverage="0" bottom="0" percent="0" rank="0" text="" dxfId="4">
      <formula>IF(AE5="",0,IF(AE5&lt;$AC5,1,0))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K1:AB42"/>
  <sheetViews>
    <sheetView showFormulas="false" showGridLines="true" showRowColHeaders="true" showZeros="true" rightToLeft="false" tabSelected="false" showOutlineSymbols="true" defaultGridColor="true" view="normal" topLeftCell="K1" colorId="64" zoomScale="110" zoomScaleNormal="110" zoomScalePageLayoutView="100" workbookViewId="0">
      <selection pane="topLeft" activeCell="Z8" activeCellId="0" sqref="Z8"/>
    </sheetView>
  </sheetViews>
  <sheetFormatPr defaultColWidth="11.82421875" defaultRowHeight="12.8" zeroHeight="false" outlineLevelRow="0" outlineLevelCol="0"/>
  <cols>
    <col collapsed="false" customWidth="true" hidden="false" outlineLevel="0" max="5" min="5" style="0" width="4.24"/>
    <col collapsed="false" customWidth="true" hidden="false" outlineLevel="0" max="9" min="9" style="0" width="12.29"/>
    <col collapsed="false" customWidth="true" hidden="false" outlineLevel="0" max="14" min="14" style="0" width="3.15"/>
    <col collapsed="false" customWidth="true" hidden="false" outlineLevel="0" max="16" min="16" style="0" width="20.63"/>
    <col collapsed="false" customWidth="true" hidden="false" outlineLevel="0" max="18" min="18" style="0" width="3.91"/>
    <col collapsed="false" customWidth="true" hidden="false" outlineLevel="0" max="20" min="20" style="0" width="6.95"/>
    <col collapsed="false" customWidth="true" hidden="false" outlineLevel="0" max="24" min="24" style="0" width="2.92"/>
  </cols>
  <sheetData>
    <row r="1" customFormat="false" ht="12.8" hidden="false" customHeight="false" outlineLevel="0" collapsed="false">
      <c r="Q1" s="1"/>
    </row>
    <row r="2" customFormat="false" ht="12.8" hidden="false" customHeight="false" outlineLevel="0" collapsed="false">
      <c r="Q2" s="1"/>
    </row>
    <row r="3" customFormat="false" ht="12.8" hidden="false" customHeight="false" outlineLevel="0" collapsed="false">
      <c r="Q3" s="1"/>
    </row>
    <row r="4" customFormat="false" ht="12.8" hidden="false" customHeight="false" outlineLevel="0" collapsed="false">
      <c r="Q4" s="1"/>
    </row>
    <row r="5" customFormat="false" ht="12.8" hidden="false" customHeight="false" outlineLevel="0" collapsed="false">
      <c r="Q5" s="1"/>
    </row>
    <row r="6" customFormat="false" ht="12.8" hidden="false" customHeight="false" outlineLevel="0" collapsed="false">
      <c r="K6" s="30" t="s">
        <v>53</v>
      </c>
      <c r="L6" s="31" t="s">
        <v>54</v>
      </c>
      <c r="M6" s="31" t="s">
        <v>55</v>
      </c>
      <c r="O6" s="30" t="s">
        <v>16</v>
      </c>
      <c r="P6" s="31" t="s">
        <v>54</v>
      </c>
      <c r="Q6" s="31" t="s">
        <v>55</v>
      </c>
      <c r="S6" s="30"/>
      <c r="T6" s="30" t="s">
        <v>56</v>
      </c>
      <c r="U6" s="30" t="s">
        <v>37</v>
      </c>
      <c r="V6" s="31" t="s">
        <v>54</v>
      </c>
      <c r="W6" s="31" t="s">
        <v>55</v>
      </c>
      <c r="Y6" s="30" t="s">
        <v>57</v>
      </c>
      <c r="Z6" s="31" t="s">
        <v>54</v>
      </c>
      <c r="AA6" s="31" t="s">
        <v>58</v>
      </c>
      <c r="AB6" s="31" t="s">
        <v>59</v>
      </c>
    </row>
    <row r="7" customFormat="false" ht="12.8" hidden="false" customHeight="false" outlineLevel="0" collapsed="false">
      <c r="K7" s="24" t="n">
        <v>0</v>
      </c>
      <c r="L7" s="24" t="n">
        <v>800</v>
      </c>
      <c r="M7" s="24" t="n">
        <v>-8</v>
      </c>
      <c r="O7" s="24" t="n">
        <v>0</v>
      </c>
      <c r="P7" s="24" t="n">
        <v>4</v>
      </c>
      <c r="Q7" s="24" t="n">
        <v>-8</v>
      </c>
      <c r="S7" s="24" t="str">
        <f aca="false">T7&amp;TEXT(U7,"00000")</f>
        <v>HDD00000</v>
      </c>
      <c r="T7" s="24" t="s">
        <v>37</v>
      </c>
      <c r="U7" s="24" t="n">
        <v>0</v>
      </c>
      <c r="V7" s="24" t="n">
        <v>64</v>
      </c>
      <c r="W7" s="24" t="n">
        <v>-8</v>
      </c>
      <c r="Y7" s="24" t="n">
        <v>-999999</v>
      </c>
      <c r="Z7" s="24" t="n">
        <v>2</v>
      </c>
      <c r="AA7" s="24" t="n">
        <v>1</v>
      </c>
      <c r="AB7" s="24" t="s">
        <v>60</v>
      </c>
    </row>
    <row r="8" customFormat="false" ht="12.8" hidden="false" customHeight="false" outlineLevel="0" collapsed="false">
      <c r="K8" s="24" t="n">
        <f aca="false">+L7</f>
        <v>800</v>
      </c>
      <c r="L8" s="24" t="n">
        <v>2500</v>
      </c>
      <c r="M8" s="24" t="n">
        <v>1</v>
      </c>
      <c r="O8" s="24" t="n">
        <f aca="false">+P7</f>
        <v>4</v>
      </c>
      <c r="P8" s="24" t="n">
        <v>5</v>
      </c>
      <c r="Q8" s="24" t="n">
        <v>1</v>
      </c>
      <c r="S8" s="24" t="str">
        <f aca="false">T8&amp;TEXT(U8,"00000")</f>
        <v>HDD00064</v>
      </c>
      <c r="T8" s="24" t="s">
        <v>37</v>
      </c>
      <c r="U8" s="24" t="n">
        <f aca="false">+V7</f>
        <v>64</v>
      </c>
      <c r="V8" s="24" t="n">
        <v>128</v>
      </c>
      <c r="W8" s="24" t="n">
        <v>1</v>
      </c>
      <c r="Y8" s="24" t="n">
        <f aca="false">+Z7</f>
        <v>2</v>
      </c>
      <c r="Z8" s="24" t="n">
        <v>4</v>
      </c>
      <c r="AA8" s="24" t="n">
        <v>2</v>
      </c>
      <c r="AB8" s="24" t="s">
        <v>61</v>
      </c>
    </row>
    <row r="9" customFormat="false" ht="12.8" hidden="false" customHeight="false" outlineLevel="0" collapsed="false">
      <c r="K9" s="24" t="n">
        <f aca="false">+L8</f>
        <v>2500</v>
      </c>
      <c r="L9" s="24" t="n">
        <v>4000</v>
      </c>
      <c r="M9" s="24" t="n">
        <v>2</v>
      </c>
      <c r="O9" s="24" t="n">
        <f aca="false">+P8</f>
        <v>5</v>
      </c>
      <c r="P9" s="24" t="n">
        <v>8</v>
      </c>
      <c r="Q9" s="24" t="n">
        <v>2</v>
      </c>
      <c r="S9" s="24" t="str">
        <f aca="false">T9&amp;TEXT(U9,"00000")</f>
        <v>HDD00128</v>
      </c>
      <c r="T9" s="24" t="s">
        <v>37</v>
      </c>
      <c r="U9" s="24" t="n">
        <f aca="false">+V8</f>
        <v>128</v>
      </c>
      <c r="V9" s="24" t="n">
        <v>256</v>
      </c>
      <c r="W9" s="24" t="n">
        <v>2</v>
      </c>
      <c r="Y9" s="24" t="n">
        <f aca="false">+Z8</f>
        <v>4</v>
      </c>
      <c r="Z9" s="24" t="n">
        <v>6</v>
      </c>
      <c r="AA9" s="24" t="n">
        <v>3</v>
      </c>
      <c r="AB9" s="24" t="s">
        <v>62</v>
      </c>
    </row>
    <row r="10" customFormat="false" ht="12.8" hidden="false" customHeight="false" outlineLevel="0" collapsed="false">
      <c r="K10" s="24" t="n">
        <f aca="false">+L9</f>
        <v>4000</v>
      </c>
      <c r="L10" s="24" t="n">
        <v>6000</v>
      </c>
      <c r="M10" s="24" t="n">
        <v>3</v>
      </c>
      <c r="O10" s="24" t="n">
        <f aca="false">+P9</f>
        <v>8</v>
      </c>
      <c r="P10" s="24" t="n">
        <v>16</v>
      </c>
      <c r="Q10" s="24" t="n">
        <v>3</v>
      </c>
      <c r="S10" s="24" t="str">
        <f aca="false">T10&amp;TEXT(U10,"00000")</f>
        <v>HDD00256</v>
      </c>
      <c r="T10" s="24" t="s">
        <v>37</v>
      </c>
      <c r="U10" s="24" t="n">
        <f aca="false">+V9</f>
        <v>256</v>
      </c>
      <c r="V10" s="24" t="n">
        <v>999999</v>
      </c>
      <c r="W10" s="24" t="n">
        <v>3</v>
      </c>
      <c r="Y10" s="24" t="n">
        <f aca="false">+Z9</f>
        <v>6</v>
      </c>
      <c r="Z10" s="24" t="n">
        <v>9</v>
      </c>
      <c r="AA10" s="24" t="n">
        <v>4</v>
      </c>
      <c r="AB10" s="24" t="s">
        <v>63</v>
      </c>
    </row>
    <row r="11" customFormat="false" ht="12.8" hidden="false" customHeight="false" outlineLevel="0" collapsed="false">
      <c r="K11" s="24" t="n">
        <f aca="false">+L10</f>
        <v>6000</v>
      </c>
      <c r="L11" s="24" t="n">
        <v>999999</v>
      </c>
      <c r="M11" s="24" t="n">
        <v>4</v>
      </c>
      <c r="O11" s="24" t="n">
        <f aca="false">+P10</f>
        <v>16</v>
      </c>
      <c r="P11" s="24" t="n">
        <v>999999</v>
      </c>
      <c r="Q11" s="24" t="n">
        <v>4</v>
      </c>
      <c r="S11" s="24" t="str">
        <f aca="false">T11&amp;TEXT(U11,"00000")</f>
        <v>NVME00000</v>
      </c>
      <c r="T11" s="24" t="s">
        <v>45</v>
      </c>
      <c r="U11" s="24" t="n">
        <v>0</v>
      </c>
      <c r="V11" s="24" t="n">
        <v>64</v>
      </c>
      <c r="W11" s="24" t="n">
        <v>-8</v>
      </c>
      <c r="Y11" s="24" t="n">
        <f aca="false">+Z10</f>
        <v>9</v>
      </c>
      <c r="Z11" s="24" t="n">
        <v>11</v>
      </c>
      <c r="AA11" s="24" t="n">
        <v>5</v>
      </c>
      <c r="AB11" s="24" t="s">
        <v>64</v>
      </c>
    </row>
    <row r="12" customFormat="false" ht="12.8" hidden="false" customHeight="false" outlineLevel="0" collapsed="false">
      <c r="K12" s="24"/>
      <c r="L12" s="24"/>
      <c r="M12" s="24"/>
      <c r="O12" s="24"/>
      <c r="P12" s="24"/>
      <c r="Q12" s="24"/>
      <c r="S12" s="24" t="str">
        <f aca="false">T12&amp;TEXT(U12,"00000")</f>
        <v>NVME00064</v>
      </c>
      <c r="T12" s="24" t="s">
        <v>45</v>
      </c>
      <c r="U12" s="24" t="n">
        <f aca="false">+V11</f>
        <v>64</v>
      </c>
      <c r="V12" s="24" t="n">
        <v>128</v>
      </c>
      <c r="W12" s="24" t="n">
        <v>2</v>
      </c>
      <c r="Y12" s="24" t="n">
        <f aca="false">+Z11</f>
        <v>11</v>
      </c>
      <c r="Z12" s="24" t="n">
        <v>999999</v>
      </c>
      <c r="AA12" s="24" t="n">
        <v>6</v>
      </c>
      <c r="AB12" s="24" t="s">
        <v>65</v>
      </c>
    </row>
    <row r="13" customFormat="false" ht="12.8" hidden="false" customHeight="false" outlineLevel="0" collapsed="false">
      <c r="K13" s="24"/>
      <c r="L13" s="24"/>
      <c r="M13" s="24"/>
      <c r="O13" s="24"/>
      <c r="P13" s="24"/>
      <c r="Q13" s="24"/>
      <c r="S13" s="24" t="str">
        <f aca="false">T13&amp;TEXT(U13,"00000")</f>
        <v>NVME00128</v>
      </c>
      <c r="T13" s="24" t="s">
        <v>45</v>
      </c>
      <c r="U13" s="24" t="n">
        <f aca="false">+V12</f>
        <v>128</v>
      </c>
      <c r="V13" s="24" t="n">
        <v>200</v>
      </c>
      <c r="W13" s="24" t="n">
        <v>4</v>
      </c>
      <c r="Y13" s="24"/>
      <c r="Z13" s="24"/>
      <c r="AA13" s="24"/>
      <c r="AB13" s="24"/>
    </row>
    <row r="14" customFormat="false" ht="12.8" hidden="false" customHeight="false" outlineLevel="0" collapsed="false">
      <c r="K14" s="24"/>
      <c r="L14" s="24"/>
      <c r="M14" s="24"/>
      <c r="O14" s="24"/>
      <c r="P14" s="24"/>
      <c r="Q14" s="24"/>
      <c r="S14" s="24" t="str">
        <f aca="false">T14&amp;TEXT(U14,"00000")</f>
        <v>NVME00200</v>
      </c>
      <c r="T14" s="24" t="s">
        <v>45</v>
      </c>
      <c r="U14" s="24" t="n">
        <f aca="false">+V13</f>
        <v>200</v>
      </c>
      <c r="V14" s="24" t="n">
        <v>999999</v>
      </c>
      <c r="W14" s="24" t="n">
        <v>5</v>
      </c>
      <c r="Y14" s="24"/>
      <c r="Z14" s="24"/>
      <c r="AA14" s="24"/>
      <c r="AB14" s="24"/>
    </row>
    <row r="15" customFormat="false" ht="12.8" hidden="false" customHeight="false" outlineLevel="0" collapsed="false">
      <c r="K15" s="24"/>
      <c r="L15" s="24"/>
      <c r="M15" s="24"/>
      <c r="O15" s="24"/>
      <c r="P15" s="24"/>
      <c r="Q15" s="24"/>
      <c r="S15" s="24" t="str">
        <f aca="false">T15&amp;TEXT(U15,"00000")</f>
        <v>SSD00000</v>
      </c>
      <c r="T15" s="24" t="s">
        <v>44</v>
      </c>
      <c r="U15" s="24" t="n">
        <v>0</v>
      </c>
      <c r="V15" s="24" t="n">
        <v>64</v>
      </c>
      <c r="W15" s="24" t="n">
        <v>-8</v>
      </c>
      <c r="Y15" s="24"/>
      <c r="Z15" s="24"/>
      <c r="AA15" s="24"/>
      <c r="AB15" s="24"/>
    </row>
    <row r="16" customFormat="false" ht="12.8" hidden="false" customHeight="false" outlineLevel="0" collapsed="false">
      <c r="Q16" s="1"/>
      <c r="S16" s="24" t="str">
        <f aca="false">T16&amp;TEXT(U16,"00000")</f>
        <v>SSD00064</v>
      </c>
      <c r="T16" s="24" t="s">
        <v>44</v>
      </c>
      <c r="U16" s="24" t="n">
        <f aca="false">+V15</f>
        <v>64</v>
      </c>
      <c r="V16" s="24" t="n">
        <v>128</v>
      </c>
      <c r="W16" s="24" t="n">
        <v>1</v>
      </c>
    </row>
    <row r="17" customFormat="false" ht="12.8" hidden="false" customHeight="false" outlineLevel="0" collapsed="false">
      <c r="Q17" s="1"/>
      <c r="S17" s="24" t="str">
        <f aca="false">T17&amp;TEXT(U17,"00000")</f>
        <v>SSD00128</v>
      </c>
      <c r="T17" s="24" t="s">
        <v>44</v>
      </c>
      <c r="U17" s="24" t="n">
        <f aca="false">+V16</f>
        <v>128</v>
      </c>
      <c r="V17" s="24" t="n">
        <v>200</v>
      </c>
      <c r="W17" s="24" t="n">
        <v>3</v>
      </c>
    </row>
    <row r="18" customFormat="false" ht="12.8" hidden="false" customHeight="false" outlineLevel="0" collapsed="false">
      <c r="Q18" s="1"/>
      <c r="S18" s="24" t="str">
        <f aca="false">T18&amp;TEXT(U18,"00000")</f>
        <v>SSD00200</v>
      </c>
      <c r="T18" s="24" t="s">
        <v>44</v>
      </c>
      <c r="U18" s="24" t="n">
        <f aca="false">+V17</f>
        <v>200</v>
      </c>
      <c r="V18" s="24" t="n">
        <v>999999</v>
      </c>
      <c r="W18" s="24" t="n">
        <v>4</v>
      </c>
    </row>
    <row r="19" customFormat="false" ht="12.8" hidden="false" customHeight="false" outlineLevel="0" collapsed="false">
      <c r="Q19" s="1"/>
      <c r="S19" s="24"/>
      <c r="T19" s="24"/>
      <c r="U19" s="24"/>
      <c r="V19" s="24"/>
      <c r="W19" s="24"/>
    </row>
    <row r="20" customFormat="false" ht="12.8" hidden="false" customHeight="false" outlineLevel="0" collapsed="false">
      <c r="Q20" s="1"/>
      <c r="S20" s="24"/>
      <c r="T20" s="24"/>
      <c r="U20" s="24"/>
      <c r="V20" s="24"/>
      <c r="W20" s="24"/>
    </row>
    <row r="21" customFormat="false" ht="12.8" hidden="false" customHeight="false" outlineLevel="0" collapsed="false">
      <c r="Q21" s="1"/>
    </row>
    <row r="22" customFormat="false" ht="12.8" hidden="false" customHeight="false" outlineLevel="0" collapsed="false">
      <c r="Q22" s="1"/>
    </row>
    <row r="23" customFormat="false" ht="12.8" hidden="false" customHeight="false" outlineLevel="0" collapsed="false">
      <c r="Q23" s="1"/>
      <c r="Z23" s="0" t="n">
        <v>1</v>
      </c>
      <c r="AB23" s="0" t="str">
        <f aca="false">VLOOKUP(Z23,Param!$AA$7:$AB$15,2,0)</f>
        <v>INVENDABLE</v>
      </c>
    </row>
    <row r="24" customFormat="false" ht="12.8" hidden="false" customHeight="false" outlineLevel="0" collapsed="false">
      <c r="Q24" s="1"/>
    </row>
    <row r="25" customFormat="false" ht="12.8" hidden="false" customHeight="false" outlineLevel="0" collapsed="false">
      <c r="K25" s="0" t="s">
        <v>66</v>
      </c>
      <c r="Q25" s="1"/>
    </row>
    <row r="26" customFormat="false" ht="12.8" hidden="false" customHeight="false" outlineLevel="0" collapsed="false">
      <c r="K26" s="5" t="s">
        <v>1</v>
      </c>
      <c r="Q26" s="1"/>
    </row>
    <row r="27" customFormat="false" ht="12.8" hidden="false" customHeight="false" outlineLevel="0" collapsed="false">
      <c r="K27" s="5" t="s">
        <v>3</v>
      </c>
      <c r="Q27" s="1"/>
    </row>
    <row r="28" customFormat="false" ht="12.8" hidden="false" customHeight="false" outlineLevel="0" collapsed="false">
      <c r="K28" s="5" t="s">
        <v>67</v>
      </c>
      <c r="Q28" s="1"/>
    </row>
    <row r="29" customFormat="false" ht="12.8" hidden="false" customHeight="false" outlineLevel="0" collapsed="false">
      <c r="Q29" s="1"/>
    </row>
    <row r="30" customFormat="false" ht="12.8" hidden="false" customHeight="false" outlineLevel="0" collapsed="false">
      <c r="Q30" s="1"/>
    </row>
    <row r="31" customFormat="false" ht="12.8" hidden="false" customHeight="false" outlineLevel="0" collapsed="false">
      <c r="Q31" s="1"/>
    </row>
    <row r="32" customFormat="false" ht="12.8" hidden="false" customHeight="false" outlineLevel="0" collapsed="false">
      <c r="Q32" s="1"/>
    </row>
    <row r="33" customFormat="false" ht="12.8" hidden="false" customHeight="false" outlineLevel="0" collapsed="false">
      <c r="Q33" s="1"/>
    </row>
    <row r="34" customFormat="false" ht="12.8" hidden="false" customHeight="false" outlineLevel="0" collapsed="false">
      <c r="Q34" s="1"/>
    </row>
    <row r="35" customFormat="false" ht="12.8" hidden="false" customHeight="false" outlineLevel="0" collapsed="false">
      <c r="Q35" s="1"/>
    </row>
    <row r="36" customFormat="false" ht="12.8" hidden="false" customHeight="false" outlineLevel="0" collapsed="false">
      <c r="Q36" s="1"/>
    </row>
    <row r="37" customFormat="false" ht="12.8" hidden="false" customHeight="false" outlineLevel="0" collapsed="false">
      <c r="Q37" s="1"/>
    </row>
    <row r="38" customFormat="false" ht="12.8" hidden="false" customHeight="false" outlineLevel="0" collapsed="false">
      <c r="Q38" s="1"/>
    </row>
    <row r="39" customFormat="false" ht="12.8" hidden="false" customHeight="false" outlineLevel="0" collapsed="false">
      <c r="Q39" s="1"/>
    </row>
    <row r="40" customFormat="false" ht="12.8" hidden="false" customHeight="false" outlineLevel="0" collapsed="false">
      <c r="Q40" s="1"/>
    </row>
    <row r="41" customFormat="false" ht="12.8" hidden="false" customHeight="false" outlineLevel="0" collapsed="false">
      <c r="Q41" s="1"/>
    </row>
    <row r="42" customFormat="false" ht="12.8" hidden="false" customHeight="false" outlineLevel="0" collapsed="false">
      <c r="Q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tableParts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1611</TotalTime>
  <Application>LibreOffice/7.1.8.1$Windows_X86_64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2021-06-07T17:36:20Z</dcterms:created>
  <dc:creator>Anne Le Van Kiem</dc:creator>
  <dc:description/>
  <dc:language>fr-FR</dc:language>
  <cp:lastModifiedBy/>
  <dcterms:modified xsi:type="dcterms:W3CDTF">2022-02-24T13:00:05Z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