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el\Desktop\DAT_proj\Inputs\"/>
    </mc:Choice>
  </mc:AlternateContent>
  <xr:revisionPtr revIDLastSave="0" documentId="13_ncr:1_{8CCA74E2-71E9-4F7E-914F-D9F87A5452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27" i="1" l="1"/>
  <c r="BE27" i="1"/>
  <c r="BC27" i="1"/>
  <c r="BD27" i="1" s="1"/>
  <c r="BB27" i="1"/>
  <c r="AZ27" i="1"/>
  <c r="AM27" i="1" s="1"/>
  <c r="AS27" i="1"/>
  <c r="P27" i="1" s="1"/>
  <c r="O27" i="1" s="1"/>
  <c r="AN27" i="1"/>
  <c r="AF27" i="1"/>
  <c r="AE27" i="1"/>
  <c r="AD27" i="1" s="1"/>
  <c r="W27" i="1"/>
  <c r="U27" i="1"/>
  <c r="R27" i="1"/>
  <c r="Q27" i="1"/>
  <c r="BF26" i="1"/>
  <c r="BE26" i="1"/>
  <c r="BC26" i="1"/>
  <c r="Z26" i="1" s="1"/>
  <c r="BB26" i="1"/>
  <c r="AZ26" i="1" s="1"/>
  <c r="AS26" i="1"/>
  <c r="P26" i="1" s="1"/>
  <c r="O26" i="1" s="1"/>
  <c r="AN26" i="1"/>
  <c r="AF26" i="1"/>
  <c r="AE26" i="1"/>
  <c r="AD26" i="1" s="1"/>
  <c r="W26" i="1"/>
  <c r="Q26" i="1"/>
  <c r="BF25" i="1"/>
  <c r="BE25" i="1"/>
  <c r="BD25" i="1"/>
  <c r="BC25" i="1"/>
  <c r="Z25" i="1" s="1"/>
  <c r="BB25" i="1"/>
  <c r="AZ25" i="1" s="1"/>
  <c r="AS25" i="1"/>
  <c r="P25" i="1" s="1"/>
  <c r="O25" i="1" s="1"/>
  <c r="AN25" i="1"/>
  <c r="AF25" i="1"/>
  <c r="AE25" i="1"/>
  <c r="AD25" i="1"/>
  <c r="W25" i="1"/>
  <c r="Q25" i="1"/>
  <c r="BF24" i="1"/>
  <c r="Z24" i="1" s="1"/>
  <c r="BE24" i="1"/>
  <c r="BC24" i="1"/>
  <c r="BD24" i="1" s="1"/>
  <c r="BB24" i="1"/>
  <c r="BA24" i="1"/>
  <c r="AZ24" i="1"/>
  <c r="AL24" i="1" s="1"/>
  <c r="AS24" i="1"/>
  <c r="AN24" i="1"/>
  <c r="Q24" i="1" s="1"/>
  <c r="AM24" i="1"/>
  <c r="AF24" i="1"/>
  <c r="AE24" i="1"/>
  <c r="AD24" i="1" s="1"/>
  <c r="W24" i="1"/>
  <c r="U24" i="1"/>
  <c r="R24" i="1"/>
  <c r="P24" i="1"/>
  <c r="O24" i="1"/>
  <c r="AH24" i="1" s="1"/>
  <c r="BF23" i="1"/>
  <c r="BE23" i="1"/>
  <c r="BC23" i="1"/>
  <c r="BD23" i="1" s="1"/>
  <c r="BB23" i="1"/>
  <c r="AZ23" i="1"/>
  <c r="U23" i="1" s="1"/>
  <c r="AS23" i="1"/>
  <c r="P23" i="1" s="1"/>
  <c r="O23" i="1" s="1"/>
  <c r="AN23" i="1"/>
  <c r="AF23" i="1"/>
  <c r="AE23" i="1"/>
  <c r="AD23" i="1" s="1"/>
  <c r="Z23" i="1"/>
  <c r="W23" i="1"/>
  <c r="R23" i="1"/>
  <c r="Q23" i="1"/>
  <c r="BF22" i="1"/>
  <c r="BE22" i="1"/>
  <c r="BC22" i="1"/>
  <c r="Z22" i="1" s="1"/>
  <c r="BB22" i="1"/>
  <c r="AZ22" i="1" s="1"/>
  <c r="AS22" i="1"/>
  <c r="P22" i="1" s="1"/>
  <c r="O22" i="1" s="1"/>
  <c r="AN22" i="1"/>
  <c r="AF22" i="1"/>
  <c r="AE22" i="1"/>
  <c r="AD22" i="1" s="1"/>
  <c r="W22" i="1"/>
  <c r="Q22" i="1"/>
  <c r="BF21" i="1"/>
  <c r="BE21" i="1"/>
  <c r="BD21" i="1"/>
  <c r="BC21" i="1"/>
  <c r="Z21" i="1" s="1"/>
  <c r="BB21" i="1"/>
  <c r="AZ21" i="1" s="1"/>
  <c r="AS21" i="1"/>
  <c r="P21" i="1" s="1"/>
  <c r="O21" i="1" s="1"/>
  <c r="AN21" i="1"/>
  <c r="AF21" i="1"/>
  <c r="AE21" i="1"/>
  <c r="AD21" i="1"/>
  <c r="W21" i="1"/>
  <c r="Q21" i="1"/>
  <c r="BF20" i="1"/>
  <c r="BE20" i="1"/>
  <c r="BC20" i="1"/>
  <c r="BD20" i="1" s="1"/>
  <c r="BB20" i="1"/>
  <c r="BA20" i="1"/>
  <c r="AZ20" i="1"/>
  <c r="AL20" i="1" s="1"/>
  <c r="AS20" i="1"/>
  <c r="AN20" i="1"/>
  <c r="Q20" i="1" s="1"/>
  <c r="AM20" i="1"/>
  <c r="AF20" i="1"/>
  <c r="AE20" i="1"/>
  <c r="AD20" i="1" s="1"/>
  <c r="W20" i="1"/>
  <c r="U20" i="1"/>
  <c r="R20" i="1"/>
  <c r="P20" i="1"/>
  <c r="O20" i="1"/>
  <c r="AH20" i="1" s="1"/>
  <c r="BF19" i="1"/>
  <c r="BE19" i="1"/>
  <c r="BC19" i="1"/>
  <c r="BD19" i="1" s="1"/>
  <c r="BB19" i="1"/>
  <c r="AZ19" i="1"/>
  <c r="AM19" i="1" s="1"/>
  <c r="AS19" i="1"/>
  <c r="P19" i="1" s="1"/>
  <c r="O19" i="1" s="1"/>
  <c r="AN19" i="1"/>
  <c r="AF19" i="1"/>
  <c r="AE19" i="1"/>
  <c r="AD19" i="1" s="1"/>
  <c r="Z19" i="1"/>
  <c r="W19" i="1"/>
  <c r="R19" i="1"/>
  <c r="Q19" i="1"/>
  <c r="BF18" i="1"/>
  <c r="BE18" i="1"/>
  <c r="BC18" i="1"/>
  <c r="Z18" i="1" s="1"/>
  <c r="BB18" i="1"/>
  <c r="AZ18" i="1" s="1"/>
  <c r="AS18" i="1"/>
  <c r="P18" i="1" s="1"/>
  <c r="O18" i="1" s="1"/>
  <c r="AN18" i="1"/>
  <c r="AF18" i="1"/>
  <c r="AE18" i="1"/>
  <c r="AD18" i="1" s="1"/>
  <c r="W18" i="1"/>
  <c r="Q18" i="1"/>
  <c r="BF17" i="1"/>
  <c r="BE17" i="1"/>
  <c r="BC17" i="1"/>
  <c r="Z17" i="1" s="1"/>
  <c r="BB17" i="1"/>
  <c r="BA17" i="1"/>
  <c r="AZ17" i="1"/>
  <c r="AS17" i="1"/>
  <c r="P17" i="1" s="1"/>
  <c r="O17" i="1" s="1"/>
  <c r="AN17" i="1"/>
  <c r="AM17" i="1"/>
  <c r="AL17" i="1"/>
  <c r="AF17" i="1"/>
  <c r="AE17" i="1"/>
  <c r="AD17" i="1"/>
  <c r="W17" i="1"/>
  <c r="U17" i="1"/>
  <c r="R17" i="1"/>
  <c r="Q17" i="1"/>
  <c r="BA21" i="1" l="1"/>
  <c r="R21" i="1"/>
  <c r="AM21" i="1"/>
  <c r="AL21" i="1"/>
  <c r="U21" i="1"/>
  <c r="AA18" i="1"/>
  <c r="AB18" i="1" s="1"/>
  <c r="AH25" i="1"/>
  <c r="BA25" i="1"/>
  <c r="R25" i="1"/>
  <c r="AM25" i="1"/>
  <c r="AL25" i="1"/>
  <c r="U25" i="1"/>
  <c r="AH27" i="1"/>
  <c r="AH19" i="1"/>
  <c r="AI17" i="1"/>
  <c r="AA22" i="1"/>
  <c r="AB22" i="1" s="1"/>
  <c r="X22" i="1" s="1"/>
  <c r="V22" i="1" s="1"/>
  <c r="Y22" i="1" s="1"/>
  <c r="S22" i="1" s="1"/>
  <c r="T22" i="1" s="1"/>
  <c r="AA25" i="1"/>
  <c r="AB25" i="1" s="1"/>
  <c r="AH18" i="1"/>
  <c r="R18" i="1"/>
  <c r="AM18" i="1"/>
  <c r="U18" i="1"/>
  <c r="AL18" i="1"/>
  <c r="BA18" i="1"/>
  <c r="AA21" i="1"/>
  <c r="AB21" i="1" s="1"/>
  <c r="AH22" i="1"/>
  <c r="AH26" i="1"/>
  <c r="AA17" i="1"/>
  <c r="AB17" i="1" s="1"/>
  <c r="X17" i="1" s="1"/>
  <c r="V17" i="1" s="1"/>
  <c r="Y17" i="1" s="1"/>
  <c r="S17" i="1" s="1"/>
  <c r="T17" i="1" s="1"/>
  <c r="AH21" i="1"/>
  <c r="X21" i="1"/>
  <c r="V21" i="1" s="1"/>
  <c r="Y21" i="1" s="1"/>
  <c r="S21" i="1" s="1"/>
  <c r="T21" i="1" s="1"/>
  <c r="AA26" i="1"/>
  <c r="AB26" i="1" s="1"/>
  <c r="AI24" i="1"/>
  <c r="AI21" i="1"/>
  <c r="AH17" i="1"/>
  <c r="R22" i="1"/>
  <c r="AM22" i="1"/>
  <c r="AL22" i="1"/>
  <c r="U22" i="1"/>
  <c r="BA22" i="1"/>
  <c r="AA24" i="1"/>
  <c r="AB24" i="1" s="1"/>
  <c r="X24" i="1" s="1"/>
  <c r="V24" i="1" s="1"/>
  <c r="Y24" i="1" s="1"/>
  <c r="S24" i="1" s="1"/>
  <c r="T24" i="1" s="1"/>
  <c r="AH23" i="1"/>
  <c r="R26" i="1"/>
  <c r="AM26" i="1"/>
  <c r="AL26" i="1"/>
  <c r="U26" i="1"/>
  <c r="BA26" i="1"/>
  <c r="Z27" i="1"/>
  <c r="BA27" i="1"/>
  <c r="BA19" i="1"/>
  <c r="AA23" i="1"/>
  <c r="AB23" i="1" s="1"/>
  <c r="BA23" i="1"/>
  <c r="BD18" i="1"/>
  <c r="Z20" i="1"/>
  <c r="BD22" i="1"/>
  <c r="BD26" i="1"/>
  <c r="BD17" i="1"/>
  <c r="AL19" i="1"/>
  <c r="AL23" i="1"/>
  <c r="AL27" i="1"/>
  <c r="AA19" i="1"/>
  <c r="AB19" i="1" s="1"/>
  <c r="X19" i="1" s="1"/>
  <c r="V19" i="1" s="1"/>
  <c r="Y19" i="1" s="1"/>
  <c r="S19" i="1" s="1"/>
  <c r="T19" i="1" s="1"/>
  <c r="AM23" i="1"/>
  <c r="U19" i="1"/>
  <c r="AJ18" i="1" l="1"/>
  <c r="AC18" i="1"/>
  <c r="AG18" i="1" s="1"/>
  <c r="AI18" i="1"/>
  <c r="AJ25" i="1"/>
  <c r="AC25" i="1"/>
  <c r="AG25" i="1" s="1"/>
  <c r="AI25" i="1"/>
  <c r="AC23" i="1"/>
  <c r="AG23" i="1" s="1"/>
  <c r="AJ23" i="1"/>
  <c r="AK23" i="1" s="1"/>
  <c r="AI23" i="1"/>
  <c r="AC26" i="1"/>
  <c r="AG26" i="1" s="1"/>
  <c r="AJ26" i="1"/>
  <c r="AA27" i="1"/>
  <c r="AB27" i="1" s="1"/>
  <c r="X23" i="1"/>
  <c r="V23" i="1" s="1"/>
  <c r="Y23" i="1" s="1"/>
  <c r="S23" i="1" s="1"/>
  <c r="T23" i="1" s="1"/>
  <c r="AI26" i="1"/>
  <c r="X18" i="1"/>
  <c r="V18" i="1" s="1"/>
  <c r="Y18" i="1" s="1"/>
  <c r="S18" i="1" s="1"/>
  <c r="T18" i="1" s="1"/>
  <c r="AA20" i="1"/>
  <c r="AB20" i="1" s="1"/>
  <c r="AJ17" i="1"/>
  <c r="AK17" i="1" s="1"/>
  <c r="AC17" i="1"/>
  <c r="AG17" i="1" s="1"/>
  <c r="X25" i="1"/>
  <c r="V25" i="1" s="1"/>
  <c r="Y25" i="1" s="1"/>
  <c r="S25" i="1" s="1"/>
  <c r="T25" i="1" s="1"/>
  <c r="AC22" i="1"/>
  <c r="AG22" i="1" s="1"/>
  <c r="AJ22" i="1"/>
  <c r="AK22" i="1" s="1"/>
  <c r="AI22" i="1"/>
  <c r="AC19" i="1"/>
  <c r="AG19" i="1" s="1"/>
  <c r="AI19" i="1"/>
  <c r="AJ19" i="1"/>
  <c r="AK19" i="1" s="1"/>
  <c r="AC24" i="1"/>
  <c r="AG24" i="1" s="1"/>
  <c r="AJ24" i="1"/>
  <c r="AK24" i="1" s="1"/>
  <c r="X26" i="1"/>
  <c r="V26" i="1" s="1"/>
  <c r="Y26" i="1" s="1"/>
  <c r="S26" i="1" s="1"/>
  <c r="T26" i="1" s="1"/>
  <c r="AJ21" i="1"/>
  <c r="AK21" i="1" s="1"/>
  <c r="AC21" i="1"/>
  <c r="AG21" i="1" s="1"/>
  <c r="AK26" i="1" l="1"/>
  <c r="AC27" i="1"/>
  <c r="AG27" i="1" s="1"/>
  <c r="AJ27" i="1"/>
  <c r="AI27" i="1"/>
  <c r="X27" i="1"/>
  <c r="V27" i="1" s="1"/>
  <c r="Y27" i="1" s="1"/>
  <c r="S27" i="1" s="1"/>
  <c r="T27" i="1" s="1"/>
  <c r="AC20" i="1"/>
  <c r="AG20" i="1" s="1"/>
  <c r="AJ20" i="1"/>
  <c r="AK20" i="1" s="1"/>
  <c r="X20" i="1"/>
  <c r="V20" i="1" s="1"/>
  <c r="Y20" i="1" s="1"/>
  <c r="S20" i="1" s="1"/>
  <c r="T20" i="1" s="1"/>
  <c r="AI20" i="1"/>
  <c r="AK25" i="1"/>
  <c r="AK18" i="1"/>
  <c r="AK27" i="1" l="1"/>
</calcChain>
</file>

<file path=xl/sharedStrings.xml><?xml version="1.0" encoding="utf-8"?>
<sst xmlns="http://schemas.openxmlformats.org/spreadsheetml/2006/main" count="980" uniqueCount="425">
  <si>
    <t>File opened</t>
  </si>
  <si>
    <t>2022-08-11 09:50:06</t>
  </si>
  <si>
    <t>Console s/n</t>
  </si>
  <si>
    <t>68C-022385</t>
  </si>
  <si>
    <t>Console ver</t>
  </si>
  <si>
    <t>Bluestem v.2.0.04</t>
  </si>
  <si>
    <t>Scripts ver</t>
  </si>
  <si>
    <t>2021.08  2.0.04, Aug 2021</t>
  </si>
  <si>
    <t>Head s/n</t>
  </si>
  <si>
    <t>68H-422375</t>
  </si>
  <si>
    <t>Head ver</t>
  </si>
  <si>
    <t>1.4.7</t>
  </si>
  <si>
    <t>Head cal</t>
  </si>
  <si>
    <t>{"oxygen": "21", "co2azero": "1.15375", "co2aspan1": "1.00075", "co2aspan2": "-0.0314037", "co2aspan2a": "0.27535", "co2aspan2b": "0.273177", "co2aspanconc1": "2470", "co2aspanconc2": "293.8", "co2bzero": "1.1543", "co2bspan1": "1.00147", "co2bspan2": "-0.0341404", "co2bspan2a": "0.275407", "co2bspan2b": "0.273223", "co2bspanconc1": "2470", "co2bspanconc2": "293.8", "h2oazero": "1.13819", "h2oaspan1": "0.999399", "h2oaspan2": "0", "h2oaspan2a": "0.0662646", "h2oaspan2b": "0.0662248", "h2oaspanconc1": "12.67", "h2oaspanconc2": "0", "h2obzero": "1.15663", "h2obspan1": "1.0041", "h2obspan2": "0", "h2obspan2a": "0.0661687", "h2obspan2b": "0.0664402", "h2obspanconc1": "12.67", "h2obspanconc2": "0", "tazero": "0.15036", "tbzero": "0.203796", "flowmeterzero": "1.00307", "flowazero": "0.34744", "flowbzero": "0.29267", "chamberpressurezero": "2.65275", "ssa_ref": "33481.7", "ssb_ref": "35550.9"}</t>
  </si>
  <si>
    <t>CO2 rangematch</t>
  </si>
  <si>
    <t>Thu Aug 11 08:42</t>
  </si>
  <si>
    <t>H2O rangematch</t>
  </si>
  <si>
    <t>Thu Aug 11 08:49</t>
  </si>
  <si>
    <t>Chamber type</t>
  </si>
  <si>
    <t>6800-01A</t>
  </si>
  <si>
    <t>Chamber s/n</t>
  </si>
  <si>
    <t>MPF-282067</t>
  </si>
  <si>
    <t>Chamber rev</t>
  </si>
  <si>
    <t>0</t>
  </si>
  <si>
    <t>Chamber cal</t>
  </si>
  <si>
    <t>Fluorometer</t>
  </si>
  <si>
    <t>Flr. Version</t>
  </si>
  <si>
    <t>09:50:06</t>
  </si>
  <si>
    <t>Stability Definition:	ΔCO2 (Meas2): Slp&lt;1 Std&lt;1 Per=15	ΔH2O (Meas2): Slp&lt;0.15 Per=20	Ci (GasEx): Slp&lt;2 Std&lt;5 Per=15	VPDleaf (GasEx): Slp&lt;1 Per=15	Asty (GasEx): Slp&lt;0.5 Std&lt;0.2 Per=15	Adyn (Dynamic):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</si>
  <si>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</si>
  <si>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</si>
  <si>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</si>
  <si>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</si>
  <si>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</si>
  <si>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</si>
  <si>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</si>
  <si>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</si>
  <si>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</si>
  <si>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</si>
  <si>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</si>
  <si>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</si>
  <si>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</si>
  <si>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</si>
  <si>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</si>
  <si>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</si>
  <si>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</si>
  <si>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</si>
  <si>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</si>
  <si>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</si>
  <si>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</si>
  <si>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</si>
  <si>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</si>
  <si>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</si>
  <si>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</si>
  <si>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</si>
  <si>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</si>
  <si>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</si>
  <si>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</si>
  <si>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</si>
  <si>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</si>
  <si>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</si>
  <si>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</si>
  <si>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</si>
  <si>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</si>
  <si>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</si>
  <si>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</si>
  <si>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</si>
  <si>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</si>
  <si>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</si>
  <si>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</si>
  <si>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</si>
  <si>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</si>
  <si>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</si>
  <si>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</si>
  <si>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</si>
  <si>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</si>
  <si>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</si>
  <si>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</si>
  <si>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</si>
  <si>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</si>
  <si>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5.64874 101.611 388.242 614.573 860.474 1048.15 1212.37 1361.09</t>
  </si>
  <si>
    <t>Fs_true</t>
  </si>
  <si>
    <t>0.23348 110.059 402.161 600.772 802.768 1002.48 1202.41 1400.22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</si>
  <si>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</si>
  <si>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</si>
  <si>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</si>
  <si>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</si>
  <si>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</si>
  <si>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</si>
  <si>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</si>
  <si>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</si>
  <si>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</si>
  <si>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</si>
  <si>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</si>
  <si>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</si>
  <si>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</si>
  <si>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</si>
  <si>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</si>
  <si>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</si>
  <si>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</si>
  <si>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</si>
  <si>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</si>
  <si>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</si>
  <si>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</si>
  <si>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</si>
  <si>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</si>
  <si>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</si>
  <si>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</si>
  <si>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Leaf_position</t>
  </si>
  <si>
    <t>Scientist</t>
  </si>
  <si>
    <t>Site</t>
  </si>
  <si>
    <t>Species</t>
  </si>
  <si>
    <t>Tree Identifier</t>
  </si>
  <si>
    <t>Leaf_number</t>
  </si>
  <si>
    <t>Data_point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</si>
  <si>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</si>
  <si>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</si>
  <si>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</si>
  <si>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</si>
  <si>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</si>
  <si>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</si>
  <si>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</si>
  <si>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</si>
  <si>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</si>
  <si>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</si>
  <si>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</si>
  <si>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</si>
  <si>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</si>
  <si>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</si>
  <si>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</si>
  <si>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</si>
  <si>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</si>
  <si>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</si>
  <si>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</si>
  <si>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</si>
  <si>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</si>
  <si>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</si>
  <si>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</si>
  <si>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</si>
  <si>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</si>
  <si>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</si>
  <si>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</si>
  <si>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</si>
  <si>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</si>
  <si>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</si>
  <si>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</si>
  <si>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</si>
  <si>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</si>
  <si>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</si>
  <si>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</si>
  <si>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</si>
  <si>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</si>
  <si>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</si>
  <si>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</si>
  <si>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</si>
  <si>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</si>
  <si>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</si>
  <si>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</si>
  <si>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</si>
  <si>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</si>
  <si>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</si>
  <si>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</si>
  <si>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</si>
  <si>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</si>
  <si>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</si>
  <si>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</si>
  <si>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</si>
  <si>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</si>
  <si>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</si>
  <si>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</si>
  <si>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</si>
  <si>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</si>
  <si>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</si>
  <si>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</si>
  <si>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</si>
  <si>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</si>
  <si>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</si>
  <si>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</si>
  <si>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</si>
  <si>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</si>
  <si>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</si>
  <si>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</si>
  <si>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</si>
  <si>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</si>
  <si>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</si>
  <si>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</si>
  <si>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</si>
  <si>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</si>
  <si>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</si>
  <si>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</si>
  <si>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</si>
  <si>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</si>
  <si>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</si>
  <si>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</si>
  <si>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</si>
  <si>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</si>
  <si>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</si>
  <si>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</si>
  <si>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</si>
  <si>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</si>
  <si>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</si>
  <si>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</si>
  <si>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</si>
  <si>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</si>
  <si>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</si>
  <si>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</si>
  <si>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</si>
  <si>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</si>
  <si>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</si>
  <si>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</si>
  <si>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</si>
  <si>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</si>
  <si>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</si>
  <si>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</si>
  <si>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</si>
  <si>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</si>
  <si>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</si>
  <si>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</si>
  <si>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</si>
  <si>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</si>
  <si>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</si>
  <si>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</si>
  <si>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</si>
  <si>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</si>
  <si>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Asty:MN</t>
  </si>
  <si>
    <t>Asty:SLP</t>
  </si>
  <si>
    <t>Asty:SD</t>
  </si>
  <si>
    <t>Asty:OK</t>
  </si>
  <si>
    <t>ΔCO2:MN</t>
  </si>
  <si>
    <t>ΔCO2:SLP</t>
  </si>
  <si>
    <t>ΔCO2:SD</t>
  </si>
  <si>
    <t>ΔCO2:OK</t>
  </si>
  <si>
    <t>Ci:MN</t>
  </si>
  <si>
    <t>Ci:SLP</t>
  </si>
  <si>
    <t>Ci:SD</t>
  </si>
  <si>
    <t>Ci:OK</t>
  </si>
  <si>
    <t>ΔH2O:MN</t>
  </si>
  <si>
    <t>ΔH2O:SLP</t>
  </si>
  <si>
    <t>ΔH2O:SD</t>
  </si>
  <si>
    <t>ΔH2O:OK</t>
  </si>
  <si>
    <t>VPDleaf:MN</t>
  </si>
  <si>
    <t>VPDleaf:SLP</t>
  </si>
  <si>
    <t>VPDleaf:SD</t>
  </si>
  <si>
    <t>VPDleaf:OK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</si>
  <si>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</si>
  <si>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</si>
  <si>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</si>
  <si>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</si>
  <si>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</si>
  <si>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</si>
  <si>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</si>
  <si>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</si>
  <si>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</si>
  <si>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</si>
  <si>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</si>
  <si>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</si>
  <si>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</si>
  <si>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</si>
  <si>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</si>
  <si>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</si>
  <si>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</si>
  <si>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</si>
  <si>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</si>
  <si>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</si>
  <si>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</si>
  <si>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</si>
  <si>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</si>
  <si>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</si>
  <si>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</si>
  <si>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</si>
  <si>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</si>
  <si>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</si>
  <si>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</si>
  <si>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</si>
  <si>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</si>
  <si>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</si>
  <si>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</si>
  <si>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</si>
  <si>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</si>
  <si>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</si>
  <si>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</si>
  <si>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</si>
  <si>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</si>
  <si>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</si>
  <si>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</si>
  <si>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</si>
  <si>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</si>
  <si>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</si>
  <si>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</si>
  <si>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</si>
  <si>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</si>
  <si>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</si>
  <si>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</si>
  <si>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</si>
  <si>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</si>
  <si>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</si>
  <si>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</si>
  <si>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</si>
  <si>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</si>
  <si>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</si>
  <si>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</si>
  <si>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</si>
  <si>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</si>
  <si>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</si>
  <si>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</si>
  <si>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</si>
  <si>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</si>
  <si>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</si>
  <si>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</si>
  <si>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</si>
  <si>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</si>
  <si>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</si>
  <si>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</si>
  <si>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</si>
  <si>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</si>
  <si>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</si>
  <si>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</si>
  <si>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</si>
  <si>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</si>
  <si>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</si>
  <si>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</si>
  <si>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</si>
  <si>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</si>
  <si>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</si>
  <si>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</si>
  <si>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</si>
  <si>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</si>
  <si>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</si>
  <si>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</si>
  <si>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</si>
  <si>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</si>
  <si>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</si>
  <si>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</si>
  <si>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</si>
  <si>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</si>
  <si>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</si>
  <si>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</si>
  <si>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</si>
  <si>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</si>
  <si>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</si>
  <si>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</si>
  <si>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</si>
  <si>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</si>
  <si>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</si>
  <si>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</si>
  <si>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</si>
  <si>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</si>
  <si>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</si>
  <si>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</si>
  <si>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</si>
  <si>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</si>
  <si>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</si>
  <si>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</si>
  <si>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</si>
  <si>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</si>
  <si>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</si>
  <si>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</si>
  <si>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</si>
  <si>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</si>
  <si>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</si>
  <si>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</si>
  <si>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</si>
  <si>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</si>
  <si>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</si>
  <si>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</si>
  <si>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</si>
  <si>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</si>
  <si>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</si>
  <si>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kPa min⁻¹</t>
  </si>
  <si>
    <t>V</t>
  </si>
  <si>
    <t>mV</t>
  </si>
  <si>
    <t>mg</t>
  </si>
  <si>
    <t>hrs</t>
  </si>
  <si>
    <t>min</t>
  </si>
  <si>
    <t>20220811 09:52:58</t>
  </si>
  <si>
    <t>09:52:58</t>
  </si>
  <si>
    <t>1</t>
  </si>
  <si>
    <t>Charlie</t>
  </si>
  <si>
    <t>walkup_tower</t>
  </si>
  <si>
    <t>tbd</t>
  </si>
  <si>
    <t>tree8</t>
  </si>
  <si>
    <t>2</t>
  </si>
  <si>
    <t>Traditional</t>
  </si>
  <si>
    <t>0: Broadleaf</t>
  </si>
  <si>
    <t>09:53:29</t>
  </si>
  <si>
    <t>3/6</t>
  </si>
  <si>
    <t>00000000</t>
  </si>
  <si>
    <t>iiiiiiii</t>
  </si>
  <si>
    <t>off</t>
  </si>
  <si>
    <t>20220811 09:56:20</t>
  </si>
  <si>
    <t>09:56:20</t>
  </si>
  <si>
    <t>09:56:41</t>
  </si>
  <si>
    <t>5/6</t>
  </si>
  <si>
    <t>20220811 09:58:47</t>
  </si>
  <si>
    <t>09:58:47</t>
  </si>
  <si>
    <t>09:59:09</t>
  </si>
  <si>
    <t>4/6</t>
  </si>
  <si>
    <t>20220811 10:04:29</t>
  </si>
  <si>
    <t>10:04:29</t>
  </si>
  <si>
    <t>10:04:57</t>
  </si>
  <si>
    <t>6/6</t>
  </si>
  <si>
    <t>20220811 10:09:21</t>
  </si>
  <si>
    <t>10:09:21</t>
  </si>
  <si>
    <t>10:09:51</t>
  </si>
  <si>
    <t>20220811 10:13:14</t>
  </si>
  <si>
    <t>10:13:14</t>
  </si>
  <si>
    <t>10:13:35</t>
  </si>
  <si>
    <t>20220811 10:18:22</t>
  </si>
  <si>
    <t>10:18:22</t>
  </si>
  <si>
    <t>10:19:01</t>
  </si>
  <si>
    <t>20220811 10:25:15</t>
  </si>
  <si>
    <t>10:25:15</t>
  </si>
  <si>
    <t>10:25:48</t>
  </si>
  <si>
    <t>20220811 10:30:18</t>
  </si>
  <si>
    <t>10:30:18</t>
  </si>
  <si>
    <t>10:30:46</t>
  </si>
  <si>
    <t>20220811 10:35:24</t>
  </si>
  <si>
    <t>10:35:24</t>
  </si>
  <si>
    <t>10:35:52</t>
  </si>
  <si>
    <t>20220811 10:39:46</t>
  </si>
  <si>
    <t>10:39:46</t>
  </si>
  <si>
    <t>10:40:17</t>
  </si>
  <si>
    <t>Data_QC</t>
  </si>
  <si>
    <t>OK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</si>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</sst>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N27"/>
  <sheetViews>
    <sheetView tabSelected="1" topLeftCell="HR9" workbookViewId="0">
      <selection activeCell="IN18" sqref="IN18"/>
    </sheetView>
  </sheetViews>
  <sheetFormatPr defaultColWidth="8.77734375" defaultRowHeight="14.4" x14ac:dyDescent="0.3"/>
  <cols>
    <col min="13" max="13" width="10" bestFit="1" customWidth="1"/>
  </cols>
  <sheetData>
    <row r="2" spans="1:248" x14ac:dyDescent="0.3">
      <c r="A2" t="s">
        <v>29</v>
      </c>
      <c r="B2" t="s">
        <v>30</v>
      </c>
      <c r="C2" t="s">
        <v>31</v>
      </c>
    </row>
    <row r="3" spans="1:248" x14ac:dyDescent="0.3">
      <c r="B3">
        <v>4</v>
      </c>
      <c r="C3">
        <v>21</v>
      </c>
    </row>
    <row r="4" spans="1:248" x14ac:dyDescent="0.3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48" x14ac:dyDescent="0.3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48" x14ac:dyDescent="0.3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48" x14ac:dyDescent="0.3">
      <c r="B7">
        <v>0</v>
      </c>
      <c r="C7">
        <v>1</v>
      </c>
      <c r="D7">
        <v>0</v>
      </c>
      <c r="E7">
        <v>0</v>
      </c>
    </row>
    <row r="8" spans="1:248" x14ac:dyDescent="0.3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48" x14ac:dyDescent="0.3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48" x14ac:dyDescent="0.3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48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48" x14ac:dyDescent="0.3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48" x14ac:dyDescent="0.3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48" x14ac:dyDescent="0.3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86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89</v>
      </c>
      <c r="BD14" t="s">
        <v>89</v>
      </c>
      <c r="BE14" t="s">
        <v>89</v>
      </c>
      <c r="BF14" t="s">
        <v>89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97</v>
      </c>
      <c r="FM14" t="s">
        <v>97</v>
      </c>
      <c r="FN14" t="s">
        <v>97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97</v>
      </c>
      <c r="FU14" t="s">
        <v>97</v>
      </c>
      <c r="FV14" t="s">
        <v>97</v>
      </c>
      <c r="FW14" t="s">
        <v>97</v>
      </c>
      <c r="FX14" t="s">
        <v>97</v>
      </c>
      <c r="FY14" t="s">
        <v>97</v>
      </c>
      <c r="FZ14" t="s">
        <v>97</v>
      </c>
      <c r="GA14" t="s">
        <v>97</v>
      </c>
      <c r="GB14" t="s">
        <v>97</v>
      </c>
      <c r="GC14" t="s">
        <v>97</v>
      </c>
      <c r="GD14" t="s">
        <v>97</v>
      </c>
      <c r="GE14" t="s">
        <v>98</v>
      </c>
      <c r="GF14" t="s">
        <v>98</v>
      </c>
      <c r="GG14" t="s">
        <v>98</v>
      </c>
      <c r="GH14" t="s">
        <v>98</v>
      </c>
      <c r="GI14" t="s">
        <v>98</v>
      </c>
      <c r="GJ14" t="s">
        <v>98</v>
      </c>
      <c r="GK14" t="s">
        <v>98</v>
      </c>
      <c r="GL14" t="s">
        <v>98</v>
      </c>
      <c r="GM14" t="s">
        <v>98</v>
      </c>
      <c r="GN14" t="s">
        <v>98</v>
      </c>
      <c r="GO14" t="s">
        <v>98</v>
      </c>
      <c r="GP14" t="s">
        <v>98</v>
      </c>
      <c r="GQ14" t="s">
        <v>98</v>
      </c>
      <c r="GR14" t="s">
        <v>98</v>
      </c>
      <c r="GS14" t="s">
        <v>98</v>
      </c>
      <c r="GT14" t="s">
        <v>98</v>
      </c>
      <c r="GU14" t="s">
        <v>98</v>
      </c>
      <c r="GV14" t="s">
        <v>98</v>
      </c>
      <c r="GW14" t="s">
        <v>98</v>
      </c>
      <c r="GX14" t="s">
        <v>99</v>
      </c>
      <c r="GY14" t="s">
        <v>99</v>
      </c>
      <c r="GZ14" t="s">
        <v>99</v>
      </c>
      <c r="HA14" t="s">
        <v>99</v>
      </c>
      <c r="HB14" t="s">
        <v>99</v>
      </c>
      <c r="HC14" t="s">
        <v>99</v>
      </c>
      <c r="HD14" t="s">
        <v>99</v>
      </c>
      <c r="HE14" t="s">
        <v>99</v>
      </c>
      <c r="HF14" t="s">
        <v>99</v>
      </c>
      <c r="HG14" t="s">
        <v>99</v>
      </c>
      <c r="HH14" t="s">
        <v>99</v>
      </c>
      <c r="HI14" t="s">
        <v>99</v>
      </c>
      <c r="HJ14" t="s">
        <v>99</v>
      </c>
      <c r="HK14" t="s">
        <v>99</v>
      </c>
      <c r="HL14" t="s">
        <v>99</v>
      </c>
      <c r="HM14" t="s">
        <v>99</v>
      </c>
      <c r="HN14" t="s">
        <v>99</v>
      </c>
      <c r="HO14" t="s">
        <v>99</v>
      </c>
      <c r="HP14" t="s">
        <v>100</v>
      </c>
      <c r="HQ14" t="s">
        <v>100</v>
      </c>
      <c r="HR14" t="s">
        <v>100</v>
      </c>
      <c r="HS14" t="s">
        <v>100</v>
      </c>
      <c r="HT14" t="s">
        <v>100</v>
      </c>
      <c r="HU14" t="s">
        <v>100</v>
      </c>
      <c r="HV14" t="s">
        <v>100</v>
      </c>
      <c r="HW14" t="s">
        <v>100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101</v>
      </c>
      <c r="IH14" t="s">
        <v>101</v>
      </c>
      <c r="II14" t="s">
        <v>101</v>
      </c>
      <c r="IJ14" t="s">
        <v>101</v>
      </c>
      <c r="IK14" t="s">
        <v>101</v>
      </c>
      <c r="IL14" t="s">
        <v>101</v>
      </c>
      <c r="IM14" t="s">
        <v>101</v>
      </c>
    </row>
    <row r="15" spans="1:248" x14ac:dyDescent="0.3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146</v>
      </c>
      <c r="AT15" t="s">
        <v>147</v>
      </c>
      <c r="AU15" t="s">
        <v>148</v>
      </c>
      <c r="AV15" t="s">
        <v>149</v>
      </c>
      <c r="AW15" t="s">
        <v>150</v>
      </c>
      <c r="AX15" t="s">
        <v>88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159</v>
      </c>
      <c r="BH15" t="s">
        <v>160</v>
      </c>
      <c r="BI15" t="s">
        <v>161</v>
      </c>
      <c r="BJ15" t="s">
        <v>162</v>
      </c>
      <c r="BK15" t="s">
        <v>163</v>
      </c>
      <c r="BL15" t="s">
        <v>115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204</v>
      </c>
      <c r="DB15" t="s">
        <v>205</v>
      </c>
      <c r="DC15" t="s">
        <v>206</v>
      </c>
      <c r="DD15" t="s">
        <v>207</v>
      </c>
      <c r="DE15" t="s">
        <v>208</v>
      </c>
      <c r="DF15" t="s">
        <v>103</v>
      </c>
      <c r="DG15" t="s">
        <v>106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  <c r="HS15" t="s">
        <v>324</v>
      </c>
      <c r="HT15" t="s">
        <v>325</v>
      </c>
      <c r="HU15" t="s">
        <v>326</v>
      </c>
      <c r="HV15" t="s">
        <v>327</v>
      </c>
      <c r="HW15" t="s">
        <v>328</v>
      </c>
      <c r="HX15" t="s">
        <v>329</v>
      </c>
      <c r="HY15" t="s">
        <v>330</v>
      </c>
      <c r="HZ15" t="s">
        <v>331</v>
      </c>
      <c r="IA15" t="s">
        <v>332</v>
      </c>
      <c r="IB15" t="s">
        <v>333</v>
      </c>
      <c r="IC15" t="s">
        <v>334</v>
      </c>
      <c r="ID15" t="s">
        <v>335</v>
      </c>
      <c r="IE15" t="s">
        <v>336</v>
      </c>
      <c r="IF15" t="s">
        <v>337</v>
      </c>
      <c r="IG15" t="s">
        <v>338</v>
      </c>
      <c r="IH15" t="s">
        <v>339</v>
      </c>
      <c r="II15" t="s">
        <v>340</v>
      </c>
      <c r="IJ15" t="s">
        <v>341</v>
      </c>
      <c r="IK15" t="s">
        <v>342</v>
      </c>
      <c r="IL15" t="s">
        <v>343</v>
      </c>
      <c r="IM15" t="s">
        <v>344</v>
      </c>
      <c r="IN15" t="s">
        <v>422</v>
      </c>
    </row>
    <row r="16" spans="1:248" x14ac:dyDescent="0.3">
      <c r="B16" t="s">
        <v>345</v>
      </c>
      <c r="C16" t="s">
        <v>345</v>
      </c>
      <c r="F16" t="s">
        <v>345</v>
      </c>
      <c r="N16" t="s">
        <v>345</v>
      </c>
      <c r="O16" t="s">
        <v>346</v>
      </c>
      <c r="P16" t="s">
        <v>347</v>
      </c>
      <c r="Q16" t="s">
        <v>348</v>
      </c>
      <c r="R16" t="s">
        <v>349</v>
      </c>
      <c r="S16" t="s">
        <v>349</v>
      </c>
      <c r="T16" t="s">
        <v>171</v>
      </c>
      <c r="U16" t="s">
        <v>171</v>
      </c>
      <c r="V16" t="s">
        <v>346</v>
      </c>
      <c r="W16" t="s">
        <v>346</v>
      </c>
      <c r="X16" t="s">
        <v>346</v>
      </c>
      <c r="Y16" t="s">
        <v>346</v>
      </c>
      <c r="Z16" t="s">
        <v>350</v>
      </c>
      <c r="AA16" t="s">
        <v>351</v>
      </c>
      <c r="AB16" t="s">
        <v>351</v>
      </c>
      <c r="AC16" t="s">
        <v>352</v>
      </c>
      <c r="AD16" t="s">
        <v>353</v>
      </c>
      <c r="AE16" t="s">
        <v>352</v>
      </c>
      <c r="AF16" t="s">
        <v>352</v>
      </c>
      <c r="AG16" t="s">
        <v>352</v>
      </c>
      <c r="AH16" t="s">
        <v>350</v>
      </c>
      <c r="AI16" t="s">
        <v>350</v>
      </c>
      <c r="AJ16" t="s">
        <v>350</v>
      </c>
      <c r="AK16" t="s">
        <v>350</v>
      </c>
      <c r="AL16" t="s">
        <v>348</v>
      </c>
      <c r="AM16" t="s">
        <v>347</v>
      </c>
      <c r="AN16" t="s">
        <v>348</v>
      </c>
      <c r="AO16" t="s">
        <v>349</v>
      </c>
      <c r="AP16" t="s">
        <v>349</v>
      </c>
      <c r="AQ16" t="s">
        <v>354</v>
      </c>
      <c r="AR16" t="s">
        <v>355</v>
      </c>
      <c r="AS16" t="s">
        <v>347</v>
      </c>
      <c r="AT16" t="s">
        <v>356</v>
      </c>
      <c r="AU16" t="s">
        <v>356</v>
      </c>
      <c r="AV16" t="s">
        <v>357</v>
      </c>
      <c r="AW16" t="s">
        <v>355</v>
      </c>
      <c r="AX16" t="s">
        <v>358</v>
      </c>
      <c r="AY16" t="s">
        <v>353</v>
      </c>
      <c r="BA16" t="s">
        <v>353</v>
      </c>
      <c r="BB16" t="s">
        <v>358</v>
      </c>
      <c r="BC16" t="s">
        <v>348</v>
      </c>
      <c r="BD16" t="s">
        <v>348</v>
      </c>
      <c r="BF16" t="s">
        <v>359</v>
      </c>
      <c r="BG16" t="s">
        <v>360</v>
      </c>
      <c r="BJ16" t="s">
        <v>346</v>
      </c>
      <c r="BL16" t="s">
        <v>345</v>
      </c>
      <c r="BM16" t="s">
        <v>349</v>
      </c>
      <c r="BN16" t="s">
        <v>349</v>
      </c>
      <c r="BO16" t="s">
        <v>356</v>
      </c>
      <c r="BP16" t="s">
        <v>356</v>
      </c>
      <c r="BQ16" t="s">
        <v>349</v>
      </c>
      <c r="BR16" t="s">
        <v>356</v>
      </c>
      <c r="BS16" t="s">
        <v>358</v>
      </c>
      <c r="BT16" t="s">
        <v>352</v>
      </c>
      <c r="BU16" t="s">
        <v>352</v>
      </c>
      <c r="BV16" t="s">
        <v>351</v>
      </c>
      <c r="BW16" t="s">
        <v>351</v>
      </c>
      <c r="BX16" t="s">
        <v>351</v>
      </c>
      <c r="BY16" t="s">
        <v>351</v>
      </c>
      <c r="BZ16" t="s">
        <v>351</v>
      </c>
      <c r="CA16" t="s">
        <v>361</v>
      </c>
      <c r="CB16" t="s">
        <v>348</v>
      </c>
      <c r="CC16" t="s">
        <v>348</v>
      </c>
      <c r="CD16" t="s">
        <v>349</v>
      </c>
      <c r="CE16" t="s">
        <v>349</v>
      </c>
      <c r="CF16" t="s">
        <v>349</v>
      </c>
      <c r="CG16" t="s">
        <v>356</v>
      </c>
      <c r="CH16" t="s">
        <v>349</v>
      </c>
      <c r="CI16" t="s">
        <v>356</v>
      </c>
      <c r="CJ16" t="s">
        <v>352</v>
      </c>
      <c r="CK16" t="s">
        <v>352</v>
      </c>
      <c r="CL16" t="s">
        <v>351</v>
      </c>
      <c r="CM16" t="s">
        <v>351</v>
      </c>
      <c r="CN16" t="s">
        <v>348</v>
      </c>
      <c r="CS16" t="s">
        <v>348</v>
      </c>
      <c r="CV16" t="s">
        <v>351</v>
      </c>
      <c r="CW16" t="s">
        <v>351</v>
      </c>
      <c r="CX16" t="s">
        <v>351</v>
      </c>
      <c r="CY16" t="s">
        <v>351</v>
      </c>
      <c r="CZ16" t="s">
        <v>351</v>
      </c>
      <c r="DA16" t="s">
        <v>348</v>
      </c>
      <c r="DB16" t="s">
        <v>348</v>
      </c>
      <c r="DC16" t="s">
        <v>348</v>
      </c>
      <c r="DD16" t="s">
        <v>345</v>
      </c>
      <c r="DF16" t="s">
        <v>362</v>
      </c>
      <c r="DH16" t="s">
        <v>345</v>
      </c>
      <c r="DI16" t="s">
        <v>345</v>
      </c>
      <c r="DK16" t="s">
        <v>363</v>
      </c>
      <c r="DL16" t="s">
        <v>364</v>
      </c>
      <c r="DM16" t="s">
        <v>363</v>
      </c>
      <c r="DN16" t="s">
        <v>364</v>
      </c>
      <c r="DO16" t="s">
        <v>363</v>
      </c>
      <c r="DP16" t="s">
        <v>364</v>
      </c>
      <c r="DQ16" t="s">
        <v>353</v>
      </c>
      <c r="DR16" t="s">
        <v>353</v>
      </c>
      <c r="DS16" t="s">
        <v>348</v>
      </c>
      <c r="DT16" t="s">
        <v>365</v>
      </c>
      <c r="DU16" t="s">
        <v>348</v>
      </c>
      <c r="DW16" t="s">
        <v>348</v>
      </c>
      <c r="DX16" t="s">
        <v>365</v>
      </c>
      <c r="DY16" t="s">
        <v>348</v>
      </c>
      <c r="EA16" t="s">
        <v>349</v>
      </c>
      <c r="EB16" t="s">
        <v>366</v>
      </c>
      <c r="EC16" t="s">
        <v>349</v>
      </c>
      <c r="EE16" t="s">
        <v>349</v>
      </c>
      <c r="EF16" t="s">
        <v>366</v>
      </c>
      <c r="EG16" t="s">
        <v>349</v>
      </c>
      <c r="EI16" t="s">
        <v>356</v>
      </c>
      <c r="EJ16" t="s">
        <v>367</v>
      </c>
      <c r="EK16" t="s">
        <v>356</v>
      </c>
      <c r="EM16" t="s">
        <v>352</v>
      </c>
      <c r="EN16" t="s">
        <v>368</v>
      </c>
      <c r="EO16" t="s">
        <v>352</v>
      </c>
      <c r="ET16" t="s">
        <v>369</v>
      </c>
      <c r="EU16" t="s">
        <v>369</v>
      </c>
      <c r="FH16" t="s">
        <v>369</v>
      </c>
      <c r="FI16" t="s">
        <v>369</v>
      </c>
      <c r="FJ16" t="s">
        <v>370</v>
      </c>
      <c r="FK16" t="s">
        <v>370</v>
      </c>
      <c r="FL16" t="s">
        <v>351</v>
      </c>
      <c r="FM16" t="s">
        <v>351</v>
      </c>
      <c r="FN16" t="s">
        <v>353</v>
      </c>
      <c r="FO16" t="s">
        <v>351</v>
      </c>
      <c r="FP16" t="s">
        <v>356</v>
      </c>
      <c r="FQ16" t="s">
        <v>353</v>
      </c>
      <c r="FR16" t="s">
        <v>353</v>
      </c>
      <c r="FT16" t="s">
        <v>369</v>
      </c>
      <c r="FU16" t="s">
        <v>369</v>
      </c>
      <c r="FV16" t="s">
        <v>369</v>
      </c>
      <c r="FW16" t="s">
        <v>369</v>
      </c>
      <c r="FX16" t="s">
        <v>369</v>
      </c>
      <c r="FY16" t="s">
        <v>369</v>
      </c>
      <c r="FZ16" t="s">
        <v>369</v>
      </c>
      <c r="GA16" t="s">
        <v>371</v>
      </c>
      <c r="GB16" t="s">
        <v>371</v>
      </c>
      <c r="GC16" t="s">
        <v>371</v>
      </c>
      <c r="GD16" t="s">
        <v>372</v>
      </c>
      <c r="GE16" t="s">
        <v>369</v>
      </c>
      <c r="GF16" t="s">
        <v>369</v>
      </c>
      <c r="GG16" t="s">
        <v>369</v>
      </c>
      <c r="GH16" t="s">
        <v>369</v>
      </c>
      <c r="GI16" t="s">
        <v>369</v>
      </c>
      <c r="GJ16" t="s">
        <v>369</v>
      </c>
      <c r="GK16" t="s">
        <v>369</v>
      </c>
      <c r="GL16" t="s">
        <v>369</v>
      </c>
      <c r="GM16" t="s">
        <v>369</v>
      </c>
      <c r="GN16" t="s">
        <v>369</v>
      </c>
      <c r="GO16" t="s">
        <v>369</v>
      </c>
      <c r="GP16" t="s">
        <v>369</v>
      </c>
      <c r="GW16" t="s">
        <v>369</v>
      </c>
      <c r="GX16" t="s">
        <v>353</v>
      </c>
      <c r="GY16" t="s">
        <v>353</v>
      </c>
      <c r="GZ16" t="s">
        <v>363</v>
      </c>
      <c r="HA16" t="s">
        <v>364</v>
      </c>
      <c r="HB16" t="s">
        <v>364</v>
      </c>
      <c r="HF16" t="s">
        <v>364</v>
      </c>
      <c r="HJ16" t="s">
        <v>349</v>
      </c>
      <c r="HK16" t="s">
        <v>349</v>
      </c>
      <c r="HL16" t="s">
        <v>356</v>
      </c>
      <c r="HM16" t="s">
        <v>356</v>
      </c>
      <c r="HN16" t="s">
        <v>373</v>
      </c>
      <c r="HO16" t="s">
        <v>373</v>
      </c>
      <c r="HP16" t="s">
        <v>369</v>
      </c>
      <c r="HQ16" t="s">
        <v>369</v>
      </c>
      <c r="HR16" t="s">
        <v>369</v>
      </c>
      <c r="HS16" t="s">
        <v>369</v>
      </c>
      <c r="HT16" t="s">
        <v>369</v>
      </c>
      <c r="HU16" t="s">
        <v>369</v>
      </c>
      <c r="HV16" t="s">
        <v>351</v>
      </c>
      <c r="HW16" t="s">
        <v>369</v>
      </c>
      <c r="HY16" t="s">
        <v>358</v>
      </c>
      <c r="HZ16" t="s">
        <v>358</v>
      </c>
      <c r="IA16" t="s">
        <v>351</v>
      </c>
      <c r="IB16" t="s">
        <v>351</v>
      </c>
      <c r="IC16" t="s">
        <v>351</v>
      </c>
      <c r="ID16" t="s">
        <v>351</v>
      </c>
      <c r="IE16" t="s">
        <v>351</v>
      </c>
      <c r="IF16" t="s">
        <v>353</v>
      </c>
      <c r="IG16" t="s">
        <v>353</v>
      </c>
      <c r="IH16" t="s">
        <v>353</v>
      </c>
      <c r="II16" t="s">
        <v>351</v>
      </c>
      <c r="IJ16" t="s">
        <v>349</v>
      </c>
      <c r="IK16" t="s">
        <v>356</v>
      </c>
      <c r="IL16" t="s">
        <v>353</v>
      </c>
      <c r="IM16" t="s">
        <v>353</v>
      </c>
    </row>
    <row r="17" spans="1:248" x14ac:dyDescent="0.3">
      <c r="A17">
        <v>1</v>
      </c>
      <c r="B17">
        <v>1660225978.5</v>
      </c>
      <c r="C17">
        <v>0</v>
      </c>
      <c r="D17" t="s">
        <v>374</v>
      </c>
      <c r="E17" t="s">
        <v>375</v>
      </c>
      <c r="F17">
        <v>1</v>
      </c>
      <c r="G17" t="s">
        <v>376</v>
      </c>
      <c r="H17" t="s">
        <v>377</v>
      </c>
      <c r="I17" t="s">
        <v>378</v>
      </c>
      <c r="J17" t="s">
        <v>379</v>
      </c>
      <c r="K17" t="s">
        <v>380</v>
      </c>
      <c r="L17" t="s">
        <v>381</v>
      </c>
      <c r="M17" t="s">
        <v>382</v>
      </c>
      <c r="N17">
        <v>1660225970.75</v>
      </c>
      <c r="O17">
        <f t="shared" ref="O17:O27" si="0">(P17)/1000</f>
        <v>2.2191144827405323E-3</v>
      </c>
      <c r="P17">
        <f t="shared" ref="P17:P27" si="1">IF(BK17, AS17, AM17)</f>
        <v>2.2191144827405322</v>
      </c>
      <c r="Q17">
        <f t="shared" ref="Q17:Q27" si="2">IF(BK17, AN17, AL17)</f>
        <v>7.1415409983841718</v>
      </c>
      <c r="R17">
        <f t="shared" ref="R17:R27" si="3">BM17 - IF(AZ17&gt;1, Q17*BG17*100/(BB17*CA17), 0)</f>
        <v>390.39923333333331</v>
      </c>
      <c r="S17">
        <f t="shared" ref="S17:S27" si="4">((Y17-O17/2)*R17-Q17)/(Y17+O17/2)</f>
        <v>277.19269604632791</v>
      </c>
      <c r="T17">
        <f t="shared" ref="T17:T27" si="5">S17*(BT17+BU17)/1000</f>
        <v>27.603293123986145</v>
      </c>
      <c r="U17">
        <f t="shared" ref="U17:U27" si="6">(BM17 - IF(AZ17&gt;1, Q17*BG17*100/(BB17*CA17), 0))*(BT17+BU17)/1000</f>
        <v>38.876581622765386</v>
      </c>
      <c r="V17">
        <f t="shared" ref="V17:V27" si="7">2/((1/X17-1/W17)+SIGN(X17)*SQRT((1/X17-1/W17)*(1/X17-1/W17) + 4*BH17/((BH17+1)*(BH17+1))*(2*1/X17*1/W17-1/W17*1/W17)))</f>
        <v>0.11346004782316201</v>
      </c>
      <c r="W17">
        <f t="shared" ref="W17:W27" si="8">IF(LEFT(BI17,1)&lt;&gt;"0",IF(LEFT(BI17,1)="1",3,BJ17),$D$5+$E$5*(CA17*BT17/($K$5*1000))+$F$5*(CA17*BT17/($K$5*1000))*MAX(MIN(BG17,$J$5),$I$5)*MAX(MIN(BG17,$J$5),$I$5)+$G$5*MAX(MIN(BG17,$J$5),$I$5)*(CA17*BT17/($K$5*1000))+$H$5*(CA17*BT17/($K$5*1000))*(CA17*BT17/($K$5*1000)))</f>
        <v>2.9198295580380513</v>
      </c>
      <c r="X17">
        <f t="shared" ref="X17:X27" si="9">O17*(1000-(1000*0.61365*EXP(17.502*AB17/(240.97+AB17))/(BT17+BU17)+BO17)/2)/(1000*0.61365*EXP(17.502*AB17/(240.97+AB17))/(BT17+BU17)-BO17)</f>
        <v>0.11106641369948923</v>
      </c>
      <c r="Y17">
        <f t="shared" ref="Y17:Y27" si="10">1/((BH17+1)/(V17/1.6)+1/(W17/1.37)) + BH17/((BH17+1)/(V17/1.6) + BH17/(W17/1.37))</f>
        <v>6.9627361164879525E-2</v>
      </c>
      <c r="Z17">
        <f t="shared" ref="Z17:Z27" si="11">(BC17*BF17)</f>
        <v>321.5176816</v>
      </c>
      <c r="AA17">
        <f t="shared" ref="AA17:AA27" si="12">(BV17+(Z17+2*0.95*0.0000000567*(((BV17+$B$7)+273)^4-(BV17+273)^4)-44100*O17)/(1.84*29.3*W17+8*0.95*0.0000000567*(BV17+273)^3))</f>
        <v>32.32974245386967</v>
      </c>
      <c r="AB17">
        <f t="shared" ref="AB17:AB27" si="13">($C$7*BW17+$D$7*BX17+$E$7*AA17)</f>
        <v>31.383199999999999</v>
      </c>
      <c r="AC17">
        <f t="shared" ref="AC17:AC27" si="14">0.61365*EXP(17.502*AB17/(240.97+AB17))</f>
        <v>4.6108909705263237</v>
      </c>
      <c r="AD17">
        <f t="shared" ref="AD17:AD27" si="15">(AE17/AF17*100)</f>
        <v>59.685151193599459</v>
      </c>
      <c r="AE17">
        <f t="shared" ref="AE17:AE27" si="16">BO17*(BT17+BU17)/1000</f>
        <v>2.6942221043506125</v>
      </c>
      <c r="AF17">
        <f t="shared" ref="AF17:AF27" si="17">0.61365*EXP(17.502*BV17/(240.97+BV17))</f>
        <v>4.5140576013813236</v>
      </c>
      <c r="AG17">
        <f t="shared" ref="AG17:AG27" si="18">(AC17-BO17*(BT17+BU17)/1000)</f>
        <v>1.9166688661757112</v>
      </c>
      <c r="AH17">
        <f t="shared" ref="AH17:AH27" si="19">(-O17*44100)</f>
        <v>-97.862948688857472</v>
      </c>
      <c r="AI17">
        <f t="shared" ref="AI17:AI27" si="20">2*29.3*W17*0.92*(BV17-AB17)</f>
        <v>-58.681784851013198</v>
      </c>
      <c r="AJ17">
        <f t="shared" ref="AJ17:AJ27" si="21">2*0.95*0.0000000567*(((BV17+$B$7)+273)^4-(AB17+273)^4)</f>
        <v>-4.5219019069220145</v>
      </c>
      <c r="AK17">
        <f t="shared" ref="AK17:AK27" si="22">Z17+AJ17+AH17+AI17</f>
        <v>160.4510461532073</v>
      </c>
      <c r="AL17">
        <f t="shared" ref="AL17:AL27" si="23">BS17*AZ17*(BN17-BM17*(1000-AZ17*BP17)/(1000-AZ17*BO17))/(100*BG17)</f>
        <v>7.1290490157524848</v>
      </c>
      <c r="AM17">
        <f t="shared" ref="AM17:AM27" si="24">1000*BS17*AZ17*(BO17-BP17)/(100*BG17*(1000-AZ17*BO17))</f>
        <v>2.224192880134916</v>
      </c>
      <c r="AN17">
        <f t="shared" ref="AN17:AN27" si="25">(AO17 - AP17 - BT17*1000/(8.314*(BV17+273.15)) * AR17/BS17 * AQ17) * BS17/(100*BG17) * (1000 - BP17)/1000</f>
        <v>7.1415409983841718</v>
      </c>
      <c r="AO17">
        <v>410.04261857449239</v>
      </c>
      <c r="AP17">
        <v>401.25866666666661</v>
      </c>
      <c r="AQ17">
        <v>2.8182780423891598E-4</v>
      </c>
      <c r="AR17">
        <v>65.146290795783841</v>
      </c>
      <c r="AS17">
        <f t="shared" ref="AS17:AS27" si="26">(AU17 - AT17 + BT17*1000/(8.314*(BV17+273.15)) * AW17/BS17 * AV17) * BS17/(100*BG17) * 1000/(1000 - AU17)</f>
        <v>2.2191144827405322</v>
      </c>
      <c r="AT17">
        <v>24.462535708325131</v>
      </c>
      <c r="AU17">
        <v>27.0528181818182</v>
      </c>
      <c r="AV17">
        <v>-5.6503417542721563E-6</v>
      </c>
      <c r="AW17">
        <v>82.321829400423809</v>
      </c>
      <c r="AX17">
        <v>0</v>
      </c>
      <c r="AY17">
        <v>0</v>
      </c>
      <c r="AZ17">
        <f t="shared" ref="AZ17:AZ27" si="27">IF(AX17*$H$13&gt;=BB17,1,(BB17/(BB17-AX17*$H$13)))</f>
        <v>1</v>
      </c>
      <c r="BA17">
        <f t="shared" ref="BA17:BA27" si="28">(AZ17-1)*100</f>
        <v>0</v>
      </c>
      <c r="BB17">
        <f t="shared" ref="BB17:BB27" si="29">MAX(0,($B$13+$C$13*CA17)/(1+$D$13*CA17)*BT17/(BV17+273)*$E$13)</f>
        <v>51891.786040860468</v>
      </c>
      <c r="BC17">
        <f t="shared" ref="BC17:BC27" si="30">$B$11*CB17+$C$11*CC17+$F$11*CN17*(1-CQ17)</f>
        <v>2000.0066666666669</v>
      </c>
      <c r="BD17">
        <f t="shared" ref="BD17:BD27" si="31">BC17*BE17</f>
        <v>1681.2059200000001</v>
      </c>
      <c r="BE17">
        <f t="shared" ref="BE17:BE27" si="32">($B$11*$D$9+$C$11*$D$9+$F$11*((DA17+CS17)/MAX(DA17+CS17+DB17, 0.1)*$I$9+DB17/MAX(DA17+CS17+DB17, 0.1)*$J$9))/($B$11+$C$11+$F$11)</f>
        <v>0.8406001579994733</v>
      </c>
      <c r="BF17">
        <f t="shared" ref="BF17:BF27" si="33">($B$11*$K$9+$C$11*$K$9+$F$11*((DA17+CS17)/MAX(DA17+CS17+DB17, 0.1)*$P$9+DB17/MAX(DA17+CS17+DB17, 0.1)*$Q$9))/($B$11+$C$11+$F$11)</f>
        <v>0.16075830493898352</v>
      </c>
      <c r="BG17">
        <v>6</v>
      </c>
      <c r="BH17">
        <v>0.5</v>
      </c>
      <c r="BI17" t="s">
        <v>383</v>
      </c>
      <c r="BJ17">
        <v>2</v>
      </c>
      <c r="BK17" t="b">
        <v>1</v>
      </c>
      <c r="BL17">
        <v>1660225970.75</v>
      </c>
      <c r="BM17">
        <v>390.39923333333331</v>
      </c>
      <c r="BN17">
        <v>399.99366666666668</v>
      </c>
      <c r="BO17">
        <v>27.055420000000002</v>
      </c>
      <c r="BP17">
        <v>24.459253333333329</v>
      </c>
      <c r="BQ17">
        <v>389.09523333333328</v>
      </c>
      <c r="BR17">
        <v>27.03642</v>
      </c>
      <c r="BS17">
        <v>500.12576666666661</v>
      </c>
      <c r="BT17">
        <v>99.48154333333332</v>
      </c>
      <c r="BU17">
        <v>0.10006007</v>
      </c>
      <c r="BV17">
        <v>31.010413333333339</v>
      </c>
      <c r="BW17">
        <v>31.383199999999999</v>
      </c>
      <c r="BX17">
        <v>999.9000000000002</v>
      </c>
      <c r="BY17">
        <v>0</v>
      </c>
      <c r="BZ17">
        <v>0</v>
      </c>
      <c r="CA17">
        <v>9996.5220000000008</v>
      </c>
      <c r="CB17">
        <v>0</v>
      </c>
      <c r="CC17">
        <v>8.6319489999999988</v>
      </c>
      <c r="CD17">
        <v>-9.6180730000000025</v>
      </c>
      <c r="CE17">
        <v>401.23066666666671</v>
      </c>
      <c r="CF17">
        <v>410.02239999999989</v>
      </c>
      <c r="CG17">
        <v>2.5952153333333339</v>
      </c>
      <c r="CH17">
        <v>399.99366666666668</v>
      </c>
      <c r="CI17">
        <v>24.459253333333329</v>
      </c>
      <c r="CJ17">
        <v>2.6914203333333329</v>
      </c>
      <c r="CK17">
        <v>2.4332446666666669</v>
      </c>
      <c r="CL17">
        <v>22.23282</v>
      </c>
      <c r="CM17">
        <v>20.586739999999999</v>
      </c>
      <c r="CN17">
        <v>2000.0066666666669</v>
      </c>
      <c r="CO17">
        <v>0.97999480000000005</v>
      </c>
      <c r="CP17">
        <v>2.00054E-2</v>
      </c>
      <c r="CQ17">
        <v>0</v>
      </c>
      <c r="CR17">
        <v>2.6322000000000001</v>
      </c>
      <c r="CS17">
        <v>0</v>
      </c>
      <c r="CT17">
        <v>21103.75</v>
      </c>
      <c r="CU17">
        <v>17412.346666666672</v>
      </c>
      <c r="CV17">
        <v>40.75</v>
      </c>
      <c r="CW17">
        <v>41.803733333333312</v>
      </c>
      <c r="CX17">
        <v>40.75</v>
      </c>
      <c r="CY17">
        <v>40.233199999999997</v>
      </c>
      <c r="CZ17">
        <v>40.875</v>
      </c>
      <c r="DA17">
        <v>1959.995999999999</v>
      </c>
      <c r="DB17">
        <v>40.010666666666673</v>
      </c>
      <c r="DC17">
        <v>0</v>
      </c>
      <c r="DD17">
        <v>1660225976.0999999</v>
      </c>
      <c r="DE17">
        <v>0</v>
      </c>
      <c r="DF17">
        <v>1660226009.5</v>
      </c>
      <c r="DG17" t="s">
        <v>384</v>
      </c>
      <c r="DH17">
        <v>1660226009.5</v>
      </c>
      <c r="DI17">
        <v>1660225998.5</v>
      </c>
      <c r="DJ17">
        <v>1</v>
      </c>
      <c r="DK17">
        <v>5.0000000000000001E-3</v>
      </c>
      <c r="DL17">
        <v>-6.0000000000000001E-3</v>
      </c>
      <c r="DM17">
        <v>1.304</v>
      </c>
      <c r="DN17">
        <v>1.9E-2</v>
      </c>
      <c r="DO17">
        <v>400</v>
      </c>
      <c r="DP17">
        <v>24</v>
      </c>
      <c r="DQ17">
        <v>0.35</v>
      </c>
      <c r="DR17">
        <v>0.04</v>
      </c>
      <c r="DS17">
        <v>7.138094355178132</v>
      </c>
      <c r="DT17">
        <v>-0.72789941747067022</v>
      </c>
      <c r="DU17">
        <v>7.7117689858814675E-2</v>
      </c>
      <c r="DV17">
        <v>0</v>
      </c>
      <c r="DW17">
        <v>7.1524750933961334</v>
      </c>
      <c r="DX17">
        <v>-0.57448159060022486</v>
      </c>
      <c r="DY17">
        <v>6.7529450613863604E-2</v>
      </c>
      <c r="DZ17">
        <v>0</v>
      </c>
      <c r="EA17">
        <v>-9.6195043333333352</v>
      </c>
      <c r="EB17">
        <v>0.68434838709675017</v>
      </c>
      <c r="EC17">
        <v>8.2365175314301056E-2</v>
      </c>
      <c r="ED17">
        <v>1</v>
      </c>
      <c r="EE17">
        <v>277.55147546441111</v>
      </c>
      <c r="EF17">
        <v>5.7064700290405694</v>
      </c>
      <c r="EG17">
        <v>0.85972498361937533</v>
      </c>
      <c r="EH17">
        <v>0</v>
      </c>
      <c r="EI17">
        <v>2.5978940000000001</v>
      </c>
      <c r="EJ17">
        <v>-5.0062063789874288E-2</v>
      </c>
      <c r="EK17">
        <v>4.902448775867041E-3</v>
      </c>
      <c r="EL17">
        <v>1</v>
      </c>
      <c r="EM17">
        <v>1.916304288927275</v>
      </c>
      <c r="EN17">
        <v>2.8503401169609609E-2</v>
      </c>
      <c r="EO17">
        <v>2.4276755768483562E-3</v>
      </c>
      <c r="EP17">
        <v>1</v>
      </c>
      <c r="EQ17">
        <v>3</v>
      </c>
      <c r="ER17">
        <v>6</v>
      </c>
      <c r="ES17" t="s">
        <v>385</v>
      </c>
      <c r="ET17">
        <v>2.9437000000000002</v>
      </c>
      <c r="EU17">
        <v>2.8013699999999999</v>
      </c>
      <c r="EV17">
        <v>8.6494199999999993E-2</v>
      </c>
      <c r="EW17">
        <v>8.8173000000000001E-2</v>
      </c>
      <c r="EX17">
        <v>0.11763</v>
      </c>
      <c r="EY17">
        <v>0.10968</v>
      </c>
      <c r="EZ17">
        <v>18760.099999999999</v>
      </c>
      <c r="FA17">
        <v>19636.5</v>
      </c>
      <c r="FB17">
        <v>23875.7</v>
      </c>
      <c r="FC17">
        <v>25055</v>
      </c>
      <c r="FD17">
        <v>33713.4</v>
      </c>
      <c r="FE17">
        <v>35612.300000000003</v>
      </c>
      <c r="FF17">
        <v>43520.7</v>
      </c>
      <c r="FG17">
        <v>46310.1</v>
      </c>
      <c r="FH17">
        <v>1.98027</v>
      </c>
      <c r="FI17">
        <v>1.8880300000000001</v>
      </c>
      <c r="FJ17">
        <v>0.128083</v>
      </c>
      <c r="FK17">
        <v>0</v>
      </c>
      <c r="FL17">
        <v>29.303599999999999</v>
      </c>
      <c r="FM17">
        <v>999.9</v>
      </c>
      <c r="FN17">
        <v>61.4</v>
      </c>
      <c r="FO17">
        <v>33.1</v>
      </c>
      <c r="FP17">
        <v>31.359100000000002</v>
      </c>
      <c r="FQ17">
        <v>64.149900000000002</v>
      </c>
      <c r="FR17">
        <v>21.890999999999998</v>
      </c>
      <c r="FS17">
        <v>1</v>
      </c>
      <c r="FT17">
        <v>0.29123500000000002</v>
      </c>
      <c r="FU17">
        <v>0.80212399999999995</v>
      </c>
      <c r="FV17">
        <v>20.322800000000001</v>
      </c>
      <c r="FW17">
        <v>5.2216300000000002</v>
      </c>
      <c r="FX17">
        <v>11.9068</v>
      </c>
      <c r="FY17">
        <v>5.00535</v>
      </c>
      <c r="FZ17">
        <v>3.2910300000000001</v>
      </c>
      <c r="GA17">
        <v>9999</v>
      </c>
      <c r="GB17">
        <v>9999</v>
      </c>
      <c r="GC17">
        <v>9999</v>
      </c>
      <c r="GD17">
        <v>999.9</v>
      </c>
      <c r="GE17">
        <v>1.85958</v>
      </c>
      <c r="GF17">
        <v>1.8545400000000001</v>
      </c>
      <c r="GG17">
        <v>1.8577600000000001</v>
      </c>
      <c r="GH17">
        <v>1.8561300000000001</v>
      </c>
      <c r="GI17">
        <v>1.8549100000000001</v>
      </c>
      <c r="GJ17">
        <v>1.8546400000000001</v>
      </c>
      <c r="GK17">
        <v>1.8531899999999999</v>
      </c>
      <c r="GL17">
        <v>1.85639</v>
      </c>
      <c r="GM17">
        <v>0</v>
      </c>
      <c r="GN17">
        <v>0</v>
      </c>
      <c r="GO17">
        <v>0</v>
      </c>
      <c r="GP17">
        <v>0</v>
      </c>
      <c r="GQ17" t="s">
        <v>386</v>
      </c>
      <c r="GR17" t="s">
        <v>387</v>
      </c>
      <c r="GS17" t="s">
        <v>388</v>
      </c>
      <c r="GT17" t="s">
        <v>388</v>
      </c>
      <c r="GU17" t="s">
        <v>388</v>
      </c>
      <c r="GV17" t="s">
        <v>388</v>
      </c>
      <c r="GW17">
        <v>0</v>
      </c>
      <c r="GX17">
        <v>100</v>
      </c>
      <c r="GY17">
        <v>100</v>
      </c>
      <c r="GZ17">
        <v>1.304</v>
      </c>
      <c r="HA17">
        <v>1.9E-2</v>
      </c>
      <c r="HB17">
        <v>0.32968933323948008</v>
      </c>
      <c r="HC17">
        <v>2.9318383021812969E-3</v>
      </c>
      <c r="HD17">
        <v>-1.3754559859485029E-6</v>
      </c>
      <c r="HE17">
        <v>3.0700474437127301E-10</v>
      </c>
      <c r="HF17">
        <v>-5.8817367129256698E-2</v>
      </c>
      <c r="HG17">
        <v>1.00384331276165E-2</v>
      </c>
      <c r="HH17">
        <v>-3.1532673711230711E-4</v>
      </c>
      <c r="HI17">
        <v>1.819468599177705E-6</v>
      </c>
      <c r="HJ17">
        <v>1</v>
      </c>
      <c r="HK17">
        <v>2112</v>
      </c>
      <c r="HL17">
        <v>3</v>
      </c>
      <c r="HM17">
        <v>29</v>
      </c>
      <c r="HN17">
        <v>17.600000000000001</v>
      </c>
      <c r="HO17">
        <v>17.5</v>
      </c>
      <c r="HP17">
        <v>1.02295</v>
      </c>
      <c r="HQ17">
        <v>2.3327599999999999</v>
      </c>
      <c r="HR17">
        <v>1.4978</v>
      </c>
      <c r="HS17">
        <v>2.3022499999999999</v>
      </c>
      <c r="HT17">
        <v>1.5478499999999999</v>
      </c>
      <c r="HU17">
        <v>2.4462899999999999</v>
      </c>
      <c r="HV17">
        <v>36.599600000000002</v>
      </c>
      <c r="HW17">
        <v>15.3316</v>
      </c>
      <c r="HX17">
        <v>18</v>
      </c>
      <c r="HY17">
        <v>501.81200000000001</v>
      </c>
      <c r="HZ17">
        <v>507.50400000000002</v>
      </c>
      <c r="IA17">
        <v>28.526499999999999</v>
      </c>
      <c r="IB17">
        <v>30.8248</v>
      </c>
      <c r="IC17">
        <v>30.000499999999999</v>
      </c>
      <c r="ID17">
        <v>30.554300000000001</v>
      </c>
      <c r="IE17">
        <v>30.639199999999999</v>
      </c>
      <c r="IF17">
        <v>20.494</v>
      </c>
      <c r="IG17">
        <v>21.734200000000001</v>
      </c>
      <c r="IH17">
        <v>0</v>
      </c>
      <c r="II17">
        <v>28.521000000000001</v>
      </c>
      <c r="IJ17">
        <v>400</v>
      </c>
      <c r="IK17">
        <v>24.421199999999999</v>
      </c>
      <c r="IL17">
        <v>100.64700000000001</v>
      </c>
      <c r="IM17">
        <v>100.37</v>
      </c>
      <c r="IN17" t="s">
        <v>424</v>
      </c>
    </row>
    <row r="18" spans="1:248" x14ac:dyDescent="0.3">
      <c r="A18">
        <v>2</v>
      </c>
      <c r="B18">
        <v>1660226180.5</v>
      </c>
      <c r="C18">
        <v>202</v>
      </c>
      <c r="D18" t="s">
        <v>389</v>
      </c>
      <c r="E18" t="s">
        <v>390</v>
      </c>
      <c r="F18">
        <v>1</v>
      </c>
      <c r="G18" t="s">
        <v>376</v>
      </c>
      <c r="H18" t="s">
        <v>377</v>
      </c>
      <c r="I18" t="s">
        <v>378</v>
      </c>
      <c r="J18" t="s">
        <v>379</v>
      </c>
      <c r="K18" t="s">
        <v>380</v>
      </c>
      <c r="L18" t="s">
        <v>381</v>
      </c>
      <c r="M18" t="s">
        <v>382</v>
      </c>
      <c r="N18">
        <v>1660226172.5</v>
      </c>
      <c r="O18">
        <f t="shared" si="0"/>
        <v>2.0186463959988295E-3</v>
      </c>
      <c r="P18">
        <f t="shared" si="1"/>
        <v>2.0186463959988297</v>
      </c>
      <c r="Q18">
        <f t="shared" si="2"/>
        <v>0.76309122893616466</v>
      </c>
      <c r="R18">
        <f t="shared" si="3"/>
        <v>98.981338709677416</v>
      </c>
      <c r="S18">
        <f t="shared" si="4"/>
        <v>84.071313940047375</v>
      </c>
      <c r="T18">
        <f t="shared" si="5"/>
        <v>8.3719519235411273</v>
      </c>
      <c r="U18">
        <f t="shared" si="6"/>
        <v>9.8567153309402986</v>
      </c>
      <c r="V18">
        <f t="shared" si="7"/>
        <v>0.10342484508026581</v>
      </c>
      <c r="W18">
        <f t="shared" si="8"/>
        <v>2.9213915283992722</v>
      </c>
      <c r="X18">
        <f t="shared" si="9"/>
        <v>0.10143294132057194</v>
      </c>
      <c r="Y18">
        <f t="shared" si="10"/>
        <v>6.3571357684228669E-2</v>
      </c>
      <c r="Z18">
        <f t="shared" si="11"/>
        <v>321.51796906451602</v>
      </c>
      <c r="AA18">
        <f t="shared" si="12"/>
        <v>32.347223602706492</v>
      </c>
      <c r="AB18">
        <f t="shared" si="13"/>
        <v>31.402509677419349</v>
      </c>
      <c r="AC18">
        <f t="shared" si="14"/>
        <v>4.6159556642058552</v>
      </c>
      <c r="AD18">
        <f t="shared" si="15"/>
        <v>60.085174618051965</v>
      </c>
      <c r="AE18">
        <f t="shared" si="16"/>
        <v>2.7070226618292104</v>
      </c>
      <c r="AF18">
        <f t="shared" si="17"/>
        <v>4.505308803772559</v>
      </c>
      <c r="AG18">
        <f t="shared" si="18"/>
        <v>1.9089330023766449</v>
      </c>
      <c r="AH18">
        <f t="shared" si="19"/>
        <v>-89.022306063548385</v>
      </c>
      <c r="AI18">
        <f t="shared" si="20"/>
        <v>-67.112971749236607</v>
      </c>
      <c r="AJ18">
        <f t="shared" si="21"/>
        <v>-5.1684529598345996</v>
      </c>
      <c r="AK18">
        <f t="shared" si="22"/>
        <v>160.21423829189641</v>
      </c>
      <c r="AL18">
        <f t="shared" si="23"/>
        <v>0.65716452394510605</v>
      </c>
      <c r="AM18">
        <f t="shared" si="24"/>
        <v>2.0214257280474905</v>
      </c>
      <c r="AN18">
        <f t="shared" si="25"/>
        <v>0.76309122893616466</v>
      </c>
      <c r="AO18">
        <v>102.5599814235036</v>
      </c>
      <c r="AP18">
        <v>101.61696363636359</v>
      </c>
      <c r="AQ18">
        <v>8.1056540076673465E-4</v>
      </c>
      <c r="AR18">
        <v>65.883705821949889</v>
      </c>
      <c r="AS18">
        <f t="shared" si="26"/>
        <v>2.0186463959988297</v>
      </c>
      <c r="AT18">
        <v>24.829053356575681</v>
      </c>
      <c r="AU18">
        <v>27.184938181818168</v>
      </c>
      <c r="AV18">
        <v>1.987610745779401E-5</v>
      </c>
      <c r="AW18">
        <v>81.271745301040198</v>
      </c>
      <c r="AX18">
        <v>0</v>
      </c>
      <c r="AY18">
        <v>0</v>
      </c>
      <c r="AZ18">
        <f t="shared" si="27"/>
        <v>1</v>
      </c>
      <c r="BA18">
        <f t="shared" si="28"/>
        <v>0</v>
      </c>
      <c r="BB18">
        <f t="shared" si="29"/>
        <v>51942.007576754942</v>
      </c>
      <c r="BC18">
        <f t="shared" si="30"/>
        <v>2000.0087096774189</v>
      </c>
      <c r="BD18">
        <f t="shared" si="31"/>
        <v>1681.2076161290317</v>
      </c>
      <c r="BE18">
        <f t="shared" si="32"/>
        <v>0.84060014738645483</v>
      </c>
      <c r="BF18">
        <f t="shared" si="33"/>
        <v>0.16075828445585799</v>
      </c>
      <c r="BG18">
        <v>6</v>
      </c>
      <c r="BH18">
        <v>0.5</v>
      </c>
      <c r="BI18" t="s">
        <v>383</v>
      </c>
      <c r="BJ18">
        <v>2</v>
      </c>
      <c r="BK18" t="b">
        <v>1</v>
      </c>
      <c r="BL18">
        <v>1660226172.5</v>
      </c>
      <c r="BM18">
        <v>98.981338709677416</v>
      </c>
      <c r="BN18">
        <v>100.00981290322579</v>
      </c>
      <c r="BO18">
        <v>27.183977419354829</v>
      </c>
      <c r="BP18">
        <v>24.82471935483871</v>
      </c>
      <c r="BQ18">
        <v>98.231338709677416</v>
      </c>
      <c r="BR18">
        <v>27.16197741935483</v>
      </c>
      <c r="BS18">
        <v>500.10858064516128</v>
      </c>
      <c r="BT18">
        <v>99.481625806451575</v>
      </c>
      <c r="BU18">
        <v>9.9926225806451593E-2</v>
      </c>
      <c r="BV18">
        <v>30.976390322580649</v>
      </c>
      <c r="BW18">
        <v>31.402509677419349</v>
      </c>
      <c r="BX18">
        <v>999.90000000000032</v>
      </c>
      <c r="BY18">
        <v>0</v>
      </c>
      <c r="BZ18">
        <v>0</v>
      </c>
      <c r="CA18">
        <v>10005.43322580645</v>
      </c>
      <c r="CB18">
        <v>0</v>
      </c>
      <c r="CC18">
        <v>8.7612883870967746</v>
      </c>
      <c r="CD18">
        <v>-1.1690874193548391</v>
      </c>
      <c r="CE18">
        <v>101.60164516129031</v>
      </c>
      <c r="CF18">
        <v>102.5557096774193</v>
      </c>
      <c r="CG18">
        <v>2.3488029032258062</v>
      </c>
      <c r="CH18">
        <v>100.00981290322579</v>
      </c>
      <c r="CI18">
        <v>24.82471935483871</v>
      </c>
      <c r="CJ18">
        <v>2.703267096774193</v>
      </c>
      <c r="CK18">
        <v>2.469604193548387</v>
      </c>
      <c r="CL18">
        <v>22.304987096774191</v>
      </c>
      <c r="CM18">
        <v>20.82755483870968</v>
      </c>
      <c r="CN18">
        <v>2000.0087096774189</v>
      </c>
      <c r="CO18">
        <v>0.97999590322580632</v>
      </c>
      <c r="CP18">
        <v>2.0004296774193551E-2</v>
      </c>
      <c r="CQ18">
        <v>0</v>
      </c>
      <c r="CR18">
        <v>2.5380967741935492</v>
      </c>
      <c r="CS18">
        <v>0</v>
      </c>
      <c r="CT18">
        <v>21089.832258064511</v>
      </c>
      <c r="CU18">
        <v>17412.38709677419</v>
      </c>
      <c r="CV18">
        <v>40.875</v>
      </c>
      <c r="CW18">
        <v>41.882999999999988</v>
      </c>
      <c r="CX18">
        <v>40.875</v>
      </c>
      <c r="CY18">
        <v>40.375</v>
      </c>
      <c r="CZ18">
        <v>41</v>
      </c>
      <c r="DA18">
        <v>1959.99870967742</v>
      </c>
      <c r="DB18">
        <v>40.01</v>
      </c>
      <c r="DC18">
        <v>0</v>
      </c>
      <c r="DD18">
        <v>1660226178.3</v>
      </c>
      <c r="DE18">
        <v>0</v>
      </c>
      <c r="DF18">
        <v>1660226201.5</v>
      </c>
      <c r="DG18" t="s">
        <v>391</v>
      </c>
      <c r="DH18">
        <v>1660226201.5</v>
      </c>
      <c r="DI18">
        <v>1660226201.5</v>
      </c>
      <c r="DJ18">
        <v>2</v>
      </c>
      <c r="DK18">
        <v>0.13800000000000001</v>
      </c>
      <c r="DL18">
        <v>4.0000000000000001E-3</v>
      </c>
      <c r="DM18">
        <v>0.75</v>
      </c>
      <c r="DN18">
        <v>2.1999999999999999E-2</v>
      </c>
      <c r="DO18">
        <v>100</v>
      </c>
      <c r="DP18">
        <v>25</v>
      </c>
      <c r="DQ18">
        <v>0.31</v>
      </c>
      <c r="DR18">
        <v>0.04</v>
      </c>
      <c r="DS18">
        <v>0.7688731944433923</v>
      </c>
      <c r="DT18">
        <v>0.16753654907502011</v>
      </c>
      <c r="DU18">
        <v>3.2653388135997941E-2</v>
      </c>
      <c r="DV18">
        <v>1</v>
      </c>
      <c r="DW18">
        <v>0.77665900274555</v>
      </c>
      <c r="DX18">
        <v>-3.2167187364093193E-2</v>
      </c>
      <c r="DY18">
        <v>2.4893158922263861E-2</v>
      </c>
      <c r="DZ18">
        <v>1</v>
      </c>
      <c r="EA18">
        <v>-1.169798064516129</v>
      </c>
      <c r="EB18">
        <v>4.5938225806453889E-2</v>
      </c>
      <c r="EC18">
        <v>2.956940042366759E-2</v>
      </c>
      <c r="ED18">
        <v>1</v>
      </c>
      <c r="EE18">
        <v>83.792566080228241</v>
      </c>
      <c r="EF18">
        <v>-2.347624183621615</v>
      </c>
      <c r="EG18">
        <v>0.50990453460192908</v>
      </c>
      <c r="EH18">
        <v>0</v>
      </c>
      <c r="EI18">
        <v>2.3487570731707308</v>
      </c>
      <c r="EJ18">
        <v>1.0535121951220279E-2</v>
      </c>
      <c r="EK18">
        <v>2.029177706702369E-3</v>
      </c>
      <c r="EL18">
        <v>1</v>
      </c>
      <c r="EM18">
        <v>1.9100309373265889</v>
      </c>
      <c r="EN18">
        <v>-3.6358830936742219E-3</v>
      </c>
      <c r="EO18">
        <v>1.2452672959936289E-3</v>
      </c>
      <c r="EP18">
        <v>1</v>
      </c>
      <c r="EQ18">
        <v>5</v>
      </c>
      <c r="ER18">
        <v>6</v>
      </c>
      <c r="ES18" t="s">
        <v>392</v>
      </c>
      <c r="ET18">
        <v>2.9436599999999999</v>
      </c>
      <c r="EU18">
        <v>2.8012299999999999</v>
      </c>
      <c r="EV18">
        <v>2.5934499999999999E-2</v>
      </c>
      <c r="EW18">
        <v>2.6276299999999999E-2</v>
      </c>
      <c r="EX18">
        <v>0.11801499999999999</v>
      </c>
      <c r="EY18">
        <v>0.11081299999999999</v>
      </c>
      <c r="EZ18">
        <v>19999.599999999999</v>
      </c>
      <c r="FA18">
        <v>20963.8</v>
      </c>
      <c r="FB18">
        <v>23872</v>
      </c>
      <c r="FC18">
        <v>25049.4</v>
      </c>
      <c r="FD18">
        <v>33691.599999999999</v>
      </c>
      <c r="FE18">
        <v>35556.9</v>
      </c>
      <c r="FF18">
        <v>43514.9</v>
      </c>
      <c r="FG18">
        <v>46300.6</v>
      </c>
      <c r="FH18">
        <v>1.97847</v>
      </c>
      <c r="FI18">
        <v>1.8852</v>
      </c>
      <c r="FJ18">
        <v>0.123601</v>
      </c>
      <c r="FK18">
        <v>0</v>
      </c>
      <c r="FL18">
        <v>29.390699999999999</v>
      </c>
      <c r="FM18">
        <v>999.9</v>
      </c>
      <c r="FN18">
        <v>60.8</v>
      </c>
      <c r="FO18">
        <v>33.299999999999997</v>
      </c>
      <c r="FP18">
        <v>31.402999999999999</v>
      </c>
      <c r="FQ18">
        <v>64.139799999999994</v>
      </c>
      <c r="FR18">
        <v>21.245999999999999</v>
      </c>
      <c r="FS18">
        <v>1</v>
      </c>
      <c r="FT18">
        <v>0.30096000000000001</v>
      </c>
      <c r="FU18">
        <v>0.68102700000000005</v>
      </c>
      <c r="FV18">
        <v>20.323499999999999</v>
      </c>
      <c r="FW18">
        <v>5.2175900000000004</v>
      </c>
      <c r="FX18">
        <v>11.9053</v>
      </c>
      <c r="FY18">
        <v>5.0054499999999997</v>
      </c>
      <c r="FZ18">
        <v>3.29115</v>
      </c>
      <c r="GA18">
        <v>9999</v>
      </c>
      <c r="GB18">
        <v>9999</v>
      </c>
      <c r="GC18">
        <v>9999</v>
      </c>
      <c r="GD18">
        <v>999.9</v>
      </c>
      <c r="GE18">
        <v>1.8595900000000001</v>
      </c>
      <c r="GF18">
        <v>1.85453</v>
      </c>
      <c r="GG18">
        <v>1.8577600000000001</v>
      </c>
      <c r="GH18">
        <v>1.8561399999999999</v>
      </c>
      <c r="GI18">
        <v>1.8549</v>
      </c>
      <c r="GJ18">
        <v>1.8546499999999999</v>
      </c>
      <c r="GK18">
        <v>1.85321</v>
      </c>
      <c r="GL18">
        <v>1.8563799999999999</v>
      </c>
      <c r="GM18">
        <v>0</v>
      </c>
      <c r="GN18">
        <v>0</v>
      </c>
      <c r="GO18">
        <v>0</v>
      </c>
      <c r="GP18">
        <v>0</v>
      </c>
      <c r="GQ18" t="s">
        <v>386</v>
      </c>
      <c r="GR18" t="s">
        <v>387</v>
      </c>
      <c r="GS18" t="s">
        <v>388</v>
      </c>
      <c r="GT18" t="s">
        <v>388</v>
      </c>
      <c r="GU18" t="s">
        <v>388</v>
      </c>
      <c r="GV18" t="s">
        <v>388</v>
      </c>
      <c r="GW18">
        <v>0</v>
      </c>
      <c r="GX18">
        <v>100</v>
      </c>
      <c r="GY18">
        <v>100</v>
      </c>
      <c r="GZ18">
        <v>0.75</v>
      </c>
      <c r="HA18">
        <v>2.1999999999999999E-2</v>
      </c>
      <c r="HB18">
        <v>0.33437331190350678</v>
      </c>
      <c r="HC18">
        <v>2.9318383021812969E-3</v>
      </c>
      <c r="HD18">
        <v>-1.3754559859485029E-6</v>
      </c>
      <c r="HE18">
        <v>3.0700474437127301E-10</v>
      </c>
      <c r="HF18">
        <v>-6.4935335208303524E-2</v>
      </c>
      <c r="HG18">
        <v>1.00384331276165E-2</v>
      </c>
      <c r="HH18">
        <v>-3.1532673711230711E-4</v>
      </c>
      <c r="HI18">
        <v>1.819468599177705E-6</v>
      </c>
      <c r="HJ18">
        <v>1</v>
      </c>
      <c r="HK18">
        <v>2112</v>
      </c>
      <c r="HL18">
        <v>3</v>
      </c>
      <c r="HM18">
        <v>29</v>
      </c>
      <c r="HN18">
        <v>2.9</v>
      </c>
      <c r="HO18">
        <v>3</v>
      </c>
      <c r="HP18">
        <v>0.37597700000000001</v>
      </c>
      <c r="HQ18">
        <v>2.36084</v>
      </c>
      <c r="HR18">
        <v>1.4978</v>
      </c>
      <c r="HS18">
        <v>2.3010299999999999</v>
      </c>
      <c r="HT18">
        <v>1.5478499999999999</v>
      </c>
      <c r="HU18">
        <v>2.3706100000000001</v>
      </c>
      <c r="HV18">
        <v>36.718000000000004</v>
      </c>
      <c r="HW18">
        <v>15.2791</v>
      </c>
      <c r="HX18">
        <v>18</v>
      </c>
      <c r="HY18">
        <v>501.75099999999998</v>
      </c>
      <c r="HZ18">
        <v>506.76100000000002</v>
      </c>
      <c r="IA18">
        <v>28.413</v>
      </c>
      <c r="IB18">
        <v>30.9238</v>
      </c>
      <c r="IC18">
        <v>30.000299999999999</v>
      </c>
      <c r="ID18">
        <v>30.6904</v>
      </c>
      <c r="IE18">
        <v>30.781500000000001</v>
      </c>
      <c r="IF18">
        <v>7.569</v>
      </c>
      <c r="IG18">
        <v>20.850899999999999</v>
      </c>
      <c r="IH18">
        <v>0</v>
      </c>
      <c r="II18">
        <v>28.423999999999999</v>
      </c>
      <c r="IJ18">
        <v>100</v>
      </c>
      <c r="IK18">
        <v>24.858499999999999</v>
      </c>
      <c r="IL18">
        <v>100.63200000000001</v>
      </c>
      <c r="IM18">
        <v>100.349</v>
      </c>
      <c r="IN18" t="s">
        <v>423</v>
      </c>
    </row>
    <row r="19" spans="1:248" x14ac:dyDescent="0.3">
      <c r="A19">
        <v>3</v>
      </c>
      <c r="B19">
        <v>1660226327.5</v>
      </c>
      <c r="C19">
        <v>349</v>
      </c>
      <c r="D19" t="s">
        <v>393</v>
      </c>
      <c r="E19" t="s">
        <v>394</v>
      </c>
      <c r="F19">
        <v>1</v>
      </c>
      <c r="G19" t="s">
        <v>376</v>
      </c>
      <c r="H19" t="s">
        <v>377</v>
      </c>
      <c r="I19" t="s">
        <v>378</v>
      </c>
      <c r="J19" t="s">
        <v>379</v>
      </c>
      <c r="K19" t="s">
        <v>380</v>
      </c>
      <c r="L19" t="s">
        <v>381</v>
      </c>
      <c r="M19" t="s">
        <v>382</v>
      </c>
      <c r="N19">
        <v>1660226319.5</v>
      </c>
      <c r="O19">
        <f t="shared" si="0"/>
        <v>2.1556334627569175E-3</v>
      </c>
      <c r="P19">
        <f t="shared" si="1"/>
        <v>2.1556334627569176</v>
      </c>
      <c r="Q19">
        <f t="shared" si="2"/>
        <v>-0.31733530600238513</v>
      </c>
      <c r="R19">
        <f t="shared" si="3"/>
        <v>50.209961290322582</v>
      </c>
      <c r="S19">
        <f t="shared" si="4"/>
        <v>53.234216629693599</v>
      </c>
      <c r="T19">
        <f t="shared" si="5"/>
        <v>5.3011076549768994</v>
      </c>
      <c r="U19">
        <f t="shared" si="6"/>
        <v>4.9999497880045141</v>
      </c>
      <c r="V19">
        <f t="shared" si="7"/>
        <v>0.11086519621922103</v>
      </c>
      <c r="W19">
        <f t="shared" si="8"/>
        <v>2.9207267988760859</v>
      </c>
      <c r="X19">
        <f t="shared" si="9"/>
        <v>0.10857929377126457</v>
      </c>
      <c r="Y19">
        <f t="shared" si="10"/>
        <v>6.8063512229530554E-2</v>
      </c>
      <c r="Z19">
        <f t="shared" si="11"/>
        <v>321.51647603225797</v>
      </c>
      <c r="AA19">
        <f t="shared" si="12"/>
        <v>32.340740618983254</v>
      </c>
      <c r="AB19">
        <f t="shared" si="13"/>
        <v>31.413335483870959</v>
      </c>
      <c r="AC19">
        <f t="shared" si="14"/>
        <v>4.6187972605168062</v>
      </c>
      <c r="AD19">
        <f t="shared" si="15"/>
        <v>60.154323037872167</v>
      </c>
      <c r="AE19">
        <f t="shared" si="16"/>
        <v>2.7146062825593615</v>
      </c>
      <c r="AF19">
        <f t="shared" si="17"/>
        <v>4.5127368166877888</v>
      </c>
      <c r="AG19">
        <f t="shared" si="18"/>
        <v>1.9041909779574446</v>
      </c>
      <c r="AH19">
        <f t="shared" si="19"/>
        <v>-95.063435707580069</v>
      </c>
      <c r="AI19">
        <f t="shared" si="20"/>
        <v>-64.253222082992181</v>
      </c>
      <c r="AJ19">
        <f t="shared" si="21"/>
        <v>-4.9503154383229564</v>
      </c>
      <c r="AK19">
        <f t="shared" si="22"/>
        <v>157.24950280336276</v>
      </c>
      <c r="AL19">
        <f t="shared" si="23"/>
        <v>-0.28800482605819705</v>
      </c>
      <c r="AM19">
        <f t="shared" si="24"/>
        <v>2.1434409933935936</v>
      </c>
      <c r="AN19">
        <f t="shared" si="25"/>
        <v>-0.31733530600238513</v>
      </c>
      <c r="AO19">
        <v>51.317515037884569</v>
      </c>
      <c r="AP19">
        <v>51.706793333333302</v>
      </c>
      <c r="AQ19">
        <v>2.135171073828105E-4</v>
      </c>
      <c r="AR19">
        <v>65.623451062758903</v>
      </c>
      <c r="AS19">
        <f t="shared" si="26"/>
        <v>2.1556334627569176</v>
      </c>
      <c r="AT19">
        <v>24.746323699348469</v>
      </c>
      <c r="AU19">
        <v>27.261933939393931</v>
      </c>
      <c r="AV19">
        <v>8.2866826188088648E-6</v>
      </c>
      <c r="AW19">
        <v>81.577215733817027</v>
      </c>
      <c r="AX19">
        <v>0</v>
      </c>
      <c r="AY19">
        <v>0</v>
      </c>
      <c r="AZ19">
        <f t="shared" si="27"/>
        <v>1</v>
      </c>
      <c r="BA19">
        <f t="shared" si="28"/>
        <v>0</v>
      </c>
      <c r="BB19">
        <f t="shared" si="29"/>
        <v>51918.154542138589</v>
      </c>
      <c r="BC19">
        <f t="shared" si="30"/>
        <v>1999.999354838709</v>
      </c>
      <c r="BD19">
        <f t="shared" si="31"/>
        <v>1681.1997580645154</v>
      </c>
      <c r="BE19">
        <f t="shared" si="32"/>
        <v>0.8406001501935968</v>
      </c>
      <c r="BF19">
        <f t="shared" si="33"/>
        <v>0.16075828987364191</v>
      </c>
      <c r="BG19">
        <v>6</v>
      </c>
      <c r="BH19">
        <v>0.5</v>
      </c>
      <c r="BI19" t="s">
        <v>383</v>
      </c>
      <c r="BJ19">
        <v>2</v>
      </c>
      <c r="BK19" t="b">
        <v>1</v>
      </c>
      <c r="BL19">
        <v>1660226319.5</v>
      </c>
      <c r="BM19">
        <v>50.209961290322582</v>
      </c>
      <c r="BN19">
        <v>49.993551612903232</v>
      </c>
      <c r="BO19">
        <v>27.26032903225807</v>
      </c>
      <c r="BP19">
        <v>24.75889032258064</v>
      </c>
      <c r="BQ19">
        <v>49.651961290322582</v>
      </c>
      <c r="BR19">
        <v>27.238329032258068</v>
      </c>
      <c r="BS19">
        <v>500.1146129032258</v>
      </c>
      <c r="BT19">
        <v>99.480854838709647</v>
      </c>
      <c r="BU19">
        <v>9.997851612903226E-2</v>
      </c>
      <c r="BV19">
        <v>31.005280645161289</v>
      </c>
      <c r="BW19">
        <v>31.413335483870959</v>
      </c>
      <c r="BX19">
        <v>999.90000000000032</v>
      </c>
      <c r="BY19">
        <v>0</v>
      </c>
      <c r="BZ19">
        <v>0</v>
      </c>
      <c r="CA19">
        <v>10001.714193548391</v>
      </c>
      <c r="CB19">
        <v>0</v>
      </c>
      <c r="CC19">
        <v>8.9519412903225817</v>
      </c>
      <c r="CD19">
        <v>0.27278438709677422</v>
      </c>
      <c r="CE19">
        <v>51.674680645161288</v>
      </c>
      <c r="CF19">
        <v>51.262748387096778</v>
      </c>
      <c r="CG19">
        <v>2.4951729032258072</v>
      </c>
      <c r="CH19">
        <v>49.993551612903232</v>
      </c>
      <c r="CI19">
        <v>24.75889032258064</v>
      </c>
      <c r="CJ19">
        <v>2.7112583870967741</v>
      </c>
      <c r="CK19">
        <v>2.4630354838709678</v>
      </c>
      <c r="CL19">
        <v>22.353506451612901</v>
      </c>
      <c r="CM19">
        <v>20.784280645161289</v>
      </c>
      <c r="CN19">
        <v>1999.999354838709</v>
      </c>
      <c r="CO19">
        <v>0.97999609677419353</v>
      </c>
      <c r="CP19">
        <v>2.0004106451612911E-2</v>
      </c>
      <c r="CQ19">
        <v>0</v>
      </c>
      <c r="CR19">
        <v>2.5177419354838708</v>
      </c>
      <c r="CS19">
        <v>0</v>
      </c>
      <c r="CT19">
        <v>21009.354838709671</v>
      </c>
      <c r="CU19">
        <v>17412.3</v>
      </c>
      <c r="CV19">
        <v>40.965451612903223</v>
      </c>
      <c r="CW19">
        <v>41.936999999999983</v>
      </c>
      <c r="CX19">
        <v>40.890999999999991</v>
      </c>
      <c r="CY19">
        <v>40.436999999999983</v>
      </c>
      <c r="CZ19">
        <v>41.061999999999983</v>
      </c>
      <c r="DA19">
        <v>1959.9893548387099</v>
      </c>
      <c r="DB19">
        <v>40.01</v>
      </c>
      <c r="DC19">
        <v>0</v>
      </c>
      <c r="DD19">
        <v>1660226325.3</v>
      </c>
      <c r="DE19">
        <v>0</v>
      </c>
      <c r="DF19">
        <v>1660226349.5</v>
      </c>
      <c r="DG19" t="s">
        <v>395</v>
      </c>
      <c r="DH19">
        <v>1660226346.5</v>
      </c>
      <c r="DI19">
        <v>1660226349.5</v>
      </c>
      <c r="DJ19">
        <v>3</v>
      </c>
      <c r="DK19">
        <v>-5.6000000000000001E-2</v>
      </c>
      <c r="DL19">
        <v>0</v>
      </c>
      <c r="DM19">
        <v>0.55800000000000005</v>
      </c>
      <c r="DN19">
        <v>2.1999999999999999E-2</v>
      </c>
      <c r="DO19">
        <v>50</v>
      </c>
      <c r="DP19">
        <v>25</v>
      </c>
      <c r="DQ19">
        <v>0.36</v>
      </c>
      <c r="DR19">
        <v>0.04</v>
      </c>
      <c r="DS19">
        <v>-0.33304995688469019</v>
      </c>
      <c r="DT19">
        <v>-0.29318461385575662</v>
      </c>
      <c r="DU19">
        <v>3.4781274758444468E-2</v>
      </c>
      <c r="DV19">
        <v>1</v>
      </c>
      <c r="DW19">
        <v>-0.33254371911793279</v>
      </c>
      <c r="DX19">
        <v>-5.4468070178486988E-4</v>
      </c>
      <c r="DY19">
        <v>1.7498759366964631E-2</v>
      </c>
      <c r="DZ19">
        <v>1</v>
      </c>
      <c r="EA19">
        <v>0.27087812903225811</v>
      </c>
      <c r="EB19">
        <v>7.0022419354833507E-3</v>
      </c>
      <c r="EC19">
        <v>2.1208385281331892E-2</v>
      </c>
      <c r="ED19">
        <v>1</v>
      </c>
      <c r="EE19">
        <v>53.563468511618531</v>
      </c>
      <c r="EF19">
        <v>4.2369536435561059</v>
      </c>
      <c r="EG19">
        <v>0.51374061393909476</v>
      </c>
      <c r="EH19">
        <v>0</v>
      </c>
      <c r="EI19">
        <v>2.4878851219512201</v>
      </c>
      <c r="EJ19">
        <v>0.16129463414634451</v>
      </c>
      <c r="EK19">
        <v>1.6921705663026521E-2</v>
      </c>
      <c r="EL19">
        <v>0</v>
      </c>
      <c r="EM19">
        <v>1.9048941534795449</v>
      </c>
      <c r="EN19">
        <v>-6.8228387939469389E-3</v>
      </c>
      <c r="EO19">
        <v>5.7787168001902111E-4</v>
      </c>
      <c r="EP19">
        <v>1</v>
      </c>
      <c r="EQ19">
        <v>4</v>
      </c>
      <c r="ER19">
        <v>6</v>
      </c>
      <c r="ES19" t="s">
        <v>396</v>
      </c>
      <c r="ET19">
        <v>2.9438300000000002</v>
      </c>
      <c r="EU19">
        <v>2.8012999999999999</v>
      </c>
      <c r="EV19">
        <v>1.33539E-2</v>
      </c>
      <c r="EW19">
        <v>1.33785E-2</v>
      </c>
      <c r="EX19">
        <v>0.118214</v>
      </c>
      <c r="EY19">
        <v>0.11049100000000001</v>
      </c>
      <c r="EZ19">
        <v>20254.5</v>
      </c>
      <c r="FA19">
        <v>21240</v>
      </c>
      <c r="FB19">
        <v>23868.400000000001</v>
      </c>
      <c r="FC19">
        <v>25048.2</v>
      </c>
      <c r="FD19">
        <v>33678.5</v>
      </c>
      <c r="FE19">
        <v>35567.599999999999</v>
      </c>
      <c r="FF19">
        <v>43508.6</v>
      </c>
      <c r="FG19">
        <v>46298.3</v>
      </c>
      <c r="FH19">
        <v>1.97817</v>
      </c>
      <c r="FI19">
        <v>1.8831199999999999</v>
      </c>
      <c r="FJ19">
        <v>0.125803</v>
      </c>
      <c r="FK19">
        <v>0</v>
      </c>
      <c r="FL19">
        <v>29.367799999999999</v>
      </c>
      <c r="FM19">
        <v>999.9</v>
      </c>
      <c r="FN19">
        <v>60.6</v>
      </c>
      <c r="FO19">
        <v>33.4</v>
      </c>
      <c r="FP19">
        <v>31.4741</v>
      </c>
      <c r="FQ19">
        <v>64.109800000000007</v>
      </c>
      <c r="FR19">
        <v>21.125800000000002</v>
      </c>
      <c r="FS19">
        <v>1</v>
      </c>
      <c r="FT19">
        <v>0.23966699999999999</v>
      </c>
      <c r="FU19">
        <v>0.88752200000000003</v>
      </c>
      <c r="FV19">
        <v>20.322399999999998</v>
      </c>
      <c r="FW19">
        <v>5.2207299999999996</v>
      </c>
      <c r="FX19">
        <v>11.906499999999999</v>
      </c>
      <c r="FY19">
        <v>5.0049999999999999</v>
      </c>
      <c r="FZ19">
        <v>3.2910300000000001</v>
      </c>
      <c r="GA19">
        <v>9999</v>
      </c>
      <c r="GB19">
        <v>9999</v>
      </c>
      <c r="GC19">
        <v>9999</v>
      </c>
      <c r="GD19">
        <v>999.9</v>
      </c>
      <c r="GE19">
        <v>1.8595900000000001</v>
      </c>
      <c r="GF19">
        <v>1.8545400000000001</v>
      </c>
      <c r="GG19">
        <v>1.85771</v>
      </c>
      <c r="GH19">
        <v>1.85616</v>
      </c>
      <c r="GI19">
        <v>1.8548800000000001</v>
      </c>
      <c r="GJ19">
        <v>1.8545700000000001</v>
      </c>
      <c r="GK19">
        <v>1.8531899999999999</v>
      </c>
      <c r="GL19">
        <v>1.8563799999999999</v>
      </c>
      <c r="GM19">
        <v>0</v>
      </c>
      <c r="GN19">
        <v>0</v>
      </c>
      <c r="GO19">
        <v>0</v>
      </c>
      <c r="GP19">
        <v>0</v>
      </c>
      <c r="GQ19" t="s">
        <v>386</v>
      </c>
      <c r="GR19" t="s">
        <v>387</v>
      </c>
      <c r="GS19" t="s">
        <v>388</v>
      </c>
      <c r="GT19" t="s">
        <v>388</v>
      </c>
      <c r="GU19" t="s">
        <v>388</v>
      </c>
      <c r="GV19" t="s">
        <v>388</v>
      </c>
      <c r="GW19">
        <v>0</v>
      </c>
      <c r="GX19">
        <v>100</v>
      </c>
      <c r="GY19">
        <v>100</v>
      </c>
      <c r="GZ19">
        <v>0.55800000000000005</v>
      </c>
      <c r="HA19">
        <v>2.1999999999999999E-2</v>
      </c>
      <c r="HB19">
        <v>0.47215503072995552</v>
      </c>
      <c r="HC19">
        <v>2.9318383021812969E-3</v>
      </c>
      <c r="HD19">
        <v>-1.3754559859485029E-6</v>
      </c>
      <c r="HE19">
        <v>3.0700474437127301E-10</v>
      </c>
      <c r="HF19">
        <v>-6.0520501162730139E-2</v>
      </c>
      <c r="HG19">
        <v>1.00384331276165E-2</v>
      </c>
      <c r="HH19">
        <v>-3.1532673711230711E-4</v>
      </c>
      <c r="HI19">
        <v>1.819468599177705E-6</v>
      </c>
      <c r="HJ19">
        <v>1</v>
      </c>
      <c r="HK19">
        <v>2112</v>
      </c>
      <c r="HL19">
        <v>3</v>
      </c>
      <c r="HM19">
        <v>29</v>
      </c>
      <c r="HN19">
        <v>2.1</v>
      </c>
      <c r="HO19">
        <v>2.1</v>
      </c>
      <c r="HP19">
        <v>0.26489299999999999</v>
      </c>
      <c r="HQ19">
        <v>2.4035600000000001</v>
      </c>
      <c r="HR19">
        <v>1.4978</v>
      </c>
      <c r="HS19">
        <v>2.3010299999999999</v>
      </c>
      <c r="HT19">
        <v>1.5478499999999999</v>
      </c>
      <c r="HU19">
        <v>2.2875999999999999</v>
      </c>
      <c r="HV19">
        <v>36.789200000000001</v>
      </c>
      <c r="HW19">
        <v>15.252800000000001</v>
      </c>
      <c r="HX19">
        <v>18</v>
      </c>
      <c r="HY19">
        <v>502.09899999999999</v>
      </c>
      <c r="HZ19">
        <v>505.94499999999999</v>
      </c>
      <c r="IA19">
        <v>28.4316</v>
      </c>
      <c r="IB19">
        <v>30.973299999999998</v>
      </c>
      <c r="IC19">
        <v>30.000599999999999</v>
      </c>
      <c r="ID19">
        <v>30.760899999999999</v>
      </c>
      <c r="IE19">
        <v>30.853200000000001</v>
      </c>
      <c r="IF19">
        <v>5.3364399999999996</v>
      </c>
      <c r="IG19">
        <v>22.173300000000001</v>
      </c>
      <c r="IH19">
        <v>0</v>
      </c>
      <c r="II19">
        <v>28.423200000000001</v>
      </c>
      <c r="IJ19">
        <v>50</v>
      </c>
      <c r="IK19">
        <v>24.6205</v>
      </c>
      <c r="IL19">
        <v>100.61799999999999</v>
      </c>
      <c r="IM19">
        <v>100.34399999999999</v>
      </c>
      <c r="IN19" t="s">
        <v>423</v>
      </c>
    </row>
    <row r="20" spans="1:248" x14ac:dyDescent="0.3">
      <c r="A20">
        <v>4</v>
      </c>
      <c r="B20">
        <v>1660226669</v>
      </c>
      <c r="C20">
        <v>690.5</v>
      </c>
      <c r="D20" t="s">
        <v>397</v>
      </c>
      <c r="E20" t="s">
        <v>398</v>
      </c>
      <c r="F20">
        <v>1</v>
      </c>
      <c r="G20" t="s">
        <v>376</v>
      </c>
      <c r="H20" t="s">
        <v>377</v>
      </c>
      <c r="I20" t="s">
        <v>378</v>
      </c>
      <c r="J20" t="s">
        <v>379</v>
      </c>
      <c r="K20" t="s">
        <v>380</v>
      </c>
      <c r="L20" t="s">
        <v>381</v>
      </c>
      <c r="M20" t="s">
        <v>382</v>
      </c>
      <c r="N20">
        <v>1660226661.25</v>
      </c>
      <c r="O20">
        <f t="shared" si="0"/>
        <v>2.3489423728102338E-3</v>
      </c>
      <c r="P20">
        <f t="shared" si="1"/>
        <v>2.3489423728102339</v>
      </c>
      <c r="Q20">
        <f t="shared" si="2"/>
        <v>7.0798578339756206</v>
      </c>
      <c r="R20">
        <f t="shared" si="3"/>
        <v>390.30016666666671</v>
      </c>
      <c r="S20">
        <f t="shared" si="4"/>
        <v>284.92778104534767</v>
      </c>
      <c r="T20">
        <f t="shared" si="5"/>
        <v>28.37052101016533</v>
      </c>
      <c r="U20">
        <f t="shared" si="6"/>
        <v>38.862546284756178</v>
      </c>
      <c r="V20">
        <f t="shared" si="7"/>
        <v>0.12191406623058815</v>
      </c>
      <c r="W20">
        <f t="shared" si="8"/>
        <v>2.9205029452273008</v>
      </c>
      <c r="X20">
        <f t="shared" si="9"/>
        <v>0.11915573248002743</v>
      </c>
      <c r="Y20">
        <f t="shared" si="10"/>
        <v>7.4714960246909295E-2</v>
      </c>
      <c r="Z20">
        <f t="shared" si="11"/>
        <v>321.51567421390251</v>
      </c>
      <c r="AA20">
        <f t="shared" si="12"/>
        <v>32.269515152042899</v>
      </c>
      <c r="AB20">
        <f t="shared" si="13"/>
        <v>31.33666333333333</v>
      </c>
      <c r="AC20">
        <f t="shared" si="14"/>
        <v>4.5987048491296676</v>
      </c>
      <c r="AD20">
        <f t="shared" si="15"/>
        <v>60.076919222042534</v>
      </c>
      <c r="AE20">
        <f t="shared" si="16"/>
        <v>2.7078600180434633</v>
      </c>
      <c r="AF20">
        <f t="shared" si="17"/>
        <v>4.5073217020920993</v>
      </c>
      <c r="AG20">
        <f t="shared" si="18"/>
        <v>1.8908448310862043</v>
      </c>
      <c r="AH20">
        <f t="shared" si="19"/>
        <v>-103.5883586409313</v>
      </c>
      <c r="AI20">
        <f t="shared" si="20"/>
        <v>-55.491732551753962</v>
      </c>
      <c r="AJ20">
        <f t="shared" si="21"/>
        <v>-4.2735637527702659</v>
      </c>
      <c r="AK20">
        <f t="shared" si="22"/>
        <v>158.16201926844701</v>
      </c>
      <c r="AL20">
        <f t="shared" si="23"/>
        <v>7.1768743281794283</v>
      </c>
      <c r="AM20">
        <f t="shared" si="24"/>
        <v>2.3514435717021831</v>
      </c>
      <c r="AN20">
        <f t="shared" si="25"/>
        <v>7.0798578339756206</v>
      </c>
      <c r="AO20">
        <v>410.07234980215168</v>
      </c>
      <c r="AP20">
        <v>401.36220606060613</v>
      </c>
      <c r="AQ20">
        <v>6.0397461662924405E-4</v>
      </c>
      <c r="AR20">
        <v>65.577833846756022</v>
      </c>
      <c r="AS20">
        <f t="shared" si="26"/>
        <v>2.3489423728102339</v>
      </c>
      <c r="AT20">
        <v>24.452755854637619</v>
      </c>
      <c r="AU20">
        <v>27.19424848484848</v>
      </c>
      <c r="AV20">
        <v>5.8760181050764888E-6</v>
      </c>
      <c r="AW20">
        <v>81.651015902946611</v>
      </c>
      <c r="AX20">
        <v>0</v>
      </c>
      <c r="AY20">
        <v>0</v>
      </c>
      <c r="AZ20">
        <f t="shared" si="27"/>
        <v>1</v>
      </c>
      <c r="BA20">
        <f t="shared" si="28"/>
        <v>0</v>
      </c>
      <c r="BB20">
        <f t="shared" si="29"/>
        <v>51915.175310373328</v>
      </c>
      <c r="BC20">
        <f t="shared" si="30"/>
        <v>1999.994333333334</v>
      </c>
      <c r="BD20">
        <f t="shared" si="31"/>
        <v>1681.19553979995</v>
      </c>
      <c r="BE20">
        <f t="shared" si="32"/>
        <v>0.84060015160040424</v>
      </c>
      <c r="BF20">
        <f t="shared" si="33"/>
        <v>0.16075829258878022</v>
      </c>
      <c r="BG20">
        <v>6</v>
      </c>
      <c r="BH20">
        <v>0.5</v>
      </c>
      <c r="BI20" t="s">
        <v>383</v>
      </c>
      <c r="BJ20">
        <v>2</v>
      </c>
      <c r="BK20" t="b">
        <v>1</v>
      </c>
      <c r="BL20">
        <v>1660226661.25</v>
      </c>
      <c r="BM20">
        <v>390.30016666666671</v>
      </c>
      <c r="BN20">
        <v>400.01179999999988</v>
      </c>
      <c r="BO20">
        <v>27.19529</v>
      </c>
      <c r="BP20">
        <v>24.450843333333339</v>
      </c>
      <c r="BQ20">
        <v>389.0771666666667</v>
      </c>
      <c r="BR20">
        <v>27.17529</v>
      </c>
      <c r="BS20">
        <v>500.09980000000002</v>
      </c>
      <c r="BT20">
        <v>99.470970000000008</v>
      </c>
      <c r="BU20">
        <v>9.9949009999999991E-2</v>
      </c>
      <c r="BV20">
        <v>30.984223333333329</v>
      </c>
      <c r="BW20">
        <v>31.33666333333333</v>
      </c>
      <c r="BX20">
        <v>999.9000000000002</v>
      </c>
      <c r="BY20">
        <v>0</v>
      </c>
      <c r="BZ20">
        <v>0</v>
      </c>
      <c r="CA20">
        <v>10001.429666666671</v>
      </c>
      <c r="CB20">
        <v>0</v>
      </c>
      <c r="CC20">
        <v>8.8832476666666675</v>
      </c>
      <c r="CD20">
        <v>-9.5676976666666693</v>
      </c>
      <c r="CE20">
        <v>401.35750000000002</v>
      </c>
      <c r="CF20">
        <v>410.03756666666669</v>
      </c>
      <c r="CG20">
        <v>2.740054999999999</v>
      </c>
      <c r="CH20">
        <v>400.01179999999988</v>
      </c>
      <c r="CI20">
        <v>24.450843333333339</v>
      </c>
      <c r="CJ20">
        <v>2.7047036666666662</v>
      </c>
      <c r="CK20">
        <v>2.4321493333333342</v>
      </c>
      <c r="CL20">
        <v>22.31372</v>
      </c>
      <c r="CM20">
        <v>20.57941666666666</v>
      </c>
      <c r="CN20">
        <v>1999.994333333334</v>
      </c>
      <c r="CO20">
        <v>0.9799969999999999</v>
      </c>
      <c r="CP20">
        <v>2.0003233333333339E-2</v>
      </c>
      <c r="CQ20">
        <v>0</v>
      </c>
      <c r="CR20">
        <v>2.9797333333333338</v>
      </c>
      <c r="CS20">
        <v>0</v>
      </c>
      <c r="CT20">
        <v>20623.653333333328</v>
      </c>
      <c r="CU20">
        <v>17412.243333333339</v>
      </c>
      <c r="CV20">
        <v>41.066199999999981</v>
      </c>
      <c r="CW20">
        <v>42.057866666666648</v>
      </c>
      <c r="CX20">
        <v>41.016533333333321</v>
      </c>
      <c r="CY20">
        <v>40.520666666666664</v>
      </c>
      <c r="CZ20">
        <v>41.186999999999983</v>
      </c>
      <c r="DA20">
        <v>1959.984666666667</v>
      </c>
      <c r="DB20">
        <v>40.01</v>
      </c>
      <c r="DC20">
        <v>0</v>
      </c>
      <c r="DD20">
        <v>1660226666.7</v>
      </c>
      <c r="DE20">
        <v>0</v>
      </c>
      <c r="DF20">
        <v>1660226697</v>
      </c>
      <c r="DG20" t="s">
        <v>399</v>
      </c>
      <c r="DH20">
        <v>1660226686.5</v>
      </c>
      <c r="DI20">
        <v>1660226697</v>
      </c>
      <c r="DJ20">
        <v>4</v>
      </c>
      <c r="DK20">
        <v>-0.16300000000000001</v>
      </c>
      <c r="DL20">
        <v>-3.0000000000000001E-3</v>
      </c>
      <c r="DM20">
        <v>1.2230000000000001</v>
      </c>
      <c r="DN20">
        <v>0.02</v>
      </c>
      <c r="DO20">
        <v>400</v>
      </c>
      <c r="DP20">
        <v>24</v>
      </c>
      <c r="DQ20">
        <v>0.42</v>
      </c>
      <c r="DR20">
        <v>0.05</v>
      </c>
      <c r="DS20">
        <v>7.064671378184566</v>
      </c>
      <c r="DT20">
        <v>-5.6072713775399158E-2</v>
      </c>
      <c r="DU20">
        <v>4.3685070966679937E-2</v>
      </c>
      <c r="DV20">
        <v>1</v>
      </c>
      <c r="DW20">
        <v>7.0589666371021336</v>
      </c>
      <c r="DX20">
        <v>0.13745451835709679</v>
      </c>
      <c r="DY20">
        <v>3.5596982689370747E-2</v>
      </c>
      <c r="DZ20">
        <v>1</v>
      </c>
      <c r="EA20">
        <v>-9.5696003225806461</v>
      </c>
      <c r="EB20">
        <v>-0.16095145161285801</v>
      </c>
      <c r="EC20">
        <v>4.1723466862099642E-2</v>
      </c>
      <c r="ED20">
        <v>1</v>
      </c>
      <c r="EE20">
        <v>285.22719950363557</v>
      </c>
      <c r="EF20">
        <v>-0.1037623148615574</v>
      </c>
      <c r="EG20">
        <v>0.60634148105631047</v>
      </c>
      <c r="EH20">
        <v>1</v>
      </c>
      <c r="EI20">
        <v>2.740596585365854</v>
      </c>
      <c r="EJ20">
        <v>-1.056250871079792E-2</v>
      </c>
      <c r="EK20">
        <v>1.573291732915108E-3</v>
      </c>
      <c r="EL20">
        <v>1</v>
      </c>
      <c r="EM20">
        <v>1.891246244042833</v>
      </c>
      <c r="EN20">
        <v>8.9969124960073994E-3</v>
      </c>
      <c r="EO20">
        <v>1.253222334714111E-3</v>
      </c>
      <c r="EP20">
        <v>1</v>
      </c>
      <c r="EQ20">
        <v>6</v>
      </c>
      <c r="ER20">
        <v>6</v>
      </c>
      <c r="ES20" t="s">
        <v>400</v>
      </c>
      <c r="ET20">
        <v>2.9435199999999999</v>
      </c>
      <c r="EU20">
        <v>2.8012999999999999</v>
      </c>
      <c r="EV20">
        <v>8.6407100000000001E-2</v>
      </c>
      <c r="EW20">
        <v>8.8074899999999998E-2</v>
      </c>
      <c r="EX20">
        <v>0.11797000000000001</v>
      </c>
      <c r="EY20">
        <v>0.109553</v>
      </c>
      <c r="EZ20">
        <v>18753.900000000001</v>
      </c>
      <c r="FA20">
        <v>19629.400000000001</v>
      </c>
      <c r="FB20">
        <v>23866.9</v>
      </c>
      <c r="FC20">
        <v>25044.7</v>
      </c>
      <c r="FD20">
        <v>33689.5</v>
      </c>
      <c r="FE20">
        <v>35604.199999999997</v>
      </c>
      <c r="FF20">
        <v>43507.1</v>
      </c>
      <c r="FG20">
        <v>46292.4</v>
      </c>
      <c r="FH20">
        <v>1.9773499999999999</v>
      </c>
      <c r="FI20">
        <v>1.88032</v>
      </c>
      <c r="FJ20">
        <v>0.122979</v>
      </c>
      <c r="FK20">
        <v>0</v>
      </c>
      <c r="FL20">
        <v>29.340499999999999</v>
      </c>
      <c r="FM20">
        <v>999.9</v>
      </c>
      <c r="FN20">
        <v>60.5</v>
      </c>
      <c r="FO20">
        <v>33.6</v>
      </c>
      <c r="FP20">
        <v>31.777799999999999</v>
      </c>
      <c r="FQ20">
        <v>64.109800000000007</v>
      </c>
      <c r="FR20">
        <v>21.177900000000001</v>
      </c>
      <c r="FS20">
        <v>1</v>
      </c>
      <c r="FT20">
        <v>0.31243399999999999</v>
      </c>
      <c r="FU20">
        <v>0.59192299999999998</v>
      </c>
      <c r="FV20">
        <v>20.323599999999999</v>
      </c>
      <c r="FW20">
        <v>5.2175900000000004</v>
      </c>
      <c r="FX20">
        <v>11.904999999999999</v>
      </c>
      <c r="FY20">
        <v>5.0051500000000004</v>
      </c>
      <c r="FZ20">
        <v>3.2910300000000001</v>
      </c>
      <c r="GA20">
        <v>9999</v>
      </c>
      <c r="GB20">
        <v>9999</v>
      </c>
      <c r="GC20">
        <v>9999</v>
      </c>
      <c r="GD20">
        <v>999.9</v>
      </c>
      <c r="GE20">
        <v>1.8595699999999999</v>
      </c>
      <c r="GF20">
        <v>1.8545100000000001</v>
      </c>
      <c r="GG20">
        <v>1.85771</v>
      </c>
      <c r="GH20">
        <v>1.85612</v>
      </c>
      <c r="GI20">
        <v>1.8548899999999999</v>
      </c>
      <c r="GJ20">
        <v>1.85459</v>
      </c>
      <c r="GK20">
        <v>1.85321</v>
      </c>
      <c r="GL20">
        <v>1.8563799999999999</v>
      </c>
      <c r="GM20">
        <v>0</v>
      </c>
      <c r="GN20">
        <v>0</v>
      </c>
      <c r="GO20">
        <v>0</v>
      </c>
      <c r="GP20">
        <v>0</v>
      </c>
      <c r="GQ20" t="s">
        <v>386</v>
      </c>
      <c r="GR20" t="s">
        <v>387</v>
      </c>
      <c r="GS20" t="s">
        <v>388</v>
      </c>
      <c r="GT20" t="s">
        <v>388</v>
      </c>
      <c r="GU20" t="s">
        <v>388</v>
      </c>
      <c r="GV20" t="s">
        <v>388</v>
      </c>
      <c r="GW20">
        <v>0</v>
      </c>
      <c r="GX20">
        <v>100</v>
      </c>
      <c r="GY20">
        <v>100</v>
      </c>
      <c r="GZ20">
        <v>1.2230000000000001</v>
      </c>
      <c r="HA20">
        <v>0.02</v>
      </c>
      <c r="HB20">
        <v>0.41637658708299707</v>
      </c>
      <c r="HC20">
        <v>2.9318383021812969E-3</v>
      </c>
      <c r="HD20">
        <v>-1.3754559859485029E-6</v>
      </c>
      <c r="HE20">
        <v>3.0700474437127301E-10</v>
      </c>
      <c r="HF20">
        <v>-6.0833601360777208E-2</v>
      </c>
      <c r="HG20">
        <v>1.00384331276165E-2</v>
      </c>
      <c r="HH20">
        <v>-3.1532673711230711E-4</v>
      </c>
      <c r="HI20">
        <v>1.819468599177705E-6</v>
      </c>
      <c r="HJ20">
        <v>1</v>
      </c>
      <c r="HK20">
        <v>2112</v>
      </c>
      <c r="HL20">
        <v>3</v>
      </c>
      <c r="HM20">
        <v>29</v>
      </c>
      <c r="HN20">
        <v>5.4</v>
      </c>
      <c r="HO20">
        <v>5.3</v>
      </c>
      <c r="HP20">
        <v>1.02173</v>
      </c>
      <c r="HQ20">
        <v>2.33521</v>
      </c>
      <c r="HR20">
        <v>1.4978</v>
      </c>
      <c r="HS20">
        <v>2.3010299999999999</v>
      </c>
      <c r="HT20">
        <v>1.5478499999999999</v>
      </c>
      <c r="HU20">
        <v>2.3742700000000001</v>
      </c>
      <c r="HV20">
        <v>36.931699999999999</v>
      </c>
      <c r="HW20">
        <v>15.2003</v>
      </c>
      <c r="HX20">
        <v>18</v>
      </c>
      <c r="HY20">
        <v>502.44200000000001</v>
      </c>
      <c r="HZ20">
        <v>504.99900000000002</v>
      </c>
      <c r="IA20">
        <v>28.639399999999998</v>
      </c>
      <c r="IB20">
        <v>31.0594</v>
      </c>
      <c r="IC20">
        <v>30.0002</v>
      </c>
      <c r="ID20">
        <v>30.8734</v>
      </c>
      <c r="IE20">
        <v>30.969100000000001</v>
      </c>
      <c r="IF20">
        <v>20.488199999999999</v>
      </c>
      <c r="IG20">
        <v>24.4712</v>
      </c>
      <c r="IH20">
        <v>0</v>
      </c>
      <c r="II20">
        <v>28.641400000000001</v>
      </c>
      <c r="IJ20">
        <v>400</v>
      </c>
      <c r="IK20">
        <v>24.433800000000002</v>
      </c>
      <c r="IL20">
        <v>100.613</v>
      </c>
      <c r="IM20">
        <v>100.331</v>
      </c>
      <c r="IN20" t="s">
        <v>423</v>
      </c>
    </row>
    <row r="21" spans="1:248" x14ac:dyDescent="0.3">
      <c r="A21">
        <v>5</v>
      </c>
      <c r="B21">
        <v>1660226961.0999999</v>
      </c>
      <c r="C21">
        <v>982.59999990463257</v>
      </c>
      <c r="D21" t="s">
        <v>401</v>
      </c>
      <c r="E21" t="s">
        <v>402</v>
      </c>
      <c r="F21">
        <v>1</v>
      </c>
      <c r="G21" t="s">
        <v>376</v>
      </c>
      <c r="H21" t="s">
        <v>377</v>
      </c>
      <c r="I21" t="s">
        <v>378</v>
      </c>
      <c r="J21" t="s">
        <v>379</v>
      </c>
      <c r="K21" t="s">
        <v>380</v>
      </c>
      <c r="L21" t="s">
        <v>381</v>
      </c>
      <c r="M21" t="s">
        <v>382</v>
      </c>
      <c r="N21">
        <v>1660226953.099999</v>
      </c>
      <c r="O21">
        <f t="shared" si="0"/>
        <v>2.0443218729547471E-3</v>
      </c>
      <c r="P21">
        <f t="shared" si="1"/>
        <v>2.0443218729547472</v>
      </c>
      <c r="Q21">
        <f t="shared" si="2"/>
        <v>10.077234389506811</v>
      </c>
      <c r="R21">
        <f t="shared" si="3"/>
        <v>586.37532258064516</v>
      </c>
      <c r="S21">
        <f t="shared" si="4"/>
        <v>413.49187893722956</v>
      </c>
      <c r="T21">
        <f t="shared" si="5"/>
        <v>41.169133983472427</v>
      </c>
      <c r="U21">
        <f t="shared" si="6"/>
        <v>58.382196724083961</v>
      </c>
      <c r="V21">
        <f t="shared" si="7"/>
        <v>0.10446687244126407</v>
      </c>
      <c r="W21">
        <f t="shared" si="8"/>
        <v>2.920454339608185</v>
      </c>
      <c r="X21">
        <f t="shared" si="9"/>
        <v>0.10243441534612079</v>
      </c>
      <c r="Y21">
        <f t="shared" si="10"/>
        <v>6.4200824270115475E-2</v>
      </c>
      <c r="Z21">
        <f t="shared" si="11"/>
        <v>321.51475025806451</v>
      </c>
      <c r="AA21">
        <f t="shared" si="12"/>
        <v>32.384183671067063</v>
      </c>
      <c r="AB21">
        <f t="shared" si="13"/>
        <v>31.43983225806452</v>
      </c>
      <c r="AC21">
        <f t="shared" si="14"/>
        <v>4.6257586562902313</v>
      </c>
      <c r="AD21">
        <f t="shared" si="15"/>
        <v>60.045750718503335</v>
      </c>
      <c r="AE21">
        <f t="shared" si="16"/>
        <v>2.7119322213618968</v>
      </c>
      <c r="AF21">
        <f t="shared" si="17"/>
        <v>4.5164431935833962</v>
      </c>
      <c r="AG21">
        <f t="shared" si="18"/>
        <v>1.9138264349283345</v>
      </c>
      <c r="AH21">
        <f t="shared" si="19"/>
        <v>-90.154594597304353</v>
      </c>
      <c r="AI21">
        <f t="shared" si="20"/>
        <v>-66.151835507711866</v>
      </c>
      <c r="AJ21">
        <f t="shared" si="21"/>
        <v>-5.0980954530557812</v>
      </c>
      <c r="AK21">
        <f t="shared" si="22"/>
        <v>160.11022469999247</v>
      </c>
      <c r="AL21">
        <f t="shared" si="23"/>
        <v>10.114613297032111</v>
      </c>
      <c r="AM21">
        <f t="shared" si="24"/>
        <v>2.0598657829805385</v>
      </c>
      <c r="AN21">
        <f t="shared" si="25"/>
        <v>10.077234389506811</v>
      </c>
      <c r="AO21">
        <v>615.26634168397413</v>
      </c>
      <c r="AP21">
        <v>602.8521333333332</v>
      </c>
      <c r="AQ21">
        <v>3.1544239287563929E-3</v>
      </c>
      <c r="AR21">
        <v>65.595257514872927</v>
      </c>
      <c r="AS21">
        <f t="shared" si="26"/>
        <v>2.0443218729547472</v>
      </c>
      <c r="AT21">
        <v>24.839132799994118</v>
      </c>
      <c r="AU21">
        <v>27.225470303030288</v>
      </c>
      <c r="AV21">
        <v>-7.1741043958799006E-5</v>
      </c>
      <c r="AW21">
        <v>81.622223790404718</v>
      </c>
      <c r="AX21">
        <v>0</v>
      </c>
      <c r="AY21">
        <v>0</v>
      </c>
      <c r="AZ21">
        <f t="shared" si="27"/>
        <v>1</v>
      </c>
      <c r="BA21">
        <f t="shared" si="28"/>
        <v>0</v>
      </c>
      <c r="BB21">
        <f t="shared" si="29"/>
        <v>51907.603362891707</v>
      </c>
      <c r="BC21">
        <f t="shared" si="30"/>
        <v>1999.991935483871</v>
      </c>
      <c r="BD21">
        <f t="shared" si="31"/>
        <v>1681.1932451612904</v>
      </c>
      <c r="BE21">
        <f t="shared" si="32"/>
        <v>0.840600012096823</v>
      </c>
      <c r="BF21">
        <f t="shared" si="33"/>
        <v>0.16075802334686834</v>
      </c>
      <c r="BG21">
        <v>6</v>
      </c>
      <c r="BH21">
        <v>0.5</v>
      </c>
      <c r="BI21" t="s">
        <v>383</v>
      </c>
      <c r="BJ21">
        <v>2</v>
      </c>
      <c r="BK21" t="b">
        <v>1</v>
      </c>
      <c r="BL21">
        <v>1660226953.099999</v>
      </c>
      <c r="BM21">
        <v>586.37532258064516</v>
      </c>
      <c r="BN21">
        <v>599.95932258064533</v>
      </c>
      <c r="BO21">
        <v>27.237929032258059</v>
      </c>
      <c r="BP21">
        <v>24.833941935483871</v>
      </c>
      <c r="BQ21">
        <v>584.83932258064522</v>
      </c>
      <c r="BR21">
        <v>27.217929032258059</v>
      </c>
      <c r="BS21">
        <v>500.10900000000009</v>
      </c>
      <c r="BT21">
        <v>99.464625806451636</v>
      </c>
      <c r="BU21">
        <v>9.9926922580645158E-2</v>
      </c>
      <c r="BV21">
        <v>31.019680645161291</v>
      </c>
      <c r="BW21">
        <v>31.43983225806452</v>
      </c>
      <c r="BX21">
        <v>999.90000000000032</v>
      </c>
      <c r="BY21">
        <v>0</v>
      </c>
      <c r="BZ21">
        <v>0</v>
      </c>
      <c r="CA21">
        <v>10001.790000000001</v>
      </c>
      <c r="CB21">
        <v>0</v>
      </c>
      <c r="CC21">
        <v>9.4103938709677433</v>
      </c>
      <c r="CD21">
        <v>-13.56100322580645</v>
      </c>
      <c r="CE21">
        <v>602.81332258064515</v>
      </c>
      <c r="CF21">
        <v>615.23796774193545</v>
      </c>
      <c r="CG21">
        <v>2.39673064516129</v>
      </c>
      <c r="CH21">
        <v>599.95932258064533</v>
      </c>
      <c r="CI21">
        <v>24.833941935483871</v>
      </c>
      <c r="CJ21">
        <v>2.7084887096774199</v>
      </c>
      <c r="CK21">
        <v>2.4700993548387089</v>
      </c>
      <c r="CL21">
        <v>22.336712903225809</v>
      </c>
      <c r="CM21">
        <v>20.8308</v>
      </c>
      <c r="CN21">
        <v>1999.991935483871</v>
      </c>
      <c r="CO21">
        <v>0.97999832258064512</v>
      </c>
      <c r="CP21">
        <v>2.000195483870968E-2</v>
      </c>
      <c r="CQ21">
        <v>0</v>
      </c>
      <c r="CR21">
        <v>2.3459032258064521</v>
      </c>
      <c r="CS21">
        <v>0</v>
      </c>
      <c r="CT21">
        <v>20564.232258064509</v>
      </c>
      <c r="CU21">
        <v>17412.235483870969</v>
      </c>
      <c r="CV21">
        <v>41.253999999999991</v>
      </c>
      <c r="CW21">
        <v>42.191064516129018</v>
      </c>
      <c r="CX21">
        <v>41.191064516129011</v>
      </c>
      <c r="CY21">
        <v>40.75</v>
      </c>
      <c r="CZ21">
        <v>41.338419354838713</v>
      </c>
      <c r="DA21">
        <v>1959.99129032258</v>
      </c>
      <c r="DB21">
        <v>40.000645161290322</v>
      </c>
      <c r="DC21">
        <v>0</v>
      </c>
      <c r="DD21">
        <v>1660226958.9000001</v>
      </c>
      <c r="DE21">
        <v>0</v>
      </c>
      <c r="DF21">
        <v>1660226991.0999999</v>
      </c>
      <c r="DG21" t="s">
        <v>403</v>
      </c>
      <c r="DH21">
        <v>1660226991.0999999</v>
      </c>
      <c r="DI21">
        <v>1660226986.5999999</v>
      </c>
      <c r="DJ21">
        <v>5</v>
      </c>
      <c r="DK21">
        <v>-4.4999999999999998E-2</v>
      </c>
      <c r="DL21">
        <v>1E-3</v>
      </c>
      <c r="DM21">
        <v>1.536</v>
      </c>
      <c r="DN21">
        <v>0.02</v>
      </c>
      <c r="DO21">
        <v>600</v>
      </c>
      <c r="DP21">
        <v>25</v>
      </c>
      <c r="DQ21">
        <v>0.16</v>
      </c>
      <c r="DR21">
        <v>0.05</v>
      </c>
      <c r="DS21">
        <v>10.073526264154809</v>
      </c>
      <c r="DT21">
        <v>0.26194595955421629</v>
      </c>
      <c r="DU21">
        <v>6.0133431556140468E-2</v>
      </c>
      <c r="DV21">
        <v>1</v>
      </c>
      <c r="DW21">
        <v>10.097996761720189</v>
      </c>
      <c r="DX21">
        <v>0.43033709394509728</v>
      </c>
      <c r="DY21">
        <v>6.2953963913910171E-2</v>
      </c>
      <c r="DZ21">
        <v>1</v>
      </c>
      <c r="EA21">
        <v>-13.560346666666669</v>
      </c>
      <c r="EB21">
        <v>-0.57581312569518805</v>
      </c>
      <c r="EC21">
        <v>7.6076087935405518E-2</v>
      </c>
      <c r="ED21">
        <v>1</v>
      </c>
      <c r="EE21">
        <v>414.40537792655527</v>
      </c>
      <c r="EF21">
        <v>-7.0116871506901006</v>
      </c>
      <c r="EG21">
        <v>0.95800206227353624</v>
      </c>
      <c r="EH21">
        <v>0</v>
      </c>
      <c r="EI21">
        <v>2.3966604999999999</v>
      </c>
      <c r="EJ21">
        <v>-1.4777335834899321E-2</v>
      </c>
      <c r="EK21">
        <v>4.4619776725124769E-3</v>
      </c>
      <c r="EL21">
        <v>1</v>
      </c>
      <c r="EM21">
        <v>1.914212744750069</v>
      </c>
      <c r="EN21">
        <v>1.940310174018621E-2</v>
      </c>
      <c r="EO21">
        <v>1.637960888706404E-3</v>
      </c>
      <c r="EP21">
        <v>1</v>
      </c>
      <c r="EQ21">
        <v>5</v>
      </c>
      <c r="ER21">
        <v>6</v>
      </c>
      <c r="ES21" t="s">
        <v>392</v>
      </c>
      <c r="ET21">
        <v>2.9434100000000001</v>
      </c>
      <c r="EU21">
        <v>2.8012700000000001</v>
      </c>
      <c r="EV21">
        <v>0.116642</v>
      </c>
      <c r="EW21">
        <v>0.11855599999999999</v>
      </c>
      <c r="EX21">
        <v>0.118023</v>
      </c>
      <c r="EY21">
        <v>0.110724</v>
      </c>
      <c r="EZ21">
        <v>18128.099999999999</v>
      </c>
      <c r="FA21">
        <v>18966.8</v>
      </c>
      <c r="FB21">
        <v>23861.1</v>
      </c>
      <c r="FC21">
        <v>25037.1</v>
      </c>
      <c r="FD21">
        <v>33681.199999999997</v>
      </c>
      <c r="FE21">
        <v>35548.300000000003</v>
      </c>
      <c r="FF21">
        <v>43497.7</v>
      </c>
      <c r="FG21">
        <v>46278.9</v>
      </c>
      <c r="FH21">
        <v>1.97515</v>
      </c>
      <c r="FI21">
        <v>1.87798</v>
      </c>
      <c r="FJ21">
        <v>0.120729</v>
      </c>
      <c r="FK21">
        <v>0</v>
      </c>
      <c r="FL21">
        <v>29.4846</v>
      </c>
      <c r="FM21">
        <v>999.9</v>
      </c>
      <c r="FN21">
        <v>60.3</v>
      </c>
      <c r="FO21">
        <v>33.799999999999997</v>
      </c>
      <c r="FP21">
        <v>32.033700000000003</v>
      </c>
      <c r="FQ21">
        <v>64.178799999999995</v>
      </c>
      <c r="FR21">
        <v>21.169899999999998</v>
      </c>
      <c r="FS21">
        <v>1</v>
      </c>
      <c r="FT21">
        <v>0.327073</v>
      </c>
      <c r="FU21">
        <v>1.1032299999999999</v>
      </c>
      <c r="FV21">
        <v>20.320900000000002</v>
      </c>
      <c r="FW21">
        <v>5.22133</v>
      </c>
      <c r="FX21">
        <v>11.907500000000001</v>
      </c>
      <c r="FY21">
        <v>5.0044000000000004</v>
      </c>
      <c r="FZ21">
        <v>3.2909999999999999</v>
      </c>
      <c r="GA21">
        <v>9999</v>
      </c>
      <c r="GB21">
        <v>9999</v>
      </c>
      <c r="GC21">
        <v>9999</v>
      </c>
      <c r="GD21">
        <v>999.9</v>
      </c>
      <c r="GE21">
        <v>1.8595999999999999</v>
      </c>
      <c r="GF21">
        <v>1.8545499999999999</v>
      </c>
      <c r="GG21">
        <v>1.8577600000000001</v>
      </c>
      <c r="GH21">
        <v>1.85622</v>
      </c>
      <c r="GI21">
        <v>1.855</v>
      </c>
      <c r="GJ21">
        <v>1.8547</v>
      </c>
      <c r="GK21">
        <v>1.8532900000000001</v>
      </c>
      <c r="GL21">
        <v>1.8564099999999999</v>
      </c>
      <c r="GM21">
        <v>0</v>
      </c>
      <c r="GN21">
        <v>0</v>
      </c>
      <c r="GO21">
        <v>0</v>
      </c>
      <c r="GP21">
        <v>0</v>
      </c>
      <c r="GQ21" t="s">
        <v>386</v>
      </c>
      <c r="GR21" t="s">
        <v>387</v>
      </c>
      <c r="GS21" t="s">
        <v>388</v>
      </c>
      <c r="GT21" t="s">
        <v>388</v>
      </c>
      <c r="GU21" t="s">
        <v>388</v>
      </c>
      <c r="GV21" t="s">
        <v>388</v>
      </c>
      <c r="GW21">
        <v>0</v>
      </c>
      <c r="GX21">
        <v>100</v>
      </c>
      <c r="GY21">
        <v>100</v>
      </c>
      <c r="GZ21">
        <v>1.536</v>
      </c>
      <c r="HA21">
        <v>0.02</v>
      </c>
      <c r="HB21">
        <v>0.25335704492813699</v>
      </c>
      <c r="HC21">
        <v>2.9318383021812969E-3</v>
      </c>
      <c r="HD21">
        <v>-1.3754559859485029E-6</v>
      </c>
      <c r="HE21">
        <v>3.0700474437127301E-10</v>
      </c>
      <c r="HF21">
        <v>-6.3576140647331331E-2</v>
      </c>
      <c r="HG21">
        <v>1.00384331276165E-2</v>
      </c>
      <c r="HH21">
        <v>-3.1532673711230711E-4</v>
      </c>
      <c r="HI21">
        <v>1.819468599177705E-6</v>
      </c>
      <c r="HJ21">
        <v>1</v>
      </c>
      <c r="HK21">
        <v>2112</v>
      </c>
      <c r="HL21">
        <v>3</v>
      </c>
      <c r="HM21">
        <v>29</v>
      </c>
      <c r="HN21">
        <v>4.5999999999999996</v>
      </c>
      <c r="HO21">
        <v>4.4000000000000004</v>
      </c>
      <c r="HP21">
        <v>1.4184600000000001</v>
      </c>
      <c r="HQ21">
        <v>2.3278799999999999</v>
      </c>
      <c r="HR21">
        <v>1.4978</v>
      </c>
      <c r="HS21">
        <v>2.3022499999999999</v>
      </c>
      <c r="HT21">
        <v>1.5478499999999999</v>
      </c>
      <c r="HU21">
        <v>2.4450699999999999</v>
      </c>
      <c r="HV21">
        <v>37.0747</v>
      </c>
      <c r="HW21">
        <v>15.138999999999999</v>
      </c>
      <c r="HX21">
        <v>18</v>
      </c>
      <c r="HY21">
        <v>502.197</v>
      </c>
      <c r="HZ21">
        <v>504.58600000000001</v>
      </c>
      <c r="IA21">
        <v>28.1892</v>
      </c>
      <c r="IB21">
        <v>31.224</v>
      </c>
      <c r="IC21">
        <v>30.000599999999999</v>
      </c>
      <c r="ID21">
        <v>31.0182</v>
      </c>
      <c r="IE21">
        <v>31.113900000000001</v>
      </c>
      <c r="IF21">
        <v>28.391200000000001</v>
      </c>
      <c r="IG21">
        <v>23.5702</v>
      </c>
      <c r="IH21">
        <v>0</v>
      </c>
      <c r="II21">
        <v>28.1584</v>
      </c>
      <c r="IJ21">
        <v>600</v>
      </c>
      <c r="IK21">
        <v>24.787199999999999</v>
      </c>
      <c r="IL21">
        <v>100.59</v>
      </c>
      <c r="IM21">
        <v>100.301</v>
      </c>
      <c r="IN21" t="s">
        <v>423</v>
      </c>
    </row>
    <row r="22" spans="1:248" x14ac:dyDescent="0.3">
      <c r="A22">
        <v>6</v>
      </c>
      <c r="B22">
        <v>1660227194.0999999</v>
      </c>
      <c r="C22">
        <v>1215.599999904633</v>
      </c>
      <c r="D22" t="s">
        <v>404</v>
      </c>
      <c r="E22" t="s">
        <v>405</v>
      </c>
      <c r="F22">
        <v>1</v>
      </c>
      <c r="G22" t="s">
        <v>376</v>
      </c>
      <c r="H22" t="s">
        <v>377</v>
      </c>
      <c r="I22" t="s">
        <v>378</v>
      </c>
      <c r="J22" t="s">
        <v>379</v>
      </c>
      <c r="K22" t="s">
        <v>380</v>
      </c>
      <c r="L22" t="s">
        <v>381</v>
      </c>
      <c r="M22" t="s">
        <v>382</v>
      </c>
      <c r="N22">
        <v>1660227186.099999</v>
      </c>
      <c r="O22">
        <f t="shared" si="0"/>
        <v>1.8284631537556298E-3</v>
      </c>
      <c r="P22">
        <f t="shared" si="1"/>
        <v>1.8284631537556297</v>
      </c>
      <c r="Q22">
        <f t="shared" si="2"/>
        <v>12.052862675902244</v>
      </c>
      <c r="R22">
        <f t="shared" si="3"/>
        <v>784.04974193548378</v>
      </c>
      <c r="S22">
        <f t="shared" si="4"/>
        <v>552.9935717053163</v>
      </c>
      <c r="T22">
        <f t="shared" si="5"/>
        <v>55.055334550433415</v>
      </c>
      <c r="U22">
        <f t="shared" si="6"/>
        <v>78.058992102428562</v>
      </c>
      <c r="V22">
        <f t="shared" si="7"/>
        <v>9.3323359250513216E-2</v>
      </c>
      <c r="W22">
        <f t="shared" si="8"/>
        <v>2.9196719494642993</v>
      </c>
      <c r="X22">
        <f t="shared" si="9"/>
        <v>9.16973175252013E-2</v>
      </c>
      <c r="Y22">
        <f t="shared" si="10"/>
        <v>5.7454556957565101E-2</v>
      </c>
      <c r="Z22">
        <f t="shared" si="11"/>
        <v>321.51608883870961</v>
      </c>
      <c r="AA22">
        <f t="shared" si="12"/>
        <v>32.396342009179158</v>
      </c>
      <c r="AB22">
        <f t="shared" si="13"/>
        <v>31.428883870967741</v>
      </c>
      <c r="AC22">
        <f t="shared" si="14"/>
        <v>4.622881121694828</v>
      </c>
      <c r="AD22">
        <f t="shared" si="15"/>
        <v>60.172285839986237</v>
      </c>
      <c r="AE22">
        <f t="shared" si="16"/>
        <v>2.7107772377316919</v>
      </c>
      <c r="AF22">
        <f t="shared" si="17"/>
        <v>4.5050261925238368</v>
      </c>
      <c r="AG22">
        <f t="shared" si="18"/>
        <v>1.9121038839631361</v>
      </c>
      <c r="AH22">
        <f t="shared" si="19"/>
        <v>-80.635225080623272</v>
      </c>
      <c r="AI22">
        <f t="shared" si="20"/>
        <v>-71.398053119272788</v>
      </c>
      <c r="AJ22">
        <f t="shared" si="21"/>
        <v>-5.5023768274295977</v>
      </c>
      <c r="AK22">
        <f t="shared" si="22"/>
        <v>163.98043381138393</v>
      </c>
      <c r="AL22">
        <f t="shared" si="23"/>
        <v>11.854902796019179</v>
      </c>
      <c r="AM22">
        <f t="shared" si="24"/>
        <v>1.8375115866100851</v>
      </c>
      <c r="AN22">
        <f t="shared" si="25"/>
        <v>12.052862675902244</v>
      </c>
      <c r="AO22">
        <v>820.65855284862755</v>
      </c>
      <c r="AP22">
        <v>805.79219393939377</v>
      </c>
      <c r="AQ22">
        <v>6.6467579474219583E-3</v>
      </c>
      <c r="AR22">
        <v>65.590504617708973</v>
      </c>
      <c r="AS22">
        <f t="shared" si="26"/>
        <v>1.8284631537556297</v>
      </c>
      <c r="AT22">
        <v>25.08428805746377</v>
      </c>
      <c r="AU22">
        <v>27.218247878787871</v>
      </c>
      <c r="AV22">
        <v>-4.3019165245174377E-6</v>
      </c>
      <c r="AW22">
        <v>81.62917349401782</v>
      </c>
      <c r="AX22">
        <v>0</v>
      </c>
      <c r="AY22">
        <v>0</v>
      </c>
      <c r="AZ22">
        <f t="shared" si="27"/>
        <v>1</v>
      </c>
      <c r="BA22">
        <f t="shared" si="28"/>
        <v>0</v>
      </c>
      <c r="BB22">
        <f t="shared" si="29"/>
        <v>51892.814511449869</v>
      </c>
      <c r="BC22">
        <f t="shared" si="30"/>
        <v>2000.0003225806449</v>
      </c>
      <c r="BD22">
        <f t="shared" si="31"/>
        <v>1681.2002903225803</v>
      </c>
      <c r="BE22">
        <f t="shared" si="32"/>
        <v>0.84060000958064351</v>
      </c>
      <c r="BF22">
        <f t="shared" si="33"/>
        <v>0.16075801849064217</v>
      </c>
      <c r="BG22">
        <v>6</v>
      </c>
      <c r="BH22">
        <v>0.5</v>
      </c>
      <c r="BI22" t="s">
        <v>383</v>
      </c>
      <c r="BJ22">
        <v>2</v>
      </c>
      <c r="BK22" t="b">
        <v>1</v>
      </c>
      <c r="BL22">
        <v>1660227186.099999</v>
      </c>
      <c r="BM22">
        <v>784.04974193548378</v>
      </c>
      <c r="BN22">
        <v>800.00070967741942</v>
      </c>
      <c r="BO22">
        <v>27.22792258064516</v>
      </c>
      <c r="BP22">
        <v>25.083451612903229</v>
      </c>
      <c r="BQ22">
        <v>782.01874193548383</v>
      </c>
      <c r="BR22">
        <v>27.20792258064516</v>
      </c>
      <c r="BS22">
        <v>500.11774193548382</v>
      </c>
      <c r="BT22">
        <v>99.458664516129033</v>
      </c>
      <c r="BU22">
        <v>0.10005979354838709</v>
      </c>
      <c r="BV22">
        <v>30.975290322580641</v>
      </c>
      <c r="BW22">
        <v>31.428883870967741</v>
      </c>
      <c r="BX22">
        <v>999.90000000000032</v>
      </c>
      <c r="BY22">
        <v>0</v>
      </c>
      <c r="BZ22">
        <v>0</v>
      </c>
      <c r="CA22">
        <v>9997.9216129032284</v>
      </c>
      <c r="CB22">
        <v>0</v>
      </c>
      <c r="CC22">
        <v>9.5233432258064497</v>
      </c>
      <c r="CD22">
        <v>-16.175364516129029</v>
      </c>
      <c r="CE22">
        <v>805.75929032258068</v>
      </c>
      <c r="CF22">
        <v>820.58377419354849</v>
      </c>
      <c r="CG22">
        <v>2.1380351612903219</v>
      </c>
      <c r="CH22">
        <v>800.00070967741942</v>
      </c>
      <c r="CI22">
        <v>25.083451612903229</v>
      </c>
      <c r="CJ22">
        <v>2.7074129032258059</v>
      </c>
      <c r="CK22">
        <v>2.4947670967741939</v>
      </c>
      <c r="CL22">
        <v>22.330164516129031</v>
      </c>
      <c r="CM22">
        <v>20.992393548387099</v>
      </c>
      <c r="CN22">
        <v>2000.0003225806449</v>
      </c>
      <c r="CO22">
        <v>0.97999822580645157</v>
      </c>
      <c r="CP22">
        <v>2.000204838709678E-2</v>
      </c>
      <c r="CQ22">
        <v>0</v>
      </c>
      <c r="CR22">
        <v>2.3938387096774201</v>
      </c>
      <c r="CS22">
        <v>0</v>
      </c>
      <c r="CT22">
        <v>20467.880645161291</v>
      </c>
      <c r="CU22">
        <v>17412.316129032261</v>
      </c>
      <c r="CV22">
        <v>41.422999999999988</v>
      </c>
      <c r="CW22">
        <v>42.441064516129011</v>
      </c>
      <c r="CX22">
        <v>41.436999999999983</v>
      </c>
      <c r="CY22">
        <v>40.898999999999987</v>
      </c>
      <c r="CZ22">
        <v>41.5</v>
      </c>
      <c r="DA22">
        <v>1959.9996774193551</v>
      </c>
      <c r="DB22">
        <v>40.000645161290322</v>
      </c>
      <c r="DC22">
        <v>0</v>
      </c>
      <c r="DD22">
        <v>1660227191.7</v>
      </c>
      <c r="DE22">
        <v>0</v>
      </c>
      <c r="DF22">
        <v>1660227215.5999999</v>
      </c>
      <c r="DG22" t="s">
        <v>406</v>
      </c>
      <c r="DH22">
        <v>1660227214.0999999</v>
      </c>
      <c r="DI22">
        <v>1660227215.5999999</v>
      </c>
      <c r="DJ22">
        <v>6</v>
      </c>
      <c r="DK22">
        <v>0.20300000000000001</v>
      </c>
      <c r="DL22">
        <v>1E-3</v>
      </c>
      <c r="DM22">
        <v>2.0310000000000001</v>
      </c>
      <c r="DN22">
        <v>0.02</v>
      </c>
      <c r="DO22">
        <v>800</v>
      </c>
      <c r="DP22">
        <v>25</v>
      </c>
      <c r="DQ22">
        <v>0.12</v>
      </c>
      <c r="DR22">
        <v>0.04</v>
      </c>
      <c r="DS22">
        <v>12.06557726016746</v>
      </c>
      <c r="DT22">
        <v>-0.19225111701030911</v>
      </c>
      <c r="DU22">
        <v>9.6680237024080476E-2</v>
      </c>
      <c r="DV22">
        <v>1</v>
      </c>
      <c r="DW22">
        <v>12.04511684416733</v>
      </c>
      <c r="DX22">
        <v>0.25400165781989881</v>
      </c>
      <c r="DY22">
        <v>4.7355356609746921E-2</v>
      </c>
      <c r="DZ22">
        <v>1</v>
      </c>
      <c r="EA22">
        <v>-16.175261290322581</v>
      </c>
      <c r="EB22">
        <v>-0.27349838709670338</v>
      </c>
      <c r="EC22">
        <v>5.5885612883526087E-2</v>
      </c>
      <c r="ED22">
        <v>1</v>
      </c>
      <c r="EE22">
        <v>553.01318067845204</v>
      </c>
      <c r="EF22">
        <v>-0.1328258570346591</v>
      </c>
      <c r="EG22">
        <v>1.7494996291902789</v>
      </c>
      <c r="EH22">
        <v>1</v>
      </c>
      <c r="EI22">
        <v>2.1394141463414629</v>
      </c>
      <c r="EJ22">
        <v>-2.755818815330759E-2</v>
      </c>
      <c r="EK22">
        <v>3.275032657152233E-3</v>
      </c>
      <c r="EL22">
        <v>1</v>
      </c>
      <c r="EM22">
        <v>1.912746916850959</v>
      </c>
      <c r="EN22">
        <v>-5.736959942322175E-3</v>
      </c>
      <c r="EO22">
        <v>7.2129490538111376E-4</v>
      </c>
      <c r="EP22">
        <v>1</v>
      </c>
      <c r="EQ22">
        <v>6</v>
      </c>
      <c r="ER22">
        <v>6</v>
      </c>
      <c r="ES22" t="s">
        <v>400</v>
      </c>
      <c r="ET22">
        <v>2.9433600000000002</v>
      </c>
      <c r="EU22">
        <v>2.8013599999999999</v>
      </c>
      <c r="EV22">
        <v>0.142315</v>
      </c>
      <c r="EW22">
        <v>0.14427999999999999</v>
      </c>
      <c r="EX22">
        <v>0.117966</v>
      </c>
      <c r="EY22">
        <v>0.111469</v>
      </c>
      <c r="EZ22">
        <v>17598.5</v>
      </c>
      <c r="FA22">
        <v>18411.3</v>
      </c>
      <c r="FB22">
        <v>23858.1</v>
      </c>
      <c r="FC22">
        <v>25035.3</v>
      </c>
      <c r="FD22">
        <v>33680.699999999997</v>
      </c>
      <c r="FE22">
        <v>35517.5</v>
      </c>
      <c r="FF22">
        <v>43493</v>
      </c>
      <c r="FG22">
        <v>46276.2</v>
      </c>
      <c r="FH22">
        <v>1.9738800000000001</v>
      </c>
      <c r="FI22">
        <v>1.8765799999999999</v>
      </c>
      <c r="FJ22">
        <v>0.12078899999999999</v>
      </c>
      <c r="FK22">
        <v>0</v>
      </c>
      <c r="FL22">
        <v>29.464500000000001</v>
      </c>
      <c r="FM22">
        <v>999.9</v>
      </c>
      <c r="FN22">
        <v>60.3</v>
      </c>
      <c r="FO22">
        <v>33.9</v>
      </c>
      <c r="FP22">
        <v>32.215499999999999</v>
      </c>
      <c r="FQ22">
        <v>64.158699999999996</v>
      </c>
      <c r="FR22">
        <v>21.1538</v>
      </c>
      <c r="FS22">
        <v>1</v>
      </c>
      <c r="FT22">
        <v>0.33243899999999998</v>
      </c>
      <c r="FU22">
        <v>0.76186500000000001</v>
      </c>
      <c r="FV22">
        <v>20.322700000000001</v>
      </c>
      <c r="FW22">
        <v>5.22133</v>
      </c>
      <c r="FX22">
        <v>11.9078</v>
      </c>
      <c r="FY22">
        <v>5.0052000000000003</v>
      </c>
      <c r="FZ22">
        <v>3.2910499999999998</v>
      </c>
      <c r="GA22">
        <v>9999</v>
      </c>
      <c r="GB22">
        <v>9999</v>
      </c>
      <c r="GC22">
        <v>9999</v>
      </c>
      <c r="GD22">
        <v>999.9</v>
      </c>
      <c r="GE22">
        <v>1.8595900000000001</v>
      </c>
      <c r="GF22">
        <v>1.8545499999999999</v>
      </c>
      <c r="GG22">
        <v>1.8577600000000001</v>
      </c>
      <c r="GH22">
        <v>1.8561700000000001</v>
      </c>
      <c r="GI22">
        <v>1.8549800000000001</v>
      </c>
      <c r="GJ22">
        <v>1.8546899999999999</v>
      </c>
      <c r="GK22">
        <v>1.85327</v>
      </c>
      <c r="GL22">
        <v>1.85642</v>
      </c>
      <c r="GM22">
        <v>0</v>
      </c>
      <c r="GN22">
        <v>0</v>
      </c>
      <c r="GO22">
        <v>0</v>
      </c>
      <c r="GP22">
        <v>0</v>
      </c>
      <c r="GQ22" t="s">
        <v>386</v>
      </c>
      <c r="GR22" t="s">
        <v>387</v>
      </c>
      <c r="GS22" t="s">
        <v>388</v>
      </c>
      <c r="GT22" t="s">
        <v>388</v>
      </c>
      <c r="GU22" t="s">
        <v>388</v>
      </c>
      <c r="GV22" t="s">
        <v>388</v>
      </c>
      <c r="GW22">
        <v>0</v>
      </c>
      <c r="GX22">
        <v>100</v>
      </c>
      <c r="GY22">
        <v>100</v>
      </c>
      <c r="GZ22">
        <v>2.0310000000000001</v>
      </c>
      <c r="HA22">
        <v>0.02</v>
      </c>
      <c r="HB22">
        <v>0.20820599611570681</v>
      </c>
      <c r="HC22">
        <v>2.9318383021812969E-3</v>
      </c>
      <c r="HD22">
        <v>-1.3754559859485029E-6</v>
      </c>
      <c r="HE22">
        <v>3.0700474437127301E-10</v>
      </c>
      <c r="HF22">
        <v>-6.2769976034698541E-2</v>
      </c>
      <c r="HG22">
        <v>1.00384331276165E-2</v>
      </c>
      <c r="HH22">
        <v>-3.1532673711230711E-4</v>
      </c>
      <c r="HI22">
        <v>1.819468599177705E-6</v>
      </c>
      <c r="HJ22">
        <v>1</v>
      </c>
      <c r="HK22">
        <v>2112</v>
      </c>
      <c r="HL22">
        <v>3</v>
      </c>
      <c r="HM22">
        <v>29</v>
      </c>
      <c r="HN22">
        <v>3.4</v>
      </c>
      <c r="HO22">
        <v>3.5</v>
      </c>
      <c r="HP22">
        <v>1.79199</v>
      </c>
      <c r="HQ22">
        <v>2.3120099999999999</v>
      </c>
      <c r="HR22">
        <v>1.4978</v>
      </c>
      <c r="HS22">
        <v>2.3010299999999999</v>
      </c>
      <c r="HT22">
        <v>1.5478499999999999</v>
      </c>
      <c r="HU22">
        <v>2.47559</v>
      </c>
      <c r="HV22">
        <v>37.2181</v>
      </c>
      <c r="HW22">
        <v>15.103899999999999</v>
      </c>
      <c r="HX22">
        <v>18</v>
      </c>
      <c r="HY22">
        <v>502.12700000000001</v>
      </c>
      <c r="HZ22">
        <v>504.38499999999999</v>
      </c>
      <c r="IA22">
        <v>28.305299999999999</v>
      </c>
      <c r="IB22">
        <v>31.3095</v>
      </c>
      <c r="IC22">
        <v>30</v>
      </c>
      <c r="ID22">
        <v>31.111899999999999</v>
      </c>
      <c r="IE22">
        <v>31.2058</v>
      </c>
      <c r="IF22">
        <v>35.883800000000001</v>
      </c>
      <c r="IG22">
        <v>23.324400000000001</v>
      </c>
      <c r="IH22">
        <v>0</v>
      </c>
      <c r="II22">
        <v>28.321999999999999</v>
      </c>
      <c r="IJ22">
        <v>800</v>
      </c>
      <c r="IK22">
        <v>25.035399999999999</v>
      </c>
      <c r="IL22">
        <v>100.57899999999999</v>
      </c>
      <c r="IM22">
        <v>100.295</v>
      </c>
      <c r="IN22" t="s">
        <v>423</v>
      </c>
    </row>
    <row r="23" spans="1:248" x14ac:dyDescent="0.3">
      <c r="A23">
        <v>7</v>
      </c>
      <c r="B23">
        <v>1660227502.0999999</v>
      </c>
      <c r="C23">
        <v>1523.599999904633</v>
      </c>
      <c r="D23" t="s">
        <v>407</v>
      </c>
      <c r="E23" t="s">
        <v>408</v>
      </c>
      <c r="F23">
        <v>1</v>
      </c>
      <c r="G23" t="s">
        <v>376</v>
      </c>
      <c r="H23" t="s">
        <v>377</v>
      </c>
      <c r="I23" t="s">
        <v>378</v>
      </c>
      <c r="J23" t="s">
        <v>379</v>
      </c>
      <c r="K23" t="s">
        <v>380</v>
      </c>
      <c r="L23" t="s">
        <v>381</v>
      </c>
      <c r="M23" t="s">
        <v>382</v>
      </c>
      <c r="N23">
        <v>1660227494.349999</v>
      </c>
      <c r="O23">
        <f t="shared" si="0"/>
        <v>1.5889154243634515E-3</v>
      </c>
      <c r="P23">
        <f t="shared" si="1"/>
        <v>1.5889154243634516</v>
      </c>
      <c r="Q23">
        <f t="shared" si="2"/>
        <v>12.948575199720688</v>
      </c>
      <c r="R23">
        <f t="shared" si="3"/>
        <v>982.42223333333334</v>
      </c>
      <c r="S23">
        <f t="shared" si="4"/>
        <v>691.98524055449832</v>
      </c>
      <c r="T23">
        <f t="shared" si="5"/>
        <v>68.890496628741261</v>
      </c>
      <c r="U23">
        <f t="shared" si="6"/>
        <v>97.80491199381332</v>
      </c>
      <c r="V23">
        <f t="shared" si="7"/>
        <v>7.9681351972789763E-2</v>
      </c>
      <c r="W23">
        <f t="shared" si="8"/>
        <v>2.9195847745799122</v>
      </c>
      <c r="X23">
        <f t="shared" si="9"/>
        <v>7.8492654533999229E-2</v>
      </c>
      <c r="Y23">
        <f t="shared" si="10"/>
        <v>4.9163231563820749E-2</v>
      </c>
      <c r="Z23">
        <f t="shared" si="11"/>
        <v>321.51708761398839</v>
      </c>
      <c r="AA23">
        <f t="shared" si="12"/>
        <v>32.486397944655884</v>
      </c>
      <c r="AB23">
        <f t="shared" si="13"/>
        <v>31.505696666666669</v>
      </c>
      <c r="AC23">
        <f t="shared" si="14"/>
        <v>4.6431025570606881</v>
      </c>
      <c r="AD23">
        <f t="shared" si="15"/>
        <v>59.886561595866517</v>
      </c>
      <c r="AE23">
        <f t="shared" si="16"/>
        <v>2.7021725465374109</v>
      </c>
      <c r="AF23">
        <f t="shared" si="17"/>
        <v>4.5121517658210655</v>
      </c>
      <c r="AG23">
        <f t="shared" si="18"/>
        <v>1.9409300105232772</v>
      </c>
      <c r="AH23">
        <f t="shared" si="19"/>
        <v>-70.071170214428207</v>
      </c>
      <c r="AI23">
        <f t="shared" si="20"/>
        <v>-79.123734943823393</v>
      </c>
      <c r="AJ23">
        <f t="shared" si="21"/>
        <v>-6.1010922135294798</v>
      </c>
      <c r="AK23">
        <f t="shared" si="22"/>
        <v>166.22109024220734</v>
      </c>
      <c r="AL23">
        <f t="shared" si="23"/>
        <v>13.072589752962596</v>
      </c>
      <c r="AM23">
        <f t="shared" si="24"/>
        <v>1.5943518435613935</v>
      </c>
      <c r="AN23">
        <f t="shared" si="25"/>
        <v>12.948575199720688</v>
      </c>
      <c r="AO23">
        <v>1025.9079960717761</v>
      </c>
      <c r="AP23">
        <v>1009.961636363636</v>
      </c>
      <c r="AQ23">
        <v>1.840781971333342E-3</v>
      </c>
      <c r="AR23">
        <v>65.566739411360714</v>
      </c>
      <c r="AS23">
        <f t="shared" si="26"/>
        <v>1.5889154243634516</v>
      </c>
      <c r="AT23">
        <v>25.282288054651261</v>
      </c>
      <c r="AU23">
        <v>27.136786666666641</v>
      </c>
      <c r="AV23">
        <v>-9.2120454867603604E-6</v>
      </c>
      <c r="AW23">
        <v>81.668517585001922</v>
      </c>
      <c r="AX23">
        <v>0</v>
      </c>
      <c r="AY23">
        <v>0</v>
      </c>
      <c r="AZ23">
        <f t="shared" si="27"/>
        <v>1</v>
      </c>
      <c r="BA23">
        <f t="shared" si="28"/>
        <v>0</v>
      </c>
      <c r="BB23">
        <f t="shared" si="29"/>
        <v>51885.524060900185</v>
      </c>
      <c r="BC23">
        <f t="shared" si="30"/>
        <v>2000.006333333333</v>
      </c>
      <c r="BD23">
        <f t="shared" si="31"/>
        <v>1681.2053597999936</v>
      </c>
      <c r="BE23">
        <f t="shared" si="32"/>
        <v>0.84060001799994</v>
      </c>
      <c r="BF23">
        <f t="shared" si="33"/>
        <v>0.1607580347398842</v>
      </c>
      <c r="BG23">
        <v>6</v>
      </c>
      <c r="BH23">
        <v>0.5</v>
      </c>
      <c r="BI23" t="s">
        <v>383</v>
      </c>
      <c r="BJ23">
        <v>2</v>
      </c>
      <c r="BK23" t="b">
        <v>1</v>
      </c>
      <c r="BL23">
        <v>1660227494.349999</v>
      </c>
      <c r="BM23">
        <v>982.42223333333334</v>
      </c>
      <c r="BN23">
        <v>999.98403333333329</v>
      </c>
      <c r="BO23">
        <v>27.142546666666661</v>
      </c>
      <c r="BP23">
        <v>25.28177333333333</v>
      </c>
      <c r="BQ23">
        <v>980.26723333333337</v>
      </c>
      <c r="BR23">
        <v>27.125546666666661</v>
      </c>
      <c r="BS23">
        <v>500.1395</v>
      </c>
      <c r="BT23">
        <v>99.454833333333355</v>
      </c>
      <c r="BU23">
        <v>0.1000308333333333</v>
      </c>
      <c r="BV23">
        <v>31.003006666666671</v>
      </c>
      <c r="BW23">
        <v>31.505696666666669</v>
      </c>
      <c r="BX23">
        <v>999.9000000000002</v>
      </c>
      <c r="BY23">
        <v>0</v>
      </c>
      <c r="BZ23">
        <v>0</v>
      </c>
      <c r="CA23">
        <v>9997.8090000000011</v>
      </c>
      <c r="CB23">
        <v>0</v>
      </c>
      <c r="CC23">
        <v>10.693099999999999</v>
      </c>
      <c r="CD23">
        <v>-17.464066666666671</v>
      </c>
      <c r="CE23">
        <v>1009.93</v>
      </c>
      <c r="CF23">
        <v>1025.920333333333</v>
      </c>
      <c r="CG23">
        <v>1.8585553333333329</v>
      </c>
      <c r="CH23">
        <v>999.98403333333329</v>
      </c>
      <c r="CI23">
        <v>25.28177333333333</v>
      </c>
      <c r="CJ23">
        <v>2.6992376666666669</v>
      </c>
      <c r="CK23">
        <v>2.5143960000000001</v>
      </c>
      <c r="CL23">
        <v>22.28047333333333</v>
      </c>
      <c r="CM23">
        <v>21.119986666666659</v>
      </c>
      <c r="CN23">
        <v>2000.006333333333</v>
      </c>
      <c r="CO23">
        <v>0.97999789999999976</v>
      </c>
      <c r="CP23">
        <v>2.0002363333333339E-2</v>
      </c>
      <c r="CQ23">
        <v>0</v>
      </c>
      <c r="CR23">
        <v>2.5419666666666672</v>
      </c>
      <c r="CS23">
        <v>0</v>
      </c>
      <c r="CT23">
        <v>20319.486666666671</v>
      </c>
      <c r="CU23">
        <v>17412.363333333331</v>
      </c>
      <c r="CV23">
        <v>41.311999999999983</v>
      </c>
      <c r="CW23">
        <v>42.430799999999977</v>
      </c>
      <c r="CX23">
        <v>41.370800000000003</v>
      </c>
      <c r="CY23">
        <v>40.811999999999983</v>
      </c>
      <c r="CZ23">
        <v>41.428733333333312</v>
      </c>
      <c r="DA23">
        <v>1960.005333333334</v>
      </c>
      <c r="DB23">
        <v>40.001333333333328</v>
      </c>
      <c r="DC23">
        <v>0</v>
      </c>
      <c r="DD23">
        <v>1660227500.0999999</v>
      </c>
      <c r="DE23">
        <v>0</v>
      </c>
      <c r="DF23">
        <v>1660227541.0999999</v>
      </c>
      <c r="DG23" t="s">
        <v>409</v>
      </c>
      <c r="DH23">
        <v>1660227541.0999999</v>
      </c>
      <c r="DI23">
        <v>1660227523.5999999</v>
      </c>
      <c r="DJ23">
        <v>7</v>
      </c>
      <c r="DK23">
        <v>-0.11899999999999999</v>
      </c>
      <c r="DL23">
        <v>-3.0000000000000001E-3</v>
      </c>
      <c r="DM23">
        <v>2.1549999999999998</v>
      </c>
      <c r="DN23">
        <v>1.7000000000000001E-2</v>
      </c>
      <c r="DO23">
        <v>1000</v>
      </c>
      <c r="DP23">
        <v>25</v>
      </c>
      <c r="DQ23">
        <v>0.15</v>
      </c>
      <c r="DR23">
        <v>7.0000000000000007E-2</v>
      </c>
      <c r="DS23">
        <v>12.992310941836349</v>
      </c>
      <c r="DT23">
        <v>-0.35585405445658458</v>
      </c>
      <c r="DU23">
        <v>6.3190994081133961E-2</v>
      </c>
      <c r="DV23">
        <v>1</v>
      </c>
      <c r="DW23">
        <v>12.989512600733431</v>
      </c>
      <c r="DX23">
        <v>-0.36730846170087689</v>
      </c>
      <c r="DY23">
        <v>5.1855754088760732E-2</v>
      </c>
      <c r="DZ23">
        <v>1</v>
      </c>
      <c r="EA23">
        <v>-17.46105161290323</v>
      </c>
      <c r="EB23">
        <v>0.42319838709680158</v>
      </c>
      <c r="EC23">
        <v>6.2228542724835231E-2</v>
      </c>
      <c r="ED23">
        <v>1</v>
      </c>
      <c r="EE23">
        <v>691.91911536993405</v>
      </c>
      <c r="EF23">
        <v>-0.71937780950883623</v>
      </c>
      <c r="EG23">
        <v>1.089902843130337</v>
      </c>
      <c r="EH23">
        <v>1</v>
      </c>
      <c r="EI23">
        <v>1.8607273170731711</v>
      </c>
      <c r="EJ23">
        <v>-3.7279651567945063E-2</v>
      </c>
      <c r="EK23">
        <v>3.8814945728387631E-3</v>
      </c>
      <c r="EL23">
        <v>1</v>
      </c>
      <c r="EM23">
        <v>1.940789215313605</v>
      </c>
      <c r="EN23">
        <v>2.004693073522203E-2</v>
      </c>
      <c r="EO23">
        <v>1.573329797734683E-3</v>
      </c>
      <c r="EP23">
        <v>1</v>
      </c>
      <c r="EQ23">
        <v>6</v>
      </c>
      <c r="ER23">
        <v>6</v>
      </c>
      <c r="ES23" t="s">
        <v>400</v>
      </c>
      <c r="ET23">
        <v>2.9433500000000001</v>
      </c>
      <c r="EU23">
        <v>2.80125</v>
      </c>
      <c r="EV23">
        <v>0.16495899999999999</v>
      </c>
      <c r="EW23">
        <v>0.16686000000000001</v>
      </c>
      <c r="EX23">
        <v>0.117716</v>
      </c>
      <c r="EY23">
        <v>0.112085</v>
      </c>
      <c r="EZ23">
        <v>17135.8</v>
      </c>
      <c r="FA23">
        <v>17927</v>
      </c>
      <c r="FB23">
        <v>23861</v>
      </c>
      <c r="FC23">
        <v>25037.8</v>
      </c>
      <c r="FD23">
        <v>33695.199999999997</v>
      </c>
      <c r="FE23">
        <v>35497.300000000003</v>
      </c>
      <c r="FF23">
        <v>43498.1</v>
      </c>
      <c r="FG23">
        <v>46280.9</v>
      </c>
      <c r="FH23">
        <v>1.9741</v>
      </c>
      <c r="FI23">
        <v>1.87713</v>
      </c>
      <c r="FJ23">
        <v>0.124067</v>
      </c>
      <c r="FK23">
        <v>0</v>
      </c>
      <c r="FL23">
        <v>29.4953</v>
      </c>
      <c r="FM23">
        <v>999.9</v>
      </c>
      <c r="FN23">
        <v>60.1</v>
      </c>
      <c r="FO23">
        <v>34.1</v>
      </c>
      <c r="FP23">
        <v>32.467199999999998</v>
      </c>
      <c r="FQ23">
        <v>64.198599999999999</v>
      </c>
      <c r="FR23">
        <v>21.802900000000001</v>
      </c>
      <c r="FS23">
        <v>1</v>
      </c>
      <c r="FT23">
        <v>0.32891799999999999</v>
      </c>
      <c r="FU23">
        <v>0.94170500000000001</v>
      </c>
      <c r="FV23">
        <v>20.3216</v>
      </c>
      <c r="FW23">
        <v>5.2211800000000004</v>
      </c>
      <c r="FX23">
        <v>11.907999999999999</v>
      </c>
      <c r="FY23">
        <v>5.0051500000000004</v>
      </c>
      <c r="FZ23">
        <v>3.2909999999999999</v>
      </c>
      <c r="GA23">
        <v>9999</v>
      </c>
      <c r="GB23">
        <v>9999</v>
      </c>
      <c r="GC23">
        <v>9999</v>
      </c>
      <c r="GD23">
        <v>999.9</v>
      </c>
      <c r="GE23">
        <v>1.8595900000000001</v>
      </c>
      <c r="GF23">
        <v>1.8545499999999999</v>
      </c>
      <c r="GG23">
        <v>1.8577600000000001</v>
      </c>
      <c r="GH23">
        <v>1.8562000000000001</v>
      </c>
      <c r="GI23">
        <v>1.855</v>
      </c>
      <c r="GJ23">
        <v>1.8546800000000001</v>
      </c>
      <c r="GK23">
        <v>1.8532900000000001</v>
      </c>
      <c r="GL23">
        <v>1.8564499999999999</v>
      </c>
      <c r="GM23">
        <v>0</v>
      </c>
      <c r="GN23">
        <v>0</v>
      </c>
      <c r="GO23">
        <v>0</v>
      </c>
      <c r="GP23">
        <v>0</v>
      </c>
      <c r="GQ23" t="s">
        <v>386</v>
      </c>
      <c r="GR23" t="s">
        <v>387</v>
      </c>
      <c r="GS23" t="s">
        <v>388</v>
      </c>
      <c r="GT23" t="s">
        <v>388</v>
      </c>
      <c r="GU23" t="s">
        <v>388</v>
      </c>
      <c r="GV23" t="s">
        <v>388</v>
      </c>
      <c r="GW23">
        <v>0</v>
      </c>
      <c r="GX23">
        <v>100</v>
      </c>
      <c r="GY23">
        <v>100</v>
      </c>
      <c r="GZ23">
        <v>2.1549999999999998</v>
      </c>
      <c r="HA23">
        <v>1.7000000000000001E-2</v>
      </c>
      <c r="HB23">
        <v>0.41126731871599392</v>
      </c>
      <c r="HC23">
        <v>2.9318383021812969E-3</v>
      </c>
      <c r="HD23">
        <v>-1.3754559859485029E-6</v>
      </c>
      <c r="HE23">
        <v>3.0700474437127301E-10</v>
      </c>
      <c r="HF23">
        <v>-6.1807096699711933E-2</v>
      </c>
      <c r="HG23">
        <v>1.00384331276165E-2</v>
      </c>
      <c r="HH23">
        <v>-3.1532673711230711E-4</v>
      </c>
      <c r="HI23">
        <v>1.819468599177705E-6</v>
      </c>
      <c r="HJ23">
        <v>1</v>
      </c>
      <c r="HK23">
        <v>2112</v>
      </c>
      <c r="HL23">
        <v>3</v>
      </c>
      <c r="HM23">
        <v>29</v>
      </c>
      <c r="HN23">
        <v>4.8</v>
      </c>
      <c r="HO23">
        <v>4.8</v>
      </c>
      <c r="HP23">
        <v>2.1520999999999999</v>
      </c>
      <c r="HQ23">
        <v>2.31934</v>
      </c>
      <c r="HR23">
        <v>1.4978</v>
      </c>
      <c r="HS23">
        <v>2.3010299999999999</v>
      </c>
      <c r="HT23">
        <v>1.5478499999999999</v>
      </c>
      <c r="HU23">
        <v>2.4035600000000001</v>
      </c>
      <c r="HV23">
        <v>37.361800000000002</v>
      </c>
      <c r="HW23">
        <v>15.033899999999999</v>
      </c>
      <c r="HX23">
        <v>18</v>
      </c>
      <c r="HY23">
        <v>502.20299999999997</v>
      </c>
      <c r="HZ23">
        <v>504.71300000000002</v>
      </c>
      <c r="IA23">
        <v>28.098299999999998</v>
      </c>
      <c r="IB23">
        <v>31.2712</v>
      </c>
      <c r="IC23">
        <v>30.0001</v>
      </c>
      <c r="ID23">
        <v>31.1038</v>
      </c>
      <c r="IE23">
        <v>31.200500000000002</v>
      </c>
      <c r="IF23">
        <v>43.078699999999998</v>
      </c>
      <c r="IG23">
        <v>23.0214</v>
      </c>
      <c r="IH23">
        <v>0</v>
      </c>
      <c r="II23">
        <v>28.096299999999999</v>
      </c>
      <c r="IJ23">
        <v>1000</v>
      </c>
      <c r="IK23">
        <v>25.299399999999999</v>
      </c>
      <c r="IL23">
        <v>100.59099999999999</v>
      </c>
      <c r="IM23">
        <v>100.30500000000001</v>
      </c>
      <c r="IN23" t="s">
        <v>423</v>
      </c>
    </row>
    <row r="24" spans="1:248" x14ac:dyDescent="0.3">
      <c r="A24">
        <v>8</v>
      </c>
      <c r="B24">
        <v>1660227915.0999999</v>
      </c>
      <c r="C24">
        <v>1936.599999904633</v>
      </c>
      <c r="D24" t="s">
        <v>410</v>
      </c>
      <c r="E24" t="s">
        <v>411</v>
      </c>
      <c r="F24">
        <v>1</v>
      </c>
      <c r="G24" t="s">
        <v>376</v>
      </c>
      <c r="H24" t="s">
        <v>377</v>
      </c>
      <c r="I24" t="s">
        <v>378</v>
      </c>
      <c r="J24" t="s">
        <v>379</v>
      </c>
      <c r="K24" t="s">
        <v>380</v>
      </c>
      <c r="L24" t="s">
        <v>381</v>
      </c>
      <c r="M24" t="s">
        <v>382</v>
      </c>
      <c r="N24">
        <v>1660227907.099999</v>
      </c>
      <c r="O24">
        <f t="shared" si="0"/>
        <v>1.2962191518909988E-3</v>
      </c>
      <c r="P24">
        <f t="shared" si="1"/>
        <v>1.2962191518909989</v>
      </c>
      <c r="Q24">
        <f t="shared" si="2"/>
        <v>13.506361901570727</v>
      </c>
      <c r="R24">
        <f t="shared" si="3"/>
        <v>1181.79435483871</v>
      </c>
      <c r="S24">
        <f t="shared" si="4"/>
        <v>810.42379418593282</v>
      </c>
      <c r="T24">
        <f t="shared" si="5"/>
        <v>80.683494077488461</v>
      </c>
      <c r="U24">
        <f t="shared" si="6"/>
        <v>117.65609365556489</v>
      </c>
      <c r="V24">
        <f t="shared" si="7"/>
        <v>6.4421773899652729E-2</v>
      </c>
      <c r="W24">
        <f t="shared" si="8"/>
        <v>2.9197714202115055</v>
      </c>
      <c r="X24">
        <f t="shared" si="9"/>
        <v>6.3642417614123356E-2</v>
      </c>
      <c r="Y24">
        <f t="shared" si="10"/>
        <v>3.9845747426278548E-2</v>
      </c>
      <c r="Z24">
        <f t="shared" si="11"/>
        <v>321.51280800000001</v>
      </c>
      <c r="AA24">
        <f t="shared" si="12"/>
        <v>32.568438902622212</v>
      </c>
      <c r="AB24">
        <f t="shared" si="13"/>
        <v>31.564648387096771</v>
      </c>
      <c r="AC24">
        <f t="shared" si="14"/>
        <v>4.6586741540262251</v>
      </c>
      <c r="AD24">
        <f t="shared" si="15"/>
        <v>59.950158633679521</v>
      </c>
      <c r="AE24">
        <f t="shared" si="16"/>
        <v>2.7059701234657014</v>
      </c>
      <c r="AF24">
        <f t="shared" si="17"/>
        <v>4.5136996884367031</v>
      </c>
      <c r="AG24">
        <f t="shared" si="18"/>
        <v>1.9527040305605237</v>
      </c>
      <c r="AH24">
        <f t="shared" si="19"/>
        <v>-57.163264598393049</v>
      </c>
      <c r="AI24">
        <f t="shared" si="20"/>
        <v>-87.461456469706064</v>
      </c>
      <c r="AJ24">
        <f t="shared" si="21"/>
        <v>-6.7457293539518908</v>
      </c>
      <c r="AK24">
        <f t="shared" si="22"/>
        <v>170.14235757794901</v>
      </c>
      <c r="AL24">
        <f t="shared" si="23"/>
        <v>13.630644416714849</v>
      </c>
      <c r="AM24">
        <f t="shared" si="24"/>
        <v>1.3061128912130338</v>
      </c>
      <c r="AN24">
        <f t="shared" si="25"/>
        <v>13.506361901570727</v>
      </c>
      <c r="AO24">
        <v>1231.6429666965839</v>
      </c>
      <c r="AP24">
        <v>1214.890545454545</v>
      </c>
      <c r="AQ24">
        <v>2.359048833149224E-2</v>
      </c>
      <c r="AR24">
        <v>65.605204408903091</v>
      </c>
      <c r="AS24">
        <f t="shared" si="26"/>
        <v>1.2962191518909989</v>
      </c>
      <c r="AT24">
        <v>25.657672568859351</v>
      </c>
      <c r="AU24">
        <v>27.17051212121212</v>
      </c>
      <c r="AV24">
        <v>3.8718135276144186E-6</v>
      </c>
      <c r="AW24">
        <v>81.605852407193382</v>
      </c>
      <c r="AX24">
        <v>0</v>
      </c>
      <c r="AY24">
        <v>0</v>
      </c>
      <c r="AZ24">
        <f t="shared" si="27"/>
        <v>1</v>
      </c>
      <c r="BA24">
        <f t="shared" si="28"/>
        <v>0</v>
      </c>
      <c r="BB24">
        <f t="shared" si="29"/>
        <v>51889.853564442783</v>
      </c>
      <c r="BC24">
        <f t="shared" si="30"/>
        <v>1999.98</v>
      </c>
      <c r="BD24">
        <f t="shared" si="31"/>
        <v>1681.1831999999999</v>
      </c>
      <c r="BE24">
        <f t="shared" si="32"/>
        <v>0.84060000600006002</v>
      </c>
      <c r="BF24">
        <f t="shared" si="33"/>
        <v>0.16075801158011579</v>
      </c>
      <c r="BG24">
        <v>6</v>
      </c>
      <c r="BH24">
        <v>0.5</v>
      </c>
      <c r="BI24" t="s">
        <v>383</v>
      </c>
      <c r="BJ24">
        <v>2</v>
      </c>
      <c r="BK24" t="b">
        <v>1</v>
      </c>
      <c r="BL24">
        <v>1660227907.099999</v>
      </c>
      <c r="BM24">
        <v>1181.79435483871</v>
      </c>
      <c r="BN24">
        <v>1199.999354838709</v>
      </c>
      <c r="BO24">
        <v>27.180064516129029</v>
      </c>
      <c r="BP24">
        <v>25.655667741935481</v>
      </c>
      <c r="BQ24">
        <v>1179.43935483871</v>
      </c>
      <c r="BR24">
        <v>27.157064516129029</v>
      </c>
      <c r="BS24">
        <v>500.11099999999999</v>
      </c>
      <c r="BT24">
        <v>99.457245161290331</v>
      </c>
      <c r="BU24">
        <v>9.9918209677419351E-2</v>
      </c>
      <c r="BV24">
        <v>31.009022580645158</v>
      </c>
      <c r="BW24">
        <v>31.564648387096771</v>
      </c>
      <c r="BX24">
        <v>999.90000000000032</v>
      </c>
      <c r="BY24">
        <v>0</v>
      </c>
      <c r="BZ24">
        <v>0</v>
      </c>
      <c r="CA24">
        <v>9998.6322580645156</v>
      </c>
      <c r="CB24">
        <v>0</v>
      </c>
      <c r="CC24">
        <v>10.752764516129041</v>
      </c>
      <c r="CD24">
        <v>-18.216967741935481</v>
      </c>
      <c r="CE24">
        <v>1214.786451612903</v>
      </c>
      <c r="CF24">
        <v>1231.5954838709681</v>
      </c>
      <c r="CG24">
        <v>1.513594516129033</v>
      </c>
      <c r="CH24">
        <v>1199.999354838709</v>
      </c>
      <c r="CI24">
        <v>25.655667741935481</v>
      </c>
      <c r="CJ24">
        <v>2.7021796774193549</v>
      </c>
      <c r="CK24">
        <v>2.5516399999999999</v>
      </c>
      <c r="CL24">
        <v>22.298370967741938</v>
      </c>
      <c r="CM24">
        <v>21.359696774193541</v>
      </c>
      <c r="CN24">
        <v>1999.98</v>
      </c>
      <c r="CO24">
        <v>0.97999929032258049</v>
      </c>
      <c r="CP24">
        <v>2.000100967741935E-2</v>
      </c>
      <c r="CQ24">
        <v>0</v>
      </c>
      <c r="CR24">
        <v>2.629774193548386</v>
      </c>
      <c r="CS24">
        <v>0</v>
      </c>
      <c r="CT24">
        <v>20138.706451612899</v>
      </c>
      <c r="CU24">
        <v>17412.145161290318</v>
      </c>
      <c r="CV24">
        <v>41.441064516129011</v>
      </c>
      <c r="CW24">
        <v>42.445129032258052</v>
      </c>
      <c r="CX24">
        <v>41.432999999999979</v>
      </c>
      <c r="CY24">
        <v>40.936999999999983</v>
      </c>
      <c r="CZ24">
        <v>41.549999999999983</v>
      </c>
      <c r="DA24">
        <v>1959.98</v>
      </c>
      <c r="DB24">
        <v>40</v>
      </c>
      <c r="DC24">
        <v>0</v>
      </c>
      <c r="DD24">
        <v>1660227912.9000001</v>
      </c>
      <c r="DE24">
        <v>0</v>
      </c>
      <c r="DF24">
        <v>1660227948.5999999</v>
      </c>
      <c r="DG24" t="s">
        <v>412</v>
      </c>
      <c r="DH24">
        <v>1660227948.5999999</v>
      </c>
      <c r="DI24">
        <v>1660227942.0999999</v>
      </c>
      <c r="DJ24">
        <v>8</v>
      </c>
      <c r="DK24">
        <v>-3.0000000000000001E-3</v>
      </c>
      <c r="DL24">
        <v>6.0000000000000001E-3</v>
      </c>
      <c r="DM24">
        <v>2.355</v>
      </c>
      <c r="DN24">
        <v>2.3E-2</v>
      </c>
      <c r="DO24">
        <v>1200</v>
      </c>
      <c r="DP24">
        <v>26</v>
      </c>
      <c r="DQ24">
        <v>0.31</v>
      </c>
      <c r="DR24">
        <v>0.06</v>
      </c>
      <c r="DS24">
        <v>13.59984525034211</v>
      </c>
      <c r="DT24">
        <v>-0.30695478488546701</v>
      </c>
      <c r="DU24">
        <v>8.3534956723662054E-2</v>
      </c>
      <c r="DV24">
        <v>1</v>
      </c>
      <c r="DW24">
        <v>13.65526628612862</v>
      </c>
      <c r="DX24">
        <v>-0.28581992906644438</v>
      </c>
      <c r="DY24">
        <v>5.4765288448907372E-2</v>
      </c>
      <c r="DZ24">
        <v>1</v>
      </c>
      <c r="EA24">
        <v>-18.21824333333333</v>
      </c>
      <c r="EB24">
        <v>0.39767119021132091</v>
      </c>
      <c r="EC24">
        <v>6.8608272986734123E-2</v>
      </c>
      <c r="ED24">
        <v>1</v>
      </c>
      <c r="EE24">
        <v>808.38631481413472</v>
      </c>
      <c r="EF24">
        <v>1.3922212451118501</v>
      </c>
      <c r="EG24">
        <v>2.1336152298923849</v>
      </c>
      <c r="EH24">
        <v>1</v>
      </c>
      <c r="EI24">
        <v>1.5146435</v>
      </c>
      <c r="EJ24">
        <v>-1.8234596622891709E-2</v>
      </c>
      <c r="EK24">
        <v>2.322784482038754E-3</v>
      </c>
      <c r="EL24">
        <v>1</v>
      </c>
      <c r="EM24">
        <v>1.95374773643218</v>
      </c>
      <c r="EN24">
        <v>1.303849920314578E-2</v>
      </c>
      <c r="EO24">
        <v>1.7657851438038429E-3</v>
      </c>
      <c r="EP24">
        <v>1</v>
      </c>
      <c r="EQ24">
        <v>6</v>
      </c>
      <c r="ER24">
        <v>6</v>
      </c>
      <c r="ES24" t="s">
        <v>400</v>
      </c>
      <c r="ET24">
        <v>2.9432499999999999</v>
      </c>
      <c r="EU24">
        <v>2.8011699999999999</v>
      </c>
      <c r="EV24">
        <v>0.185339</v>
      </c>
      <c r="EW24">
        <v>0.18714</v>
      </c>
      <c r="EX24">
        <v>0.11781999999999999</v>
      </c>
      <c r="EY24">
        <v>0.11323999999999999</v>
      </c>
      <c r="EZ24">
        <v>16715.599999999999</v>
      </c>
      <c r="FA24">
        <v>17488.8</v>
      </c>
      <c r="FB24">
        <v>23858.9</v>
      </c>
      <c r="FC24">
        <v>25035.9</v>
      </c>
      <c r="FD24">
        <v>33689.1</v>
      </c>
      <c r="FE24">
        <v>35449.599999999999</v>
      </c>
      <c r="FF24">
        <v>43494.3</v>
      </c>
      <c r="FG24">
        <v>46278.1</v>
      </c>
      <c r="FH24">
        <v>1.9736199999999999</v>
      </c>
      <c r="FI24">
        <v>1.8762300000000001</v>
      </c>
      <c r="FJ24">
        <v>0.125226</v>
      </c>
      <c r="FK24">
        <v>0</v>
      </c>
      <c r="FL24">
        <v>29.5334</v>
      </c>
      <c r="FM24">
        <v>999.9</v>
      </c>
      <c r="FN24">
        <v>59.7</v>
      </c>
      <c r="FO24">
        <v>34.299999999999997</v>
      </c>
      <c r="FP24">
        <v>32.611600000000003</v>
      </c>
      <c r="FQ24">
        <v>64.028499999999994</v>
      </c>
      <c r="FR24">
        <v>22.071300000000001</v>
      </c>
      <c r="FS24">
        <v>1</v>
      </c>
      <c r="FT24">
        <v>0.332233</v>
      </c>
      <c r="FU24">
        <v>1.0940099999999999</v>
      </c>
      <c r="FV24">
        <v>20.3203</v>
      </c>
      <c r="FW24">
        <v>5.2201399999999998</v>
      </c>
      <c r="FX24">
        <v>11.907400000000001</v>
      </c>
      <c r="FY24">
        <v>5.0042</v>
      </c>
      <c r="FZ24">
        <v>3.2910499999999998</v>
      </c>
      <c r="GA24">
        <v>9999</v>
      </c>
      <c r="GB24">
        <v>9999</v>
      </c>
      <c r="GC24">
        <v>9999</v>
      </c>
      <c r="GD24">
        <v>999.9</v>
      </c>
      <c r="GE24">
        <v>1.8595999999999999</v>
      </c>
      <c r="GF24">
        <v>1.8545700000000001</v>
      </c>
      <c r="GG24">
        <v>1.8577600000000001</v>
      </c>
      <c r="GH24">
        <v>1.85623</v>
      </c>
      <c r="GI24">
        <v>1.85501</v>
      </c>
      <c r="GJ24">
        <v>1.8546899999999999</v>
      </c>
      <c r="GK24">
        <v>1.8533299999999999</v>
      </c>
      <c r="GL24">
        <v>1.85646</v>
      </c>
      <c r="GM24">
        <v>0</v>
      </c>
      <c r="GN24">
        <v>0</v>
      </c>
      <c r="GO24">
        <v>0</v>
      </c>
      <c r="GP24">
        <v>0</v>
      </c>
      <c r="GQ24" t="s">
        <v>386</v>
      </c>
      <c r="GR24" t="s">
        <v>387</v>
      </c>
      <c r="GS24" t="s">
        <v>388</v>
      </c>
      <c r="GT24" t="s">
        <v>388</v>
      </c>
      <c r="GU24" t="s">
        <v>388</v>
      </c>
      <c r="GV24" t="s">
        <v>388</v>
      </c>
      <c r="GW24">
        <v>0</v>
      </c>
      <c r="GX24">
        <v>100</v>
      </c>
      <c r="GY24">
        <v>100</v>
      </c>
      <c r="GZ24">
        <v>2.355</v>
      </c>
      <c r="HA24">
        <v>2.3E-2</v>
      </c>
      <c r="HB24">
        <v>0.2934047369592947</v>
      </c>
      <c r="HC24">
        <v>2.9318383021812969E-3</v>
      </c>
      <c r="HD24">
        <v>-1.3754559859485029E-6</v>
      </c>
      <c r="HE24">
        <v>3.0700474437127301E-10</v>
      </c>
      <c r="HF24">
        <v>-6.4319126583340561E-2</v>
      </c>
      <c r="HG24">
        <v>1.00384331276165E-2</v>
      </c>
      <c r="HH24">
        <v>-3.1532673711230711E-4</v>
      </c>
      <c r="HI24">
        <v>1.819468599177705E-6</v>
      </c>
      <c r="HJ24">
        <v>1</v>
      </c>
      <c r="HK24">
        <v>2112</v>
      </c>
      <c r="HL24">
        <v>3</v>
      </c>
      <c r="HM24">
        <v>29</v>
      </c>
      <c r="HN24">
        <v>6.2</v>
      </c>
      <c r="HO24">
        <v>6.5</v>
      </c>
      <c r="HP24">
        <v>2.5</v>
      </c>
      <c r="HQ24">
        <v>2.31812</v>
      </c>
      <c r="HR24">
        <v>1.4978</v>
      </c>
      <c r="HS24">
        <v>2.3022499999999999</v>
      </c>
      <c r="HT24">
        <v>1.5478499999999999</v>
      </c>
      <c r="HU24">
        <v>2.3547400000000001</v>
      </c>
      <c r="HV24">
        <v>37.554000000000002</v>
      </c>
      <c r="HW24">
        <v>14.946300000000001</v>
      </c>
      <c r="HX24">
        <v>18</v>
      </c>
      <c r="HY24">
        <v>502.077</v>
      </c>
      <c r="HZ24">
        <v>504.30200000000002</v>
      </c>
      <c r="IA24">
        <v>28.066800000000001</v>
      </c>
      <c r="IB24">
        <v>31.298999999999999</v>
      </c>
      <c r="IC24">
        <v>30.000299999999999</v>
      </c>
      <c r="ID24">
        <v>31.125399999999999</v>
      </c>
      <c r="IE24">
        <v>31.224799999999998</v>
      </c>
      <c r="IF24">
        <v>50.050800000000002</v>
      </c>
      <c r="IG24">
        <v>22.068000000000001</v>
      </c>
      <c r="IH24">
        <v>0</v>
      </c>
      <c r="II24">
        <v>28.056100000000001</v>
      </c>
      <c r="IJ24">
        <v>1200</v>
      </c>
      <c r="IK24">
        <v>25.674199999999999</v>
      </c>
      <c r="IL24">
        <v>100.58199999999999</v>
      </c>
      <c r="IM24">
        <v>100.29900000000001</v>
      </c>
      <c r="IN24" t="s">
        <v>423</v>
      </c>
    </row>
    <row r="25" spans="1:248" x14ac:dyDescent="0.3">
      <c r="A25">
        <v>9</v>
      </c>
      <c r="B25">
        <v>1660228218.5999999</v>
      </c>
      <c r="C25">
        <v>2240.099999904633</v>
      </c>
      <c r="D25" t="s">
        <v>413</v>
      </c>
      <c r="E25" t="s">
        <v>414</v>
      </c>
      <c r="F25">
        <v>1</v>
      </c>
      <c r="G25" t="s">
        <v>376</v>
      </c>
      <c r="H25" t="s">
        <v>377</v>
      </c>
      <c r="I25" t="s">
        <v>378</v>
      </c>
      <c r="J25" t="s">
        <v>379</v>
      </c>
      <c r="K25" t="s">
        <v>380</v>
      </c>
      <c r="L25" t="s">
        <v>381</v>
      </c>
      <c r="M25" t="s">
        <v>382</v>
      </c>
      <c r="N25">
        <v>1660228210.599999</v>
      </c>
      <c r="O25">
        <f t="shared" si="0"/>
        <v>1.1347918979137427E-3</v>
      </c>
      <c r="P25">
        <f t="shared" si="1"/>
        <v>1.1347918979137428</v>
      </c>
      <c r="Q25">
        <f t="shared" si="2"/>
        <v>14.498153147019291</v>
      </c>
      <c r="R25">
        <f t="shared" si="3"/>
        <v>1480.8556129032261</v>
      </c>
      <c r="S25">
        <f t="shared" si="4"/>
        <v>1025.7888206564148</v>
      </c>
      <c r="T25">
        <f t="shared" si="5"/>
        <v>102.1260747344585</v>
      </c>
      <c r="U25">
        <f t="shared" si="6"/>
        <v>147.43187676535678</v>
      </c>
      <c r="V25">
        <f t="shared" si="7"/>
        <v>5.6490372228088066E-2</v>
      </c>
      <c r="W25">
        <f t="shared" si="8"/>
        <v>2.9202082761233163</v>
      </c>
      <c r="X25">
        <f t="shared" si="9"/>
        <v>5.5890230752454181E-2</v>
      </c>
      <c r="Y25">
        <f t="shared" si="10"/>
        <v>3.4984783146869744E-2</v>
      </c>
      <c r="Z25">
        <f t="shared" si="11"/>
        <v>321.51316801354511</v>
      </c>
      <c r="AA25">
        <f t="shared" si="12"/>
        <v>32.574476647639273</v>
      </c>
      <c r="AB25">
        <f t="shared" si="13"/>
        <v>31.547087096774192</v>
      </c>
      <c r="AC25">
        <f t="shared" si="14"/>
        <v>4.6540307398025051</v>
      </c>
      <c r="AD25">
        <f t="shared" si="15"/>
        <v>60.102813205882988</v>
      </c>
      <c r="AE25">
        <f t="shared" si="16"/>
        <v>2.7073316969486769</v>
      </c>
      <c r="AF25">
        <f t="shared" si="17"/>
        <v>4.5045007921254472</v>
      </c>
      <c r="AG25">
        <f t="shared" si="18"/>
        <v>1.9466990428538282</v>
      </c>
      <c r="AH25">
        <f t="shared" si="19"/>
        <v>-50.044322697996051</v>
      </c>
      <c r="AI25">
        <f t="shared" si="20"/>
        <v>-90.342385394789545</v>
      </c>
      <c r="AJ25">
        <f t="shared" si="21"/>
        <v>-6.9650560263187051</v>
      </c>
      <c r="AK25">
        <f t="shared" si="22"/>
        <v>174.16140389444084</v>
      </c>
      <c r="AL25">
        <f t="shared" si="23"/>
        <v>14.280417088084604</v>
      </c>
      <c r="AM25">
        <f t="shared" si="24"/>
        <v>1.1341542719523812</v>
      </c>
      <c r="AN25">
        <f t="shared" si="25"/>
        <v>14.498153147019291</v>
      </c>
      <c r="AO25">
        <v>1539.8606945077929</v>
      </c>
      <c r="AP25">
        <v>1522.034484848484</v>
      </c>
      <c r="AQ25">
        <v>-5.7318702659253859E-3</v>
      </c>
      <c r="AR25">
        <v>65.617824345398418</v>
      </c>
      <c r="AS25">
        <f t="shared" si="26"/>
        <v>1.1347918979137428</v>
      </c>
      <c r="AT25">
        <v>25.874493544958909</v>
      </c>
      <c r="AU25">
        <v>27.19884484848485</v>
      </c>
      <c r="AV25">
        <v>9.7894328558673796E-6</v>
      </c>
      <c r="AW25">
        <v>81.585345242742932</v>
      </c>
      <c r="AX25">
        <v>0</v>
      </c>
      <c r="AY25">
        <v>0</v>
      </c>
      <c r="AZ25">
        <f t="shared" si="27"/>
        <v>1</v>
      </c>
      <c r="BA25">
        <f t="shared" si="28"/>
        <v>0</v>
      </c>
      <c r="BB25">
        <f t="shared" si="29"/>
        <v>51908.409511874452</v>
      </c>
      <c r="BC25">
        <f t="shared" si="30"/>
        <v>1999.9822580645159</v>
      </c>
      <c r="BD25">
        <f t="shared" si="31"/>
        <v>1681.1850965806434</v>
      </c>
      <c r="BE25">
        <f t="shared" si="32"/>
        <v>0.84060000522585199</v>
      </c>
      <c r="BF25">
        <f t="shared" si="33"/>
        <v>0.1607580100858943</v>
      </c>
      <c r="BG25">
        <v>6</v>
      </c>
      <c r="BH25">
        <v>0.5</v>
      </c>
      <c r="BI25" t="s">
        <v>383</v>
      </c>
      <c r="BJ25">
        <v>2</v>
      </c>
      <c r="BK25" t="b">
        <v>1</v>
      </c>
      <c r="BL25">
        <v>1660228210.599999</v>
      </c>
      <c r="BM25">
        <v>1480.8556129032261</v>
      </c>
      <c r="BN25">
        <v>1500.0032258064521</v>
      </c>
      <c r="BO25">
        <v>27.193354838709681</v>
      </c>
      <c r="BP25">
        <v>25.86967741935484</v>
      </c>
      <c r="BQ25">
        <v>1478.021612903226</v>
      </c>
      <c r="BR25">
        <v>27.176354838709681</v>
      </c>
      <c r="BS25">
        <v>500.11254838709669</v>
      </c>
      <c r="BT25">
        <v>99.458641935483868</v>
      </c>
      <c r="BU25">
        <v>9.993452580645161E-2</v>
      </c>
      <c r="BV25">
        <v>30.973245161290318</v>
      </c>
      <c r="BW25">
        <v>31.547087096774192</v>
      </c>
      <c r="BX25">
        <v>999.90000000000032</v>
      </c>
      <c r="BY25">
        <v>0</v>
      </c>
      <c r="BZ25">
        <v>0</v>
      </c>
      <c r="CA25">
        <v>10000.9864516129</v>
      </c>
      <c r="CB25">
        <v>0</v>
      </c>
      <c r="CC25">
        <v>11.513635483870971</v>
      </c>
      <c r="CD25">
        <v>-19.3722064516129</v>
      </c>
      <c r="CE25">
        <v>1522.020967741935</v>
      </c>
      <c r="CF25">
        <v>1539.8383870967741</v>
      </c>
      <c r="CG25">
        <v>1.3250138709677419</v>
      </c>
      <c r="CH25">
        <v>1500.0032258064521</v>
      </c>
      <c r="CI25">
        <v>25.86967741935484</v>
      </c>
      <c r="CJ25">
        <v>2.704747741935484</v>
      </c>
      <c r="CK25">
        <v>2.572963870967742</v>
      </c>
      <c r="CL25">
        <v>22.313983870967739</v>
      </c>
      <c r="CM25">
        <v>21.495561290322581</v>
      </c>
      <c r="CN25">
        <v>1999.9822580645159</v>
      </c>
      <c r="CO25">
        <v>0.98000170967741929</v>
      </c>
      <c r="CP25">
        <v>1.999859032258065E-2</v>
      </c>
      <c r="CQ25">
        <v>0</v>
      </c>
      <c r="CR25">
        <v>2.600129032258065</v>
      </c>
      <c r="CS25">
        <v>0</v>
      </c>
      <c r="CT25">
        <v>19995.645161290318</v>
      </c>
      <c r="CU25">
        <v>17412.177419354841</v>
      </c>
      <c r="CV25">
        <v>41.695129032258038</v>
      </c>
      <c r="CW25">
        <v>42.686999999999969</v>
      </c>
      <c r="CX25">
        <v>41.625</v>
      </c>
      <c r="CY25">
        <v>41.239838709677407</v>
      </c>
      <c r="CZ25">
        <v>41.771999999999977</v>
      </c>
      <c r="DA25">
        <v>1959.9825806451611</v>
      </c>
      <c r="DB25">
        <v>40</v>
      </c>
      <c r="DC25">
        <v>0</v>
      </c>
      <c r="DD25">
        <v>1660228216.5</v>
      </c>
      <c r="DE25">
        <v>0</v>
      </c>
      <c r="DF25">
        <v>1660228246.0999999</v>
      </c>
      <c r="DG25" t="s">
        <v>415</v>
      </c>
      <c r="DH25">
        <v>1660228246.0999999</v>
      </c>
      <c r="DI25">
        <v>1660228241.0999999</v>
      </c>
      <c r="DJ25">
        <v>9</v>
      </c>
      <c r="DK25">
        <v>0.20699999999999999</v>
      </c>
      <c r="DL25">
        <v>-6.0000000000000001E-3</v>
      </c>
      <c r="DM25">
        <v>2.8340000000000001</v>
      </c>
      <c r="DN25">
        <v>1.7000000000000001E-2</v>
      </c>
      <c r="DO25">
        <v>1500</v>
      </c>
      <c r="DP25">
        <v>26</v>
      </c>
      <c r="DQ25">
        <v>0.33</v>
      </c>
      <c r="DR25">
        <v>0.08</v>
      </c>
      <c r="DS25">
        <v>14.448936237226871</v>
      </c>
      <c r="DT25">
        <v>-0.79572998209101631</v>
      </c>
      <c r="DU25">
        <v>0.13736627669042559</v>
      </c>
      <c r="DV25">
        <v>0</v>
      </c>
      <c r="DW25">
        <v>14.47643938106993</v>
      </c>
      <c r="DX25">
        <v>-0.32856083838131489</v>
      </c>
      <c r="DY25">
        <v>0.1017135815481106</v>
      </c>
      <c r="DZ25">
        <v>1</v>
      </c>
      <c r="EA25">
        <v>-19.374420000000001</v>
      </c>
      <c r="EB25">
        <v>0.40772769744158688</v>
      </c>
      <c r="EC25">
        <v>0.1223217762024954</v>
      </c>
      <c r="ED25">
        <v>1</v>
      </c>
      <c r="EE25">
        <v>1027.754090547041</v>
      </c>
      <c r="EF25">
        <v>21.582099982433729</v>
      </c>
      <c r="EG25">
        <v>3.9992592436682459</v>
      </c>
      <c r="EH25">
        <v>0</v>
      </c>
      <c r="EI25">
        <v>1.3239067499999999</v>
      </c>
      <c r="EJ25">
        <v>8.7486303939916035E-3</v>
      </c>
      <c r="EK25">
        <v>2.8467871254275129E-3</v>
      </c>
      <c r="EL25">
        <v>1</v>
      </c>
      <c r="EM25">
        <v>1.9465574554282279</v>
      </c>
      <c r="EN25">
        <v>-5.2496176364321594E-4</v>
      </c>
      <c r="EO25">
        <v>3.1247537794211699E-4</v>
      </c>
      <c r="EP25">
        <v>1</v>
      </c>
      <c r="EQ25">
        <v>4</v>
      </c>
      <c r="ER25">
        <v>6</v>
      </c>
      <c r="ES25" t="s">
        <v>396</v>
      </c>
      <c r="ET25">
        <v>2.9431600000000002</v>
      </c>
      <c r="EU25">
        <v>2.8014600000000001</v>
      </c>
      <c r="EV25">
        <v>0.212535</v>
      </c>
      <c r="EW25">
        <v>0.21424799999999999</v>
      </c>
      <c r="EX25">
        <v>0.117849</v>
      </c>
      <c r="EY25">
        <v>0.11387899999999999</v>
      </c>
      <c r="EZ25">
        <v>16150.7</v>
      </c>
      <c r="FA25">
        <v>16899.099999999999</v>
      </c>
      <c r="FB25">
        <v>23851</v>
      </c>
      <c r="FC25">
        <v>25028.7</v>
      </c>
      <c r="FD25">
        <v>33679.599999999999</v>
      </c>
      <c r="FE25">
        <v>35414.6</v>
      </c>
      <c r="FF25">
        <v>43482.400000000001</v>
      </c>
      <c r="FG25">
        <v>46264</v>
      </c>
      <c r="FH25">
        <v>1.97143</v>
      </c>
      <c r="FI25">
        <v>1.8733</v>
      </c>
      <c r="FJ25">
        <v>0.11839</v>
      </c>
      <c r="FK25">
        <v>0</v>
      </c>
      <c r="FL25">
        <v>29.623999999999999</v>
      </c>
      <c r="FM25">
        <v>999.9</v>
      </c>
      <c r="FN25">
        <v>59.7</v>
      </c>
      <c r="FO25">
        <v>34.4</v>
      </c>
      <c r="FP25">
        <v>32.796199999999999</v>
      </c>
      <c r="FQ25">
        <v>64.208500000000001</v>
      </c>
      <c r="FR25">
        <v>21.9712</v>
      </c>
      <c r="FS25">
        <v>1</v>
      </c>
      <c r="FT25">
        <v>0.34780499999999998</v>
      </c>
      <c r="FU25">
        <v>1.19458</v>
      </c>
      <c r="FV25">
        <v>20.319600000000001</v>
      </c>
      <c r="FW25">
        <v>5.2186399999999997</v>
      </c>
      <c r="FX25">
        <v>11.907400000000001</v>
      </c>
      <c r="FY25">
        <v>5.0045999999999999</v>
      </c>
      <c r="FZ25">
        <v>3.2910499999999998</v>
      </c>
      <c r="GA25">
        <v>9999</v>
      </c>
      <c r="GB25">
        <v>9999</v>
      </c>
      <c r="GC25">
        <v>9999</v>
      </c>
      <c r="GD25">
        <v>999.9</v>
      </c>
      <c r="GE25">
        <v>1.8595900000000001</v>
      </c>
      <c r="GF25">
        <v>1.8545499999999999</v>
      </c>
      <c r="GG25">
        <v>1.8577600000000001</v>
      </c>
      <c r="GH25">
        <v>1.85622</v>
      </c>
      <c r="GI25">
        <v>1.85501</v>
      </c>
      <c r="GJ25">
        <v>1.8546899999999999</v>
      </c>
      <c r="GK25">
        <v>1.8533200000000001</v>
      </c>
      <c r="GL25">
        <v>1.8564400000000001</v>
      </c>
      <c r="GM25">
        <v>0</v>
      </c>
      <c r="GN25">
        <v>0</v>
      </c>
      <c r="GO25">
        <v>0</v>
      </c>
      <c r="GP25">
        <v>0</v>
      </c>
      <c r="GQ25" t="s">
        <v>386</v>
      </c>
      <c r="GR25" t="s">
        <v>387</v>
      </c>
      <c r="GS25" t="s">
        <v>388</v>
      </c>
      <c r="GT25" t="s">
        <v>388</v>
      </c>
      <c r="GU25" t="s">
        <v>388</v>
      </c>
      <c r="GV25" t="s">
        <v>388</v>
      </c>
      <c r="GW25">
        <v>0</v>
      </c>
      <c r="GX25">
        <v>100</v>
      </c>
      <c r="GY25">
        <v>100</v>
      </c>
      <c r="GZ25">
        <v>2.8340000000000001</v>
      </c>
      <c r="HA25">
        <v>1.7000000000000001E-2</v>
      </c>
      <c r="HB25">
        <v>0.28934694274427297</v>
      </c>
      <c r="HC25">
        <v>2.9318383021812969E-3</v>
      </c>
      <c r="HD25">
        <v>-1.3754559859485029E-6</v>
      </c>
      <c r="HE25">
        <v>3.0700474437127301E-10</v>
      </c>
      <c r="HF25">
        <v>-5.8099836943470602E-2</v>
      </c>
      <c r="HG25">
        <v>1.00384331276165E-2</v>
      </c>
      <c r="HH25">
        <v>-3.1532673711230711E-4</v>
      </c>
      <c r="HI25">
        <v>1.819468599177705E-6</v>
      </c>
      <c r="HJ25">
        <v>1</v>
      </c>
      <c r="HK25">
        <v>2112</v>
      </c>
      <c r="HL25">
        <v>3</v>
      </c>
      <c r="HM25">
        <v>29</v>
      </c>
      <c r="HN25">
        <v>4.5</v>
      </c>
      <c r="HO25">
        <v>4.5999999999999996</v>
      </c>
      <c r="HP25">
        <v>3.0017100000000001</v>
      </c>
      <c r="HQ25">
        <v>2.3120099999999999</v>
      </c>
      <c r="HR25">
        <v>1.4978</v>
      </c>
      <c r="HS25">
        <v>2.3022499999999999</v>
      </c>
      <c r="HT25">
        <v>1.5478499999999999</v>
      </c>
      <c r="HU25">
        <v>2.3571800000000001</v>
      </c>
      <c r="HV25">
        <v>37.698700000000002</v>
      </c>
      <c r="HW25">
        <v>14.885</v>
      </c>
      <c r="HX25">
        <v>18</v>
      </c>
      <c r="HY25">
        <v>501.83499999999998</v>
      </c>
      <c r="HZ25">
        <v>503.49</v>
      </c>
      <c r="IA25">
        <v>27.811599999999999</v>
      </c>
      <c r="IB25">
        <v>31.4785</v>
      </c>
      <c r="IC25">
        <v>30.000499999999999</v>
      </c>
      <c r="ID25">
        <v>31.271599999999999</v>
      </c>
      <c r="IE25">
        <v>31.3691</v>
      </c>
      <c r="IF25">
        <v>60.081800000000001</v>
      </c>
      <c r="IG25">
        <v>22.337399999999999</v>
      </c>
      <c r="IH25">
        <v>0</v>
      </c>
      <c r="II25">
        <v>27.809699999999999</v>
      </c>
      <c r="IJ25">
        <v>1500</v>
      </c>
      <c r="IK25">
        <v>25.8293</v>
      </c>
      <c r="IL25">
        <v>100.55200000000001</v>
      </c>
      <c r="IM25">
        <v>100.268</v>
      </c>
      <c r="IN25" t="s">
        <v>423</v>
      </c>
    </row>
    <row r="26" spans="1:248" x14ac:dyDescent="0.3">
      <c r="A26">
        <v>10</v>
      </c>
      <c r="B26">
        <v>1660228524.5</v>
      </c>
      <c r="C26">
        <v>2546</v>
      </c>
      <c r="D26" t="s">
        <v>416</v>
      </c>
      <c r="E26" t="s">
        <v>417</v>
      </c>
      <c r="F26">
        <v>1</v>
      </c>
      <c r="G26" t="s">
        <v>376</v>
      </c>
      <c r="H26" t="s">
        <v>377</v>
      </c>
      <c r="I26" t="s">
        <v>378</v>
      </c>
      <c r="J26" t="s">
        <v>379</v>
      </c>
      <c r="K26" t="s">
        <v>380</v>
      </c>
      <c r="L26" t="s">
        <v>381</v>
      </c>
      <c r="M26" t="s">
        <v>382</v>
      </c>
      <c r="N26">
        <v>1660228516.75</v>
      </c>
      <c r="O26">
        <f t="shared" si="0"/>
        <v>9.862007413189483E-4</v>
      </c>
      <c r="P26">
        <f t="shared" si="1"/>
        <v>0.9862007413189483</v>
      </c>
      <c r="Q26">
        <f t="shared" si="2"/>
        <v>14.065684660342455</v>
      </c>
      <c r="R26">
        <f t="shared" si="3"/>
        <v>1780.2260000000001</v>
      </c>
      <c r="S26">
        <f t="shared" si="4"/>
        <v>1264.2037235710295</v>
      </c>
      <c r="T26">
        <f t="shared" si="5"/>
        <v>125.8681855534483</v>
      </c>
      <c r="U26">
        <f t="shared" si="6"/>
        <v>177.2450217613075</v>
      </c>
      <c r="V26">
        <f t="shared" si="7"/>
        <v>4.8649687987624743E-2</v>
      </c>
      <c r="W26">
        <f t="shared" si="8"/>
        <v>2.9197551243565742</v>
      </c>
      <c r="X26">
        <f t="shared" si="9"/>
        <v>4.8203802786635788E-2</v>
      </c>
      <c r="Y26">
        <f t="shared" si="10"/>
        <v>3.0167097035441265E-2</v>
      </c>
      <c r="Z26">
        <f t="shared" si="11"/>
        <v>321.51767145229059</v>
      </c>
      <c r="AA26">
        <f t="shared" si="12"/>
        <v>32.64630441339267</v>
      </c>
      <c r="AB26">
        <f t="shared" si="13"/>
        <v>31.603216666666661</v>
      </c>
      <c r="AC26">
        <f t="shared" si="14"/>
        <v>4.6688862272601757</v>
      </c>
      <c r="AD26">
        <f t="shared" si="15"/>
        <v>59.991051425533804</v>
      </c>
      <c r="AE26">
        <f t="shared" si="16"/>
        <v>2.7073796593218371</v>
      </c>
      <c r="AF26">
        <f t="shared" si="17"/>
        <v>4.5129725100458957</v>
      </c>
      <c r="AG26">
        <f t="shared" si="18"/>
        <v>1.9615065679383386</v>
      </c>
      <c r="AH26">
        <f t="shared" si="19"/>
        <v>-43.491452692165623</v>
      </c>
      <c r="AI26">
        <f t="shared" si="20"/>
        <v>-93.976821640559422</v>
      </c>
      <c r="AJ26">
        <f t="shared" si="21"/>
        <v>-7.2495651660471632</v>
      </c>
      <c r="AK26">
        <f t="shared" si="22"/>
        <v>176.79983195351838</v>
      </c>
      <c r="AL26">
        <f t="shared" si="23"/>
        <v>14.706966893388289</v>
      </c>
      <c r="AM26">
        <f t="shared" si="24"/>
        <v>0.99612520999716703</v>
      </c>
      <c r="AN26">
        <f t="shared" si="25"/>
        <v>14.065684660342455</v>
      </c>
      <c r="AO26">
        <v>1848.1191944533471</v>
      </c>
      <c r="AP26">
        <v>1830.7835757575749</v>
      </c>
      <c r="AQ26">
        <v>1.900793317991506E-3</v>
      </c>
      <c r="AR26">
        <v>65.600118110254968</v>
      </c>
      <c r="AS26">
        <f t="shared" si="26"/>
        <v>0.9862007413189483</v>
      </c>
      <c r="AT26">
        <v>26.033774766325099</v>
      </c>
      <c r="AU26">
        <v>27.184701818181821</v>
      </c>
      <c r="AV26">
        <v>1.0825711599274161E-5</v>
      </c>
      <c r="AW26">
        <v>81.614171655417366</v>
      </c>
      <c r="AX26">
        <v>0</v>
      </c>
      <c r="AY26">
        <v>0</v>
      </c>
      <c r="AZ26">
        <f t="shared" si="27"/>
        <v>1</v>
      </c>
      <c r="BA26">
        <f t="shared" si="28"/>
        <v>0</v>
      </c>
      <c r="BB26">
        <f t="shared" si="29"/>
        <v>51889.996813114216</v>
      </c>
      <c r="BC26">
        <f t="shared" si="30"/>
        <v>2000.011</v>
      </c>
      <c r="BD26">
        <f t="shared" si="31"/>
        <v>1681.2091964001504</v>
      </c>
      <c r="BE26">
        <f t="shared" si="32"/>
        <v>0.84059997490021332</v>
      </c>
      <c r="BF26">
        <f t="shared" si="33"/>
        <v>0.16075795155741174</v>
      </c>
      <c r="BG26">
        <v>6</v>
      </c>
      <c r="BH26">
        <v>0.5</v>
      </c>
      <c r="BI26" t="s">
        <v>383</v>
      </c>
      <c r="BJ26">
        <v>2</v>
      </c>
      <c r="BK26" t="b">
        <v>1</v>
      </c>
      <c r="BL26">
        <v>1660228516.75</v>
      </c>
      <c r="BM26">
        <v>1780.2260000000001</v>
      </c>
      <c r="BN26">
        <v>1799.997666666666</v>
      </c>
      <c r="BO26">
        <v>27.19257</v>
      </c>
      <c r="BP26">
        <v>26.03</v>
      </c>
      <c r="BQ26">
        <v>1777.8589999999999</v>
      </c>
      <c r="BR26">
        <v>27.171569999999999</v>
      </c>
      <c r="BS26">
        <v>500.11853333333329</v>
      </c>
      <c r="BT26">
        <v>99.463069999999988</v>
      </c>
      <c r="BU26">
        <v>0.10014375</v>
      </c>
      <c r="BV26">
        <v>31.006196666666661</v>
      </c>
      <c r="BW26">
        <v>31.603216666666661</v>
      </c>
      <c r="BX26">
        <v>999.9000000000002</v>
      </c>
      <c r="BY26">
        <v>0</v>
      </c>
      <c r="BZ26">
        <v>0</v>
      </c>
      <c r="CA26">
        <v>9997.9536666666663</v>
      </c>
      <c r="CB26">
        <v>0</v>
      </c>
      <c r="CC26">
        <v>11.035780000000001</v>
      </c>
      <c r="CD26">
        <v>-19.051030000000001</v>
      </c>
      <c r="CE26">
        <v>1830.712666666667</v>
      </c>
      <c r="CF26">
        <v>1848.1026666666669</v>
      </c>
      <c r="CG26">
        <v>1.154382333333333</v>
      </c>
      <c r="CH26">
        <v>1799.997666666666</v>
      </c>
      <c r="CI26">
        <v>26.03</v>
      </c>
      <c r="CJ26">
        <v>2.7038426666666671</v>
      </c>
      <c r="CK26">
        <v>2.5890240000000002</v>
      </c>
      <c r="CL26">
        <v>22.308483333333331</v>
      </c>
      <c r="CM26">
        <v>21.597239999999999</v>
      </c>
      <c r="CN26">
        <v>2000.011</v>
      </c>
      <c r="CO26">
        <v>0.98000249999999978</v>
      </c>
      <c r="CP26">
        <v>1.9997816666666671E-2</v>
      </c>
      <c r="CQ26">
        <v>0</v>
      </c>
      <c r="CR26">
        <v>2.454933333333333</v>
      </c>
      <c r="CS26">
        <v>0</v>
      </c>
      <c r="CT26">
        <v>19832.46</v>
      </c>
      <c r="CU26">
        <v>17412.41333333333</v>
      </c>
      <c r="CV26">
        <v>41.875</v>
      </c>
      <c r="CW26">
        <v>42.832999999999977</v>
      </c>
      <c r="CX26">
        <v>41.811999999999983</v>
      </c>
      <c r="CY26">
        <v>41.375</v>
      </c>
      <c r="CZ26">
        <v>41.936999999999983</v>
      </c>
      <c r="DA26">
        <v>1960.0183333333341</v>
      </c>
      <c r="DB26">
        <v>39.998666666666672</v>
      </c>
      <c r="DC26">
        <v>0</v>
      </c>
      <c r="DD26">
        <v>1660228522.5</v>
      </c>
      <c r="DE26">
        <v>0</v>
      </c>
      <c r="DF26">
        <v>1660228552</v>
      </c>
      <c r="DG26" t="s">
        <v>418</v>
      </c>
      <c r="DH26">
        <v>1660228552</v>
      </c>
      <c r="DI26">
        <v>1660228542.5</v>
      </c>
      <c r="DJ26">
        <v>10</v>
      </c>
      <c r="DK26">
        <v>-0.74</v>
      </c>
      <c r="DL26">
        <v>5.0000000000000001E-3</v>
      </c>
      <c r="DM26">
        <v>2.367</v>
      </c>
      <c r="DN26">
        <v>2.1000000000000001E-2</v>
      </c>
      <c r="DO26">
        <v>1800</v>
      </c>
      <c r="DP26">
        <v>26</v>
      </c>
      <c r="DQ26">
        <v>0.27</v>
      </c>
      <c r="DR26">
        <v>0.12</v>
      </c>
      <c r="DS26">
        <v>14.11128935282923</v>
      </c>
      <c r="DT26">
        <v>-0.23736446589600799</v>
      </c>
      <c r="DU26">
        <v>0.13358821255230541</v>
      </c>
      <c r="DV26">
        <v>1</v>
      </c>
      <c r="DW26">
        <v>14.13386978788756</v>
      </c>
      <c r="DX26">
        <v>9.451913678644118E-2</v>
      </c>
      <c r="DY26">
        <v>9.1997182965030233E-2</v>
      </c>
      <c r="DZ26">
        <v>1</v>
      </c>
      <c r="EA26">
        <v>-19.067048387096779</v>
      </c>
      <c r="EB26">
        <v>2.4822580645191331E-2</v>
      </c>
      <c r="EC26">
        <v>0.1086553351301134</v>
      </c>
      <c r="ED26">
        <v>1</v>
      </c>
      <c r="EE26">
        <v>1265.892895781132</v>
      </c>
      <c r="EF26">
        <v>-12.576732223321169</v>
      </c>
      <c r="EG26">
        <v>4.3177810628827427</v>
      </c>
      <c r="EH26">
        <v>0</v>
      </c>
      <c r="EI26">
        <v>1.155620975609756</v>
      </c>
      <c r="EJ26">
        <v>-2.7286829268293809E-2</v>
      </c>
      <c r="EK26">
        <v>2.9526348752804111E-3</v>
      </c>
      <c r="EL26">
        <v>1</v>
      </c>
      <c r="EM26">
        <v>1.962383587648497</v>
      </c>
      <c r="EN26">
        <v>5.5401788896997642E-3</v>
      </c>
      <c r="EO26">
        <v>8.8084620881817718E-4</v>
      </c>
      <c r="EP26">
        <v>1</v>
      </c>
      <c r="EQ26">
        <v>5</v>
      </c>
      <c r="ER26">
        <v>6</v>
      </c>
      <c r="ES26" t="s">
        <v>392</v>
      </c>
      <c r="ET26">
        <v>2.9429500000000002</v>
      </c>
      <c r="EU26">
        <v>2.80111</v>
      </c>
      <c r="EV26">
        <v>0.23669000000000001</v>
      </c>
      <c r="EW26">
        <v>0.23824600000000001</v>
      </c>
      <c r="EX26">
        <v>0.117767</v>
      </c>
      <c r="EY26">
        <v>0.114318</v>
      </c>
      <c r="EZ26">
        <v>15647.4</v>
      </c>
      <c r="FA26">
        <v>16373</v>
      </c>
      <c r="FB26">
        <v>23841.9</v>
      </c>
      <c r="FC26">
        <v>25016.6</v>
      </c>
      <c r="FD26">
        <v>33671.800000000003</v>
      </c>
      <c r="FE26">
        <v>35382.300000000003</v>
      </c>
      <c r="FF26">
        <v>43467.5</v>
      </c>
      <c r="FG26">
        <v>46242.9</v>
      </c>
      <c r="FH26">
        <v>1.9681999999999999</v>
      </c>
      <c r="FI26">
        <v>1.8695200000000001</v>
      </c>
      <c r="FJ26">
        <v>0.118487</v>
      </c>
      <c r="FK26">
        <v>0</v>
      </c>
      <c r="FL26">
        <v>29.668500000000002</v>
      </c>
      <c r="FM26">
        <v>999.9</v>
      </c>
      <c r="FN26">
        <v>59.6</v>
      </c>
      <c r="FO26">
        <v>34.6</v>
      </c>
      <c r="FP26">
        <v>33.100200000000001</v>
      </c>
      <c r="FQ26">
        <v>63.878399999999999</v>
      </c>
      <c r="FR26">
        <v>21.137799999999999</v>
      </c>
      <c r="FS26">
        <v>1</v>
      </c>
      <c r="FT26">
        <v>0.36951200000000001</v>
      </c>
      <c r="FU26">
        <v>1.48298</v>
      </c>
      <c r="FV26">
        <v>20.317399999999999</v>
      </c>
      <c r="FW26">
        <v>5.2225299999999999</v>
      </c>
      <c r="FX26">
        <v>11.908099999999999</v>
      </c>
      <c r="FY26">
        <v>5.0057</v>
      </c>
      <c r="FZ26">
        <v>3.2911299999999999</v>
      </c>
      <c r="GA26">
        <v>9999</v>
      </c>
      <c r="GB26">
        <v>9999</v>
      </c>
      <c r="GC26">
        <v>9999</v>
      </c>
      <c r="GD26">
        <v>999.9</v>
      </c>
      <c r="GE26">
        <v>1.8596200000000001</v>
      </c>
      <c r="GF26">
        <v>1.8546199999999999</v>
      </c>
      <c r="GG26">
        <v>1.8578399999999999</v>
      </c>
      <c r="GH26">
        <v>1.85623</v>
      </c>
      <c r="GI26">
        <v>1.8550500000000001</v>
      </c>
      <c r="GJ26">
        <v>1.8547100000000001</v>
      </c>
      <c r="GK26">
        <v>1.85334</v>
      </c>
      <c r="GL26">
        <v>1.8565199999999999</v>
      </c>
      <c r="GM26">
        <v>0</v>
      </c>
      <c r="GN26">
        <v>0</v>
      </c>
      <c r="GO26">
        <v>0</v>
      </c>
      <c r="GP26">
        <v>0</v>
      </c>
      <c r="GQ26" t="s">
        <v>386</v>
      </c>
      <c r="GR26" t="s">
        <v>387</v>
      </c>
      <c r="GS26" t="s">
        <v>388</v>
      </c>
      <c r="GT26" t="s">
        <v>388</v>
      </c>
      <c r="GU26" t="s">
        <v>388</v>
      </c>
      <c r="GV26" t="s">
        <v>388</v>
      </c>
      <c r="GW26">
        <v>0</v>
      </c>
      <c r="GX26">
        <v>100</v>
      </c>
      <c r="GY26">
        <v>100</v>
      </c>
      <c r="GZ26">
        <v>2.367</v>
      </c>
      <c r="HA26">
        <v>2.1000000000000001E-2</v>
      </c>
      <c r="HB26">
        <v>0.49751012229417269</v>
      </c>
      <c r="HC26">
        <v>2.9318383021812969E-3</v>
      </c>
      <c r="HD26">
        <v>-1.3754559859485029E-6</v>
      </c>
      <c r="HE26">
        <v>3.0700474437127301E-10</v>
      </c>
      <c r="HF26">
        <v>-6.3646112581931549E-2</v>
      </c>
      <c r="HG26">
        <v>1.00384331276165E-2</v>
      </c>
      <c r="HH26">
        <v>-3.1532673711230711E-4</v>
      </c>
      <c r="HI26">
        <v>1.819468599177705E-6</v>
      </c>
      <c r="HJ26">
        <v>1</v>
      </c>
      <c r="HK26">
        <v>2112</v>
      </c>
      <c r="HL26">
        <v>3</v>
      </c>
      <c r="HM26">
        <v>29</v>
      </c>
      <c r="HN26">
        <v>4.5999999999999996</v>
      </c>
      <c r="HO26">
        <v>4.7</v>
      </c>
      <c r="HP26">
        <v>3.4777800000000001</v>
      </c>
      <c r="HQ26">
        <v>2.2973599999999998</v>
      </c>
      <c r="HR26">
        <v>1.4978</v>
      </c>
      <c r="HS26">
        <v>2.3022499999999999</v>
      </c>
      <c r="HT26">
        <v>1.5478499999999999</v>
      </c>
      <c r="HU26">
        <v>2.3535200000000001</v>
      </c>
      <c r="HV26">
        <v>37.819499999999998</v>
      </c>
      <c r="HW26">
        <v>14.8238</v>
      </c>
      <c r="HX26">
        <v>18</v>
      </c>
      <c r="HY26">
        <v>501.63900000000001</v>
      </c>
      <c r="HZ26">
        <v>502.822</v>
      </c>
      <c r="IA26">
        <v>27.665600000000001</v>
      </c>
      <c r="IB26">
        <v>31.732500000000002</v>
      </c>
      <c r="IC26">
        <v>30.000399999999999</v>
      </c>
      <c r="ID26">
        <v>31.508299999999998</v>
      </c>
      <c r="IE26">
        <v>31.6035</v>
      </c>
      <c r="IF26">
        <v>69.636099999999999</v>
      </c>
      <c r="IG26">
        <v>22.6037</v>
      </c>
      <c r="IH26">
        <v>0</v>
      </c>
      <c r="II26">
        <v>27.666799999999999</v>
      </c>
      <c r="IJ26">
        <v>1800</v>
      </c>
      <c r="IK26">
        <v>25.962599999999998</v>
      </c>
      <c r="IL26">
        <v>100.517</v>
      </c>
      <c r="IM26">
        <v>100.22199999999999</v>
      </c>
      <c r="IN26" t="s">
        <v>423</v>
      </c>
    </row>
    <row r="27" spans="1:248" x14ac:dyDescent="0.3">
      <c r="A27">
        <v>11</v>
      </c>
      <c r="B27">
        <v>1660228786</v>
      </c>
      <c r="C27">
        <v>2807.5</v>
      </c>
      <c r="D27" t="s">
        <v>419</v>
      </c>
      <c r="E27" t="s">
        <v>420</v>
      </c>
      <c r="F27">
        <v>1</v>
      </c>
      <c r="G27" t="s">
        <v>376</v>
      </c>
      <c r="H27" t="s">
        <v>377</v>
      </c>
      <c r="I27" t="s">
        <v>378</v>
      </c>
      <c r="J27" t="s">
        <v>379</v>
      </c>
      <c r="K27" t="s">
        <v>380</v>
      </c>
      <c r="L27" t="s">
        <v>381</v>
      </c>
      <c r="M27" t="s">
        <v>382</v>
      </c>
      <c r="N27">
        <v>1660228778</v>
      </c>
      <c r="O27">
        <f t="shared" si="0"/>
        <v>8.961902260222807E-4</v>
      </c>
      <c r="P27">
        <f t="shared" si="1"/>
        <v>0.89619022602228071</v>
      </c>
      <c r="Q27">
        <f t="shared" si="2"/>
        <v>14.645472657118383</v>
      </c>
      <c r="R27">
        <f t="shared" si="3"/>
        <v>1980.2268387096781</v>
      </c>
      <c r="S27">
        <f t="shared" si="4"/>
        <v>1389.9184467876798</v>
      </c>
      <c r="T27">
        <f t="shared" si="5"/>
        <v>138.39104415340381</v>
      </c>
      <c r="U27">
        <f t="shared" si="6"/>
        <v>197.16671902800411</v>
      </c>
      <c r="V27">
        <f t="shared" si="7"/>
        <v>4.4103364558619851E-2</v>
      </c>
      <c r="W27">
        <f t="shared" si="8"/>
        <v>2.920278635165968</v>
      </c>
      <c r="X27">
        <f t="shared" si="9"/>
        <v>4.3736647798347204E-2</v>
      </c>
      <c r="Y27">
        <f t="shared" si="10"/>
        <v>2.7368098625679113E-2</v>
      </c>
      <c r="Z27">
        <f t="shared" si="11"/>
        <v>321.52300180645142</v>
      </c>
      <c r="AA27">
        <f t="shared" si="12"/>
        <v>32.665045064947627</v>
      </c>
      <c r="AB27">
        <f t="shared" si="13"/>
        <v>31.614648387096771</v>
      </c>
      <c r="AC27">
        <f t="shared" si="14"/>
        <v>4.6719168500516055</v>
      </c>
      <c r="AD27">
        <f t="shared" si="15"/>
        <v>60.00482082150338</v>
      </c>
      <c r="AE27">
        <f t="shared" si="16"/>
        <v>2.7073163368224948</v>
      </c>
      <c r="AF27">
        <f t="shared" si="17"/>
        <v>4.5118313824750205</v>
      </c>
      <c r="AG27">
        <f t="shared" si="18"/>
        <v>1.9646005132291107</v>
      </c>
      <c r="AH27">
        <f t="shared" si="19"/>
        <v>-39.52198896758258</v>
      </c>
      <c r="AI27">
        <f t="shared" si="20"/>
        <v>-96.491756605528522</v>
      </c>
      <c r="AJ27">
        <f t="shared" si="21"/>
        <v>-7.4424950760204638</v>
      </c>
      <c r="AK27">
        <f t="shared" si="22"/>
        <v>178.06676115731989</v>
      </c>
      <c r="AL27">
        <f t="shared" si="23"/>
        <v>14.721107269105557</v>
      </c>
      <c r="AM27">
        <f t="shared" si="24"/>
        <v>0.8973887329754654</v>
      </c>
      <c r="AN27">
        <f t="shared" si="25"/>
        <v>14.645472657118383</v>
      </c>
      <c r="AO27">
        <v>2053.752335485452</v>
      </c>
      <c r="AP27">
        <v>2035.546484848486</v>
      </c>
      <c r="AQ27">
        <v>3.1729157094933347E-2</v>
      </c>
      <c r="AR27">
        <v>65.5925619541364</v>
      </c>
      <c r="AS27">
        <f t="shared" si="26"/>
        <v>0.89619022602228071</v>
      </c>
      <c r="AT27">
        <v>26.146419501044129</v>
      </c>
      <c r="AU27">
        <v>27.192279393939391</v>
      </c>
      <c r="AV27">
        <v>1.27045594084207E-5</v>
      </c>
      <c r="AW27">
        <v>81.625984336021233</v>
      </c>
      <c r="AX27">
        <v>0</v>
      </c>
      <c r="AY27">
        <v>0</v>
      </c>
      <c r="AZ27">
        <f t="shared" si="27"/>
        <v>1</v>
      </c>
      <c r="BA27">
        <f t="shared" si="28"/>
        <v>0</v>
      </c>
      <c r="BB27">
        <f t="shared" si="29"/>
        <v>51905.736434734747</v>
      </c>
      <c r="BC27">
        <f t="shared" si="30"/>
        <v>2000.043870967741</v>
      </c>
      <c r="BD27">
        <f t="shared" si="31"/>
        <v>1681.2368516129022</v>
      </c>
      <c r="BE27">
        <f t="shared" si="32"/>
        <v>0.84059998683899828</v>
      </c>
      <c r="BF27">
        <f t="shared" si="33"/>
        <v>0.16075797459926683</v>
      </c>
      <c r="BG27">
        <v>6</v>
      </c>
      <c r="BH27">
        <v>0.5</v>
      </c>
      <c r="BI27" t="s">
        <v>383</v>
      </c>
      <c r="BJ27">
        <v>2</v>
      </c>
      <c r="BK27" t="b">
        <v>1</v>
      </c>
      <c r="BL27">
        <v>1660228778</v>
      </c>
      <c r="BM27">
        <v>1980.2268387096781</v>
      </c>
      <c r="BN27">
        <v>2000.02</v>
      </c>
      <c r="BO27">
        <v>27.19069677419354</v>
      </c>
      <c r="BP27">
        <v>26.14335483870968</v>
      </c>
      <c r="BQ27">
        <v>1977.574838709678</v>
      </c>
      <c r="BR27">
        <v>27.170696774193541</v>
      </c>
      <c r="BS27">
        <v>500.11638709677419</v>
      </c>
      <c r="BT27">
        <v>99.4678258064516</v>
      </c>
      <c r="BU27">
        <v>9.9918238709677434E-2</v>
      </c>
      <c r="BV27">
        <v>31.00176129032258</v>
      </c>
      <c r="BW27">
        <v>31.614648387096771</v>
      </c>
      <c r="BX27">
        <v>999.90000000000032</v>
      </c>
      <c r="BY27">
        <v>0</v>
      </c>
      <c r="BZ27">
        <v>0</v>
      </c>
      <c r="CA27">
        <v>10000.46483870968</v>
      </c>
      <c r="CB27">
        <v>0</v>
      </c>
      <c r="CC27">
        <v>12.01163870967742</v>
      </c>
      <c r="CD27">
        <v>-19.892867741935479</v>
      </c>
      <c r="CE27">
        <v>2035.467096774194</v>
      </c>
      <c r="CF27">
        <v>2053.7093548387102</v>
      </c>
      <c r="CG27">
        <v>1.0450674193548379</v>
      </c>
      <c r="CH27">
        <v>2000.02</v>
      </c>
      <c r="CI27">
        <v>26.14335483870968</v>
      </c>
      <c r="CJ27">
        <v>2.704373548387097</v>
      </c>
      <c r="CK27">
        <v>2.6004229032258062</v>
      </c>
      <c r="CL27">
        <v>22.311719354838711</v>
      </c>
      <c r="CM27">
        <v>21.669061290322581</v>
      </c>
      <c r="CN27">
        <v>2000.043870967741</v>
      </c>
      <c r="CO27">
        <v>0.98000209677419337</v>
      </c>
      <c r="CP27">
        <v>1.9998206451612911E-2</v>
      </c>
      <c r="CQ27">
        <v>0</v>
      </c>
      <c r="CR27">
        <v>2.7486774193548391</v>
      </c>
      <c r="CS27">
        <v>0</v>
      </c>
      <c r="CT27">
        <v>19694.119354838709</v>
      </c>
      <c r="CU27">
        <v>17412.70967741936</v>
      </c>
      <c r="CV27">
        <v>41.875</v>
      </c>
      <c r="CW27">
        <v>42.875</v>
      </c>
      <c r="CX27">
        <v>41.870935483870973</v>
      </c>
      <c r="CY27">
        <v>41.311999999999983</v>
      </c>
      <c r="CZ27">
        <v>41.922999999999988</v>
      </c>
      <c r="DA27">
        <v>1960.043870967741</v>
      </c>
      <c r="DB27">
        <v>40</v>
      </c>
      <c r="DC27">
        <v>0</v>
      </c>
      <c r="DD27">
        <v>1660228784.0999999</v>
      </c>
      <c r="DE27">
        <v>0</v>
      </c>
      <c r="DF27">
        <v>1660228817</v>
      </c>
      <c r="DG27" t="s">
        <v>421</v>
      </c>
      <c r="DH27">
        <v>1660228817</v>
      </c>
      <c r="DI27">
        <v>1660228807</v>
      </c>
      <c r="DJ27">
        <v>11</v>
      </c>
      <c r="DK27">
        <v>0.08</v>
      </c>
      <c r="DL27">
        <v>-1E-3</v>
      </c>
      <c r="DM27">
        <v>2.6520000000000001</v>
      </c>
      <c r="DN27">
        <v>0.02</v>
      </c>
      <c r="DO27">
        <v>2000</v>
      </c>
      <c r="DP27">
        <v>26</v>
      </c>
      <c r="DQ27">
        <v>0.23</v>
      </c>
      <c r="DR27">
        <v>0.1</v>
      </c>
      <c r="DS27">
        <v>14.77107644105635</v>
      </c>
      <c r="DT27">
        <v>-5.2380516466725272E-2</v>
      </c>
      <c r="DU27">
        <v>0.17444261920134471</v>
      </c>
      <c r="DV27">
        <v>1</v>
      </c>
      <c r="DW27">
        <v>14.81208684893393</v>
      </c>
      <c r="DX27">
        <v>-0.6150171355426074</v>
      </c>
      <c r="DY27">
        <v>0.13651260311510269</v>
      </c>
      <c r="DZ27">
        <v>0</v>
      </c>
      <c r="EA27">
        <v>-19.892867741935479</v>
      </c>
      <c r="EB27">
        <v>0.74214193548387319</v>
      </c>
      <c r="EC27">
        <v>0.16219825261995149</v>
      </c>
      <c r="ED27">
        <v>1</v>
      </c>
      <c r="EE27">
        <v>1385.822127486111</v>
      </c>
      <c r="EF27">
        <v>-12.840013574077661</v>
      </c>
      <c r="EG27">
        <v>6.4087212000741678</v>
      </c>
      <c r="EH27">
        <v>0</v>
      </c>
      <c r="EI27">
        <v>1.045194878048781</v>
      </c>
      <c r="EJ27">
        <v>-6.4513588850180284E-3</v>
      </c>
      <c r="EK27">
        <v>1.230484976670118E-3</v>
      </c>
      <c r="EL27">
        <v>1</v>
      </c>
      <c r="EM27">
        <v>1.964779374172847</v>
      </c>
      <c r="EN27">
        <v>1.6822275885252268E-2</v>
      </c>
      <c r="EO27">
        <v>1.3168830886145649E-3</v>
      </c>
      <c r="EP27">
        <v>1</v>
      </c>
      <c r="EQ27">
        <v>4</v>
      </c>
      <c r="ER27">
        <v>6</v>
      </c>
      <c r="ES27" t="s">
        <v>396</v>
      </c>
      <c r="ET27">
        <v>2.9428200000000002</v>
      </c>
      <c r="EU27">
        <v>2.8010100000000002</v>
      </c>
      <c r="EV27">
        <v>0.25135099999999999</v>
      </c>
      <c r="EW27">
        <v>0.25284400000000001</v>
      </c>
      <c r="EX27">
        <v>0.11773699999999999</v>
      </c>
      <c r="EY27">
        <v>0.11462600000000001</v>
      </c>
      <c r="EZ27">
        <v>15341.6</v>
      </c>
      <c r="FA27">
        <v>16054.7</v>
      </c>
      <c r="FB27">
        <v>23835.7</v>
      </c>
      <c r="FC27">
        <v>25011.599999999999</v>
      </c>
      <c r="FD27">
        <v>33665.699999999997</v>
      </c>
      <c r="FE27">
        <v>35363.599999999999</v>
      </c>
      <c r="FF27">
        <v>43457.599999999999</v>
      </c>
      <c r="FG27">
        <v>46233.4</v>
      </c>
      <c r="FH27">
        <v>1.9665999999999999</v>
      </c>
      <c r="FI27">
        <v>1.86755</v>
      </c>
      <c r="FJ27">
        <v>0.11977599999999999</v>
      </c>
      <c r="FK27">
        <v>0</v>
      </c>
      <c r="FL27">
        <v>29.6736</v>
      </c>
      <c r="FM27">
        <v>999.9</v>
      </c>
      <c r="FN27">
        <v>59.6</v>
      </c>
      <c r="FO27">
        <v>34.700000000000003</v>
      </c>
      <c r="FP27">
        <v>33.288699999999999</v>
      </c>
      <c r="FQ27">
        <v>64.078400000000002</v>
      </c>
      <c r="FR27">
        <v>21.3902</v>
      </c>
      <c r="FS27">
        <v>1</v>
      </c>
      <c r="FT27">
        <v>0.38</v>
      </c>
      <c r="FU27">
        <v>1.41333</v>
      </c>
      <c r="FV27">
        <v>20.317599999999999</v>
      </c>
      <c r="FW27">
        <v>5.2171399999999997</v>
      </c>
      <c r="FX27">
        <v>11.9078</v>
      </c>
      <c r="FY27">
        <v>5.0052500000000002</v>
      </c>
      <c r="FZ27">
        <v>3.29115</v>
      </c>
      <c r="GA27">
        <v>9999</v>
      </c>
      <c r="GB27">
        <v>9999</v>
      </c>
      <c r="GC27">
        <v>9999</v>
      </c>
      <c r="GD27">
        <v>999.9</v>
      </c>
      <c r="GE27">
        <v>1.85971</v>
      </c>
      <c r="GF27">
        <v>1.85467</v>
      </c>
      <c r="GG27">
        <v>1.8577999999999999</v>
      </c>
      <c r="GH27">
        <v>1.85623</v>
      </c>
      <c r="GI27">
        <v>1.85501</v>
      </c>
      <c r="GJ27">
        <v>1.8547100000000001</v>
      </c>
      <c r="GK27">
        <v>1.85338</v>
      </c>
      <c r="GL27">
        <v>1.8565400000000001</v>
      </c>
      <c r="GM27">
        <v>0</v>
      </c>
      <c r="GN27">
        <v>0</v>
      </c>
      <c r="GO27">
        <v>0</v>
      </c>
      <c r="GP27">
        <v>0</v>
      </c>
      <c r="GQ27" t="s">
        <v>386</v>
      </c>
      <c r="GR27" t="s">
        <v>387</v>
      </c>
      <c r="GS27" t="s">
        <v>388</v>
      </c>
      <c r="GT27" t="s">
        <v>388</v>
      </c>
      <c r="GU27" t="s">
        <v>388</v>
      </c>
      <c r="GV27" t="s">
        <v>388</v>
      </c>
      <c r="GW27">
        <v>0</v>
      </c>
      <c r="GX27">
        <v>100</v>
      </c>
      <c r="GY27">
        <v>100</v>
      </c>
      <c r="GZ27">
        <v>2.6520000000000001</v>
      </c>
      <c r="HA27">
        <v>0.02</v>
      </c>
      <c r="HB27">
        <v>-0.24181073893342389</v>
      </c>
      <c r="HC27">
        <v>2.9318383021812969E-3</v>
      </c>
      <c r="HD27">
        <v>-1.3754559859485029E-6</v>
      </c>
      <c r="HE27">
        <v>3.0700474437127301E-10</v>
      </c>
      <c r="HF27">
        <v>-5.8733172322216018E-2</v>
      </c>
      <c r="HG27">
        <v>1.00384331276165E-2</v>
      </c>
      <c r="HH27">
        <v>-3.1532673711230711E-4</v>
      </c>
      <c r="HI27">
        <v>1.819468599177705E-6</v>
      </c>
      <c r="HJ27">
        <v>1</v>
      </c>
      <c r="HK27">
        <v>2112</v>
      </c>
      <c r="HL27">
        <v>3</v>
      </c>
      <c r="HM27">
        <v>29</v>
      </c>
      <c r="HN27">
        <v>3.9</v>
      </c>
      <c r="HO27">
        <v>4.0999999999999996</v>
      </c>
      <c r="HP27">
        <v>3.7829600000000001</v>
      </c>
      <c r="HQ27">
        <v>2.2790499999999998</v>
      </c>
      <c r="HR27">
        <v>1.4978</v>
      </c>
      <c r="HS27">
        <v>2.3022499999999999</v>
      </c>
      <c r="HT27">
        <v>1.5478499999999999</v>
      </c>
      <c r="HU27">
        <v>2.4633799999999999</v>
      </c>
      <c r="HV27">
        <v>37.916400000000003</v>
      </c>
      <c r="HW27">
        <v>14.7712</v>
      </c>
      <c r="HX27">
        <v>18</v>
      </c>
      <c r="HY27">
        <v>501.78899999999999</v>
      </c>
      <c r="HZ27">
        <v>502.70100000000002</v>
      </c>
      <c r="IA27">
        <v>27.673999999999999</v>
      </c>
      <c r="IB27">
        <v>31.866499999999998</v>
      </c>
      <c r="IC27">
        <v>30.0002</v>
      </c>
      <c r="ID27">
        <v>31.6599</v>
      </c>
      <c r="IE27">
        <v>31.755400000000002</v>
      </c>
      <c r="IF27">
        <v>75.716099999999997</v>
      </c>
      <c r="IG27">
        <v>22.709599999999998</v>
      </c>
      <c r="IH27">
        <v>0</v>
      </c>
      <c r="II27">
        <v>27.674700000000001</v>
      </c>
      <c r="IJ27">
        <v>2000</v>
      </c>
      <c r="IK27">
        <v>26.1038</v>
      </c>
      <c r="IL27">
        <v>100.49299999999999</v>
      </c>
      <c r="IM27">
        <v>100.20099999999999</v>
      </c>
      <c r="IN27" t="s">
        <v>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ColWidth="8.777343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Emmelia Braun</cp:lastModifiedBy>
  <dcterms:created xsi:type="dcterms:W3CDTF">2022-08-11T14:49:52Z</dcterms:created>
  <dcterms:modified xsi:type="dcterms:W3CDTF">2022-12-06T22:06:23Z</dcterms:modified>
</cp:coreProperties>
</file>