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4\"/>
    </mc:Choice>
  </mc:AlternateContent>
  <xr:revisionPtr revIDLastSave="0" documentId="13_ncr:1_{9B618A2F-2299-4653-8491-5AA3DFA5CE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H11" i="5"/>
  <c r="C42" i="4"/>
  <c r="C41" i="4"/>
  <c r="C40" i="4"/>
  <c r="L21" i="5"/>
  <c r="B2" i="5"/>
  <c r="L9" i="5"/>
  <c r="H24" i="5"/>
  <c r="H14" i="5"/>
  <c r="H15" i="5"/>
  <c r="L8" i="5"/>
  <c r="C2" i="5"/>
  <c r="L20" i="5"/>
  <c r="L17" i="5" s="1"/>
  <c r="L14" i="5"/>
  <c r="L13" i="5"/>
  <c r="L12" i="5"/>
  <c r="L11" i="5"/>
  <c r="L10" i="5"/>
  <c r="L7" i="5"/>
  <c r="L6" i="5"/>
  <c r="L5" i="5"/>
  <c r="L4" i="5"/>
  <c r="L2" i="5" s="1"/>
  <c r="H5" i="5"/>
  <c r="H6" i="5"/>
  <c r="H7" i="5"/>
  <c r="H8" i="5"/>
  <c r="H9" i="5"/>
  <c r="H10" i="5"/>
  <c r="H12" i="5"/>
  <c r="H13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19" i="5" l="1"/>
  <c r="M8" i="5"/>
  <c r="H2" i="5"/>
  <c r="M12" i="5"/>
  <c r="M11" i="5"/>
  <c r="M14" i="5"/>
  <c r="M4" i="5"/>
  <c r="M13" i="5"/>
  <c r="M5" i="5"/>
  <c r="M7" i="5"/>
  <c r="M9" i="5"/>
  <c r="M6" i="5"/>
  <c r="M10" i="5"/>
  <c r="M21" i="5"/>
  <c r="M20" i="5"/>
  <c r="M17" i="5" s="1"/>
  <c r="D59" i="6"/>
  <c r="B63" i="6" s="1"/>
  <c r="E59" i="6"/>
  <c r="D54" i="6"/>
  <c r="E54" i="6"/>
  <c r="D64" i="6"/>
  <c r="M2" i="5" l="1"/>
  <c r="B58" i="6"/>
  <c r="B56" i="6"/>
  <c r="B57" i="6"/>
  <c r="B55" i="6"/>
  <c r="B62" i="6"/>
  <c r="B61" i="6"/>
  <c r="B60" i="6"/>
  <c r="B65" i="6"/>
  <c r="B68" i="6"/>
  <c r="B67" i="6"/>
  <c r="B66" i="6"/>
  <c r="E6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<sst xmlns="http://schemas.openxmlformats.org/spreadsheetml/2006/main" count="294" uniqueCount="123">
  <si>
    <t>Excel Skills for Business: Intermediate II</t>
  </si>
  <si>
    <t>Week 4: Formula Auditing &amp; Protection</t>
  </si>
  <si>
    <t>Practice Challenge</t>
  </si>
  <si>
    <t>Week 4: Learning Objectives</t>
  </si>
  <si>
    <t>source:</t>
  </si>
  <si>
    <t>http://www.contextures.com/xlSampleData01.html#download</t>
  </si>
  <si>
    <t xml:space="preserve">Configure formula calculation options 
Trace Precedents and Dependents
Error Checking
Evaluate Formula &amp; Watch Window
Protecting Workbooks and Worksheets
</t>
  </si>
  <si>
    <t>Scenario</t>
  </si>
  <si>
    <t>We have been given a stationery ordering spreadsheet that has many errors.</t>
  </si>
  <si>
    <t>Cells with a yellow background require you to type an answer. A blue background means that you should select from the drop-down list.</t>
  </si>
  <si>
    <t>Cells will go green when you have entered the correct answer.</t>
  </si>
  <si>
    <t>By first activating the top left cell and selecting Error checking, and Next, count the number of cells with suspected error in them. Report the number here</t>
  </si>
  <si>
    <t>Does the number reported above represent the number of cells we need to repair? Explain.</t>
  </si>
  <si>
    <t>No. Sometimes errors produce other errors in a chain for a particular calculation.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</si>
  <si>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</si>
  <si>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t>Nothing except for a ping. There are no cells that depend on this cell as an input.</t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</si>
  <si>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</si>
  <si>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t>C2</t>
  </si>
  <si>
    <t>L2</t>
  </si>
  <si>
    <t>L17</t>
  </si>
  <si>
    <t>What is the name given to the type of checking being done here?</t>
  </si>
  <si>
    <t>Cross checking (totals and subtotals)</t>
  </si>
  <si>
    <t>Is there another group of cells that should agree in their value? If so, list their addresses</t>
  </si>
  <si>
    <t>Yes, H2, M2, M17</t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</si>
  <si>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</si>
  <si>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t>L8 had a spelling error (syntax error), L2 itself did not need to be changed.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</si>
  <si>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</si>
  <si>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Go ahead and fix all errors. Provide the values of the cells requested.</t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</si>
  <si>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</si>
  <si>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</si>
  <si>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</si>
  <si>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</si>
  <si>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</si>
  <si>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t>Protect Sheet</t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</si>
  <si>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</si>
  <si>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</si>
  <si>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</si>
  <si>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</si>
  <si>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 xml:space="preserve">The errors found were all due to user input. Data Validation could have been used to minimise their occurrence. </t>
  </si>
  <si>
    <t>State the type of Data Validation that might have been used for each of the columns requested</t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</si>
  <si>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</si>
  <si>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t>Date Only</t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</si>
  <si>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</si>
  <si>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t>Dropdown List</t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</si>
  <si>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</si>
  <si>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</si>
  <si>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</si>
  <si>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t>Whole number</t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</si>
  <si>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</si>
  <si>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Positive Value</t>
  </si>
  <si>
    <t>Well done. Don't forget to save your work.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</si>
  <si>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</si>
  <si>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</si>
  <si>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</si>
  <si>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</si>
  <si>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</si>
  <si>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</si>
  <si>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</si>
  <si>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</si>
  <si>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</si>
  <si>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</si>
  <si>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Andrews</t>
  </si>
  <si>
    <t>Central</t>
  </si>
  <si>
    <t>Kivell</t>
  </si>
  <si>
    <t>Binder</t>
  </si>
  <si>
    <t>Gill</t>
  </si>
  <si>
    <t>Jardine</t>
  </si>
  <si>
    <t>Howard</t>
  </si>
  <si>
    <t>Pen</t>
  </si>
  <si>
    <t>West</t>
  </si>
  <si>
    <t>Sorvino</t>
  </si>
  <si>
    <t>Morgan</t>
  </si>
  <si>
    <t>Parent</t>
  </si>
  <si>
    <t>Thompson</t>
  </si>
  <si>
    <t>Smith</t>
  </si>
  <si>
    <t>Desk</t>
  </si>
  <si>
    <t>Pen Set</t>
  </si>
  <si>
    <t>List Options</t>
  </si>
  <si>
    <t>Before Hurdle Task Options</t>
  </si>
  <si>
    <t>After Hurdle Task Options</t>
  </si>
  <si>
    <t>MCQno1</t>
  </si>
  <si>
    <t>Yes, there is a one to one correspondence between errors counted to cells in need of repair.</t>
  </si>
  <si>
    <t>Activate the cell M2, one of the cells containing an error, then select Trace Dependents. What happens and why?</t>
  </si>
  <si>
    <t>MCQno2</t>
  </si>
  <si>
    <t>Arrows appear from the cell, with at least one being red indicating the error</t>
  </si>
  <si>
    <t>Nothing except for a ping because there is that cell is not in error.</t>
  </si>
  <si>
    <t>There are 3 (other) cells that should agree with the value in cell B2. Report their addresses here</t>
  </si>
  <si>
    <t>MCQno3</t>
  </si>
  <si>
    <t>A1</t>
  </si>
  <si>
    <t>D3</t>
  </si>
  <si>
    <t>F4</t>
  </si>
  <si>
    <t>MCQno4</t>
  </si>
  <si>
    <t>L1</t>
  </si>
  <si>
    <t>A2</t>
  </si>
  <si>
    <t>D4</t>
  </si>
  <si>
    <t>MCQno5</t>
  </si>
  <si>
    <t>B15</t>
  </si>
  <si>
    <t>C14</t>
  </si>
  <si>
    <t>D12</t>
  </si>
  <si>
    <t>MCQno6</t>
  </si>
  <si>
    <t>Error matching</t>
  </si>
  <si>
    <t>Tracing precedents</t>
  </si>
  <si>
    <t>Tracing precedents and error checking options</t>
  </si>
  <si>
    <t>MCQno7</t>
  </si>
  <si>
    <t>No</t>
  </si>
  <si>
    <t>Yes, H2 and M2</t>
  </si>
  <si>
    <t>Yes, H2 and M17</t>
  </si>
  <si>
    <t>Activate L2 and use the Trace Error to find the root cause of the error report in that cell. Was there anything to edit in cell L2 itself?</t>
  </si>
  <si>
    <t>MCQno8</t>
  </si>
  <si>
    <t>L2 had a spelling error (syntax error) that had to be changed.</t>
  </si>
  <si>
    <t>L2 did not need to be changed.</t>
  </si>
  <si>
    <t>L2 and L8 both contained errors that had to be corrected.</t>
  </si>
  <si>
    <t>What facility would allow us to protect the formulae in column H as well as the summary tables to the right of this.</t>
  </si>
  <si>
    <t>MCQno9</t>
  </si>
  <si>
    <t>Hide Sheet</t>
  </si>
  <si>
    <t>Add a comment</t>
  </si>
  <si>
    <t>Briefly outline what to do for the data in K2:M17</t>
  </si>
  <si>
    <t>MCQno10</t>
  </si>
  <si>
    <t>Go back and correct errors before proceeding with this question.</t>
  </si>
  <si>
    <t xml:space="preserve"> </t>
  </si>
  <si>
    <t>MCQno11</t>
  </si>
  <si>
    <t>MCQno12</t>
  </si>
  <si>
    <t>MCQno13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</si>
</sst>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dd/mm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1" applyFont="1" applyAlignment="1">
      <alignment horizontal="left" indent="3"/>
    </xf>
    <xf numFmtId="0" fontId="6" fillId="0" borderId="0" xfId="0" applyFont="1"/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0" xfId="0" applyFont="1"/>
    <xf numFmtId="0" fontId="15" fillId="0" borderId="0" xfId="4" applyFont="1" applyBorder="1" applyAlignment="1">
      <alignment horizontal="left" indent="3"/>
    </xf>
    <xf numFmtId="0" fontId="15" fillId="0" borderId="0" xfId="4" applyFont="1" applyBorder="1"/>
    <xf numFmtId="0" fontId="16" fillId="0" borderId="6" xfId="1" applyFont="1" applyBorder="1" applyAlignment="1">
      <alignment horizontal="left" indent="3"/>
    </xf>
    <xf numFmtId="0" fontId="16" fillId="0" borderId="6" xfId="1" applyFont="1" applyBorder="1"/>
    <xf numFmtId="0" fontId="17" fillId="0" borderId="0" xfId="1" applyFont="1"/>
    <xf numFmtId="0" fontId="1" fillId="3" borderId="7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6" fillId="0" borderId="0" xfId="0" applyFont="1" applyProtection="1">
      <protection locked="0"/>
    </xf>
    <xf numFmtId="0" fontId="7" fillId="4" borderId="19" xfId="0" applyFont="1" applyFill="1" applyBorder="1" applyAlignment="1" applyProtection="1">
      <alignment horizontal="center" vertical="center"/>
      <protection locked="0"/>
    </xf>
    <xf numFmtId="1" fontId="7" fillId="4" borderId="0" xfId="0" applyNumberFormat="1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7" fillId="4" borderId="20" xfId="0" applyFont="1" applyFill="1" applyBorder="1" applyAlignment="1" applyProtection="1">
      <alignment horizontal="center" vertical="center"/>
      <protection locked="0"/>
    </xf>
    <xf numFmtId="1" fontId="7" fillId="4" borderId="10" xfId="0" applyNumberFormat="1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165" fontId="0" fillId="0" borderId="14" xfId="0" applyNumberFormat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164" fontId="0" fillId="0" borderId="15" xfId="5" applyNumberFormat="1" applyFont="1" applyBorder="1" applyAlignment="1" applyProtection="1">
      <alignment horizontal="left" vertical="center"/>
      <protection locked="0"/>
    </xf>
    <xf numFmtId="164" fontId="0" fillId="0" borderId="16" xfId="5" applyNumberFormat="1" applyFon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Alignment="1" applyProtection="1">
      <alignment horizontal="right" vertical="center"/>
      <protection locked="0"/>
    </xf>
    <xf numFmtId="165" fontId="0" fillId="0" borderId="14" xfId="0" quotePrefix="1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164" fontId="0" fillId="0" borderId="18" xfId="5" applyNumberFormat="1" applyFont="1" applyBorder="1" applyAlignment="1" applyProtection="1">
      <alignment horizontal="left" vertical="center"/>
      <protection locked="0"/>
    </xf>
    <xf numFmtId="164" fontId="0" fillId="0" borderId="21" xfId="5" applyNumberFormat="1" applyFont="1" applyBorder="1" applyAlignment="1" applyProtection="1">
      <alignment horizontal="left" vertical="center"/>
      <protection locked="0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1" fontId="7" fillId="4" borderId="10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" fillId="0" borderId="0" xfId="1" applyFont="1" applyAlignment="1">
      <alignment horizontal="left" indent="3"/>
    </xf>
    <xf numFmtId="0" fontId="1" fillId="0" borderId="0" xfId="1" applyFont="1"/>
    <xf numFmtId="0" fontId="1" fillId="0" borderId="2" xfId="1" applyFont="1" applyBorder="1"/>
    <xf numFmtId="0" fontId="3" fillId="0" borderId="0" xfId="3" applyFont="1"/>
    <xf numFmtId="0" fontId="1" fillId="0" borderId="0" xfId="0" applyFont="1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6" borderId="3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</cellXfs>
  <cellStyles count="6">
    <cellStyle name="Millares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abSelected="1" topLeftCell="A2" zoomScaleNormal="100" workbookViewId="0">
      <selection activeCell="G54" sqref="G54"/>
    </sheetView>
  </sheetViews>
  <sheetFormatPr defaultColWidth="9.85546875" defaultRowHeight="15"/>
  <cols>
    <col min="1" max="1" width="9.85546875" style="5"/>
    <col min="2" max="2" width="9.85546875" style="6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A1" s="63"/>
      <c r="B1" s="64"/>
      <c r="C1" s="64"/>
      <c r="D1" s="64"/>
      <c r="E1" s="64"/>
      <c r="F1" s="64"/>
      <c r="G1" s="64"/>
      <c r="H1" s="65"/>
      <c r="I1" s="64"/>
      <c r="J1" s="64"/>
      <c r="K1" s="64"/>
      <c r="L1" s="64"/>
      <c r="M1" s="64"/>
      <c r="N1" s="64"/>
      <c r="O1" s="64"/>
      <c r="P1" s="64"/>
    </row>
    <row r="2" spans="1:16" ht="34.5">
      <c r="A2" s="63"/>
      <c r="B2" s="64"/>
      <c r="C2" s="64"/>
      <c r="D2" s="64"/>
      <c r="E2" s="64"/>
      <c r="F2" s="64"/>
      <c r="G2" s="64"/>
      <c r="H2" s="56" t="s">
        <v>0</v>
      </c>
      <c r="I2" s="57"/>
      <c r="J2" s="57"/>
      <c r="K2" s="57"/>
      <c r="L2" s="57"/>
      <c r="M2" s="57"/>
      <c r="N2" s="57"/>
      <c r="O2" s="57"/>
      <c r="P2" s="57"/>
    </row>
    <row r="3" spans="1:16">
      <c r="A3" s="63"/>
      <c r="B3" s="64"/>
      <c r="C3" s="64"/>
      <c r="D3" s="64"/>
      <c r="E3" s="64"/>
      <c r="F3" s="64"/>
      <c r="G3" s="64"/>
      <c r="H3" s="65"/>
      <c r="I3" s="64"/>
      <c r="J3" s="64"/>
      <c r="K3" s="64"/>
      <c r="L3" s="64"/>
      <c r="M3" s="64"/>
      <c r="N3" s="64"/>
      <c r="O3" s="64"/>
      <c r="P3" s="64"/>
    </row>
    <row r="4" spans="1:16" ht="30">
      <c r="A4" s="63"/>
      <c r="B4" s="64"/>
      <c r="C4" s="64"/>
      <c r="D4" s="64"/>
      <c r="E4" s="64"/>
      <c r="F4" s="64"/>
      <c r="G4" s="64"/>
      <c r="H4" s="58" t="s">
        <v>1</v>
      </c>
      <c r="I4" s="59"/>
      <c r="J4" s="59"/>
      <c r="K4" s="59"/>
      <c r="L4" s="59"/>
      <c r="M4" s="59"/>
      <c r="N4" s="59"/>
      <c r="O4" s="59"/>
      <c r="P4" s="59"/>
    </row>
    <row r="5" spans="1:16" ht="15.75" thickBot="1">
      <c r="A5" s="63"/>
      <c r="B5" s="64"/>
      <c r="C5" s="64"/>
      <c r="D5" s="64"/>
      <c r="E5" s="64"/>
      <c r="F5" s="64"/>
      <c r="G5" s="64"/>
      <c r="H5" s="65"/>
      <c r="I5" s="64"/>
      <c r="J5" s="64"/>
      <c r="K5" s="64"/>
      <c r="L5" s="64"/>
      <c r="M5" s="64"/>
      <c r="N5" s="64"/>
      <c r="O5" s="64"/>
      <c r="P5" s="64"/>
    </row>
    <row r="6" spans="1:16" ht="32.25" thickBot="1">
      <c r="A6" s="63"/>
      <c r="B6" s="64"/>
      <c r="C6" s="64"/>
      <c r="D6" s="64"/>
      <c r="E6" s="64"/>
      <c r="F6" s="64"/>
      <c r="G6" s="64"/>
      <c r="H6" s="65"/>
      <c r="I6" s="60" t="s">
        <v>2</v>
      </c>
      <c r="J6" s="61"/>
      <c r="K6" s="61"/>
      <c r="L6" s="61"/>
      <c r="M6" s="61"/>
      <c r="N6" s="61"/>
      <c r="O6" s="62"/>
      <c r="P6" s="66"/>
    </row>
    <row r="7" spans="1:16" s="7" customFormat="1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s="7" customFormat="1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</row>
    <row r="9" spans="1:16" s="7" customFormat="1">
      <c r="A9" s="67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</row>
    <row r="10" spans="1:16" ht="18.75" thickBot="1">
      <c r="A10" s="8" t="s">
        <v>3</v>
      </c>
      <c r="B10" s="9"/>
      <c r="C10" s="9"/>
      <c r="D10" s="9"/>
      <c r="E10" s="9"/>
      <c r="F10" s="9"/>
      <c r="G10" s="9"/>
      <c r="H10" s="66"/>
      <c r="I10" s="68"/>
      <c r="J10" s="68"/>
      <c r="K10" s="68"/>
      <c r="L10" s="68"/>
      <c r="M10" s="68"/>
      <c r="N10" s="68"/>
      <c r="O10" s="68"/>
      <c r="P10" s="68"/>
    </row>
    <row r="11" spans="1:16" ht="12.6" customHeight="1" thickTop="1">
      <c r="A11" s="10"/>
      <c r="B11" s="11"/>
      <c r="C11" s="11"/>
      <c r="D11" s="11"/>
      <c r="E11" s="11"/>
      <c r="F11" s="11"/>
      <c r="G11" s="11"/>
      <c r="H11" s="11"/>
      <c r="I11" s="68"/>
      <c r="J11" s="68"/>
      <c r="K11" s="68"/>
      <c r="L11" s="68" t="s">
        <v>4</v>
      </c>
      <c r="M11" s="68" t="s">
        <v>5</v>
      </c>
      <c r="N11" s="68"/>
      <c r="O11" s="68"/>
      <c r="P11" s="68"/>
    </row>
    <row r="12" spans="1:16" ht="78" customHeight="1">
      <c r="A12" s="63"/>
      <c r="B12" s="69" t="s">
        <v>6</v>
      </c>
      <c r="C12" s="69"/>
      <c r="D12" s="69"/>
      <c r="E12" s="69"/>
      <c r="F12" s="69"/>
      <c r="G12" s="69"/>
      <c r="H12" s="69"/>
      <c r="I12" s="70"/>
      <c r="J12" s="70"/>
      <c r="K12" s="70"/>
      <c r="L12" s="70"/>
      <c r="M12" s="70"/>
      <c r="N12" s="70"/>
      <c r="O12" s="70"/>
      <c r="P12" s="64"/>
    </row>
    <row r="13" spans="1:16" s="7" customFormat="1" ht="9" customHeight="1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</row>
    <row r="14" spans="1:16" s="7" customFormat="1" ht="5.45" customHeight="1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</row>
    <row r="15" spans="1:16" ht="18.75" thickBot="1">
      <c r="A15" s="8" t="s">
        <v>7</v>
      </c>
      <c r="B15" s="9"/>
      <c r="C15" s="9"/>
      <c r="D15" s="9"/>
      <c r="E15" s="9"/>
      <c r="F15" s="9"/>
      <c r="G15" s="9"/>
      <c r="H15" s="66"/>
      <c r="I15" s="12"/>
      <c r="J15" s="64"/>
      <c r="K15" s="64"/>
      <c r="L15" s="64"/>
      <c r="M15" s="71"/>
      <c r="N15" s="64"/>
      <c r="O15" s="64"/>
      <c r="P15" s="64"/>
    </row>
    <row r="16" spans="1:16" ht="10.5" customHeight="1" thickTop="1">
      <c r="A16" s="10"/>
      <c r="B16" s="11"/>
      <c r="C16" s="11"/>
      <c r="D16" s="11"/>
      <c r="E16" s="11"/>
      <c r="F16" s="11"/>
      <c r="G16" s="11"/>
      <c r="H16" s="11"/>
      <c r="I16" s="12"/>
      <c r="J16" s="64"/>
      <c r="K16" s="64"/>
      <c r="L16" s="64"/>
      <c r="M16" s="64"/>
      <c r="N16" s="64"/>
      <c r="O16" s="64"/>
      <c r="P16" s="64"/>
    </row>
    <row r="17" spans="1:16" s="7" customFormat="1">
      <c r="A17" s="63"/>
      <c r="B17" s="63" t="s">
        <v>8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</row>
    <row r="18" spans="1:16" s="7" customFormat="1">
      <c r="A18" s="63"/>
      <c r="B18" s="63" t="s">
        <v>9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</row>
    <row r="19" spans="1:16" s="7" customFormat="1">
      <c r="A19" s="63"/>
      <c r="B19" s="63" t="s">
        <v>10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</row>
    <row r="20" spans="1:16" s="7" customForma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</row>
    <row r="21" spans="1:16" s="7" customFormat="1" ht="15.75" thickBot="1">
      <c r="A21" s="63"/>
      <c r="B21" s="63" t="s">
        <v>11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</row>
    <row r="22" spans="1:16" s="7" customFormat="1" ht="15.75" thickBot="1">
      <c r="A22" s="63"/>
      <c r="B22" s="63"/>
      <c r="C22" s="13">
        <v>17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s="7" customFormat="1" ht="15.75" thickBot="1">
      <c r="A23" s="63"/>
      <c r="B23" s="63" t="s">
        <v>12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</row>
    <row r="24" spans="1:16" s="7" customFormat="1" ht="15.75" thickBot="1">
      <c r="A24" s="63"/>
      <c r="B24" s="63"/>
      <c r="C24" s="72" t="s">
        <v>13</v>
      </c>
      <c r="D24" s="73"/>
      <c r="E24" s="73"/>
      <c r="F24" s="73"/>
      <c r="G24" s="73"/>
      <c r="H24" s="73"/>
      <c r="I24" s="73"/>
      <c r="J24" s="73"/>
      <c r="K24" s="73"/>
      <c r="L24" s="74"/>
      <c r="M24" s="63"/>
      <c r="N24" s="63"/>
      <c r="O24" s="63"/>
      <c r="P24" s="63"/>
    </row>
    <row r="25" spans="1:16" s="7" customFormat="1" ht="15.75" thickBot="1">
      <c r="A25" s="63"/>
      <c r="B25" s="63" t="s">
        <v>14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</row>
    <row r="26" spans="1:16" s="7" customFormat="1" ht="15.75" thickBot="1">
      <c r="A26" s="63"/>
      <c r="B26" s="63"/>
      <c r="C26" s="72" t="s">
        <v>15</v>
      </c>
      <c r="D26" s="73"/>
      <c r="E26" s="73"/>
      <c r="F26" s="73"/>
      <c r="G26" s="73"/>
      <c r="H26" s="73"/>
      <c r="I26" s="73"/>
      <c r="J26" s="73"/>
      <c r="K26" s="73"/>
      <c r="L26" s="74"/>
      <c r="M26" s="63"/>
      <c r="N26" s="63"/>
      <c r="O26" s="63"/>
      <c r="P26" s="63"/>
    </row>
    <row r="27" spans="1:16" s="7" customFormat="1" ht="15.75" thickBot="1">
      <c r="A27" s="63"/>
      <c r="B27" s="63" t="s">
        <v>16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 s="7" customFormat="1" ht="15.75" thickBot="1">
      <c r="A28" s="63"/>
      <c r="B28" s="63"/>
      <c r="C28" s="14" t="s">
        <v>17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</row>
    <row r="29" spans="1:16" s="7" customFormat="1" ht="15.75" thickBot="1">
      <c r="A29" s="63"/>
      <c r="B29" s="63"/>
      <c r="C29" s="14" t="s">
        <v>18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16" s="7" customFormat="1" ht="15.75" thickBot="1">
      <c r="A30" s="63"/>
      <c r="B30" s="63"/>
      <c r="C30" s="14" t="s">
        <v>19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</row>
    <row r="31" spans="1:16" s="7" customFormat="1" ht="15.75" thickBot="1">
      <c r="A31" s="63"/>
      <c r="B31" s="63" t="s">
        <v>20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16" s="7" customFormat="1" ht="15.75" thickBot="1">
      <c r="A32" s="63"/>
      <c r="B32" s="63"/>
      <c r="C32" s="72" t="s">
        <v>21</v>
      </c>
      <c r="D32" s="73"/>
      <c r="E32" s="73"/>
      <c r="F32" s="73"/>
      <c r="G32" s="73"/>
      <c r="H32" s="73"/>
      <c r="I32" s="73"/>
      <c r="J32" s="73"/>
      <c r="K32" s="73"/>
      <c r="L32" s="74"/>
      <c r="M32" s="63"/>
      <c r="N32" s="63"/>
      <c r="O32" s="63"/>
      <c r="P32" s="63"/>
    </row>
    <row r="33" spans="1:16" s="7" customFormat="1" ht="15.75" thickBot="1">
      <c r="A33" s="63"/>
      <c r="B33" s="63" t="s">
        <v>22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</row>
    <row r="34" spans="1:16" s="7" customFormat="1" ht="15.75" thickBot="1">
      <c r="A34" s="63"/>
      <c r="B34" s="63"/>
      <c r="C34" s="72" t="s">
        <v>23</v>
      </c>
      <c r="D34" s="73"/>
      <c r="E34" s="73"/>
      <c r="F34" s="73"/>
      <c r="G34" s="73"/>
      <c r="H34" s="73"/>
      <c r="I34" s="73"/>
      <c r="J34" s="73"/>
      <c r="K34" s="73"/>
      <c r="L34" s="74"/>
      <c r="M34" s="63"/>
      <c r="N34" s="63"/>
      <c r="O34" s="63"/>
      <c r="P34" s="63"/>
    </row>
    <row r="35" spans="1:16" s="7" customFormat="1" ht="15.75" thickBot="1">
      <c r="A35" s="63"/>
      <c r="B35" s="63" t="s">
        <v>24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</row>
    <row r="36" spans="1:16" s="7" customFormat="1" ht="15.75" thickBot="1">
      <c r="A36" s="63"/>
      <c r="B36" s="63"/>
      <c r="C36" s="72" t="s">
        <v>25</v>
      </c>
      <c r="D36" s="73"/>
      <c r="E36" s="73"/>
      <c r="F36" s="73"/>
      <c r="G36" s="73"/>
      <c r="H36" s="73"/>
      <c r="I36" s="73"/>
      <c r="J36" s="73"/>
      <c r="K36" s="73"/>
      <c r="L36" s="74"/>
      <c r="M36" s="63"/>
      <c r="N36" s="63"/>
      <c r="O36" s="63"/>
      <c r="P36" s="63"/>
    </row>
    <row r="37" spans="1:16" s="7" customFormat="1" ht="15.75" thickBot="1">
      <c r="A37" s="63"/>
      <c r="B37" s="63" t="s">
        <v>26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</row>
    <row r="38" spans="1:16" s="7" customFormat="1" ht="15.75" thickBot="1">
      <c r="A38" s="63"/>
      <c r="B38" s="63"/>
      <c r="C38" s="13">
        <v>3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spans="1:16" s="7" customFormat="1" ht="15.75" thickBot="1">
      <c r="A39" s="63"/>
      <c r="B39" s="63" t="s">
        <v>27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</row>
    <row r="40" spans="1:16" s="7" customFormat="1" ht="15.75" thickBot="1">
      <c r="A40" s="63"/>
      <c r="B40" s="63" t="s">
        <v>28</v>
      </c>
      <c r="C40" s="13">
        <f>Data!B2</f>
        <v>43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</row>
    <row r="41" spans="1:16" s="7" customFormat="1" ht="15.75" thickBot="1">
      <c r="A41" s="63"/>
      <c r="B41" s="63" t="s">
        <v>29</v>
      </c>
      <c r="C41" s="13">
        <f>Data!H2</f>
        <v>19427.880000000005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</row>
    <row r="42" spans="1:16" s="7" customFormat="1" ht="15.75" thickBot="1">
      <c r="A42" s="63"/>
      <c r="B42" s="63" t="s">
        <v>30</v>
      </c>
      <c r="C42" s="13">
        <f>Data!L9</f>
        <v>4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</row>
    <row r="43" spans="1:16" s="7" customFormat="1">
      <c r="A43" s="63"/>
      <c r="B43" s="63" t="s">
        <v>31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</row>
    <row r="44" spans="1:16" ht="15.75" thickBot="1">
      <c r="A44" s="63"/>
      <c r="B44" s="63" t="s">
        <v>32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</row>
    <row r="45" spans="1:16" ht="15.75" thickBot="1">
      <c r="A45" s="63"/>
      <c r="B45" s="63"/>
      <c r="C45" s="14" t="s">
        <v>33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spans="1:16" ht="15.75" thickBot="1">
      <c r="A46" s="63"/>
      <c r="B46" s="63" t="s">
        <v>34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 spans="1:16" ht="15.75" thickBot="1">
      <c r="A47" s="63"/>
      <c r="B47" s="63"/>
      <c r="C47" s="72" t="s">
        <v>35</v>
      </c>
      <c r="D47" s="73"/>
      <c r="E47" s="73"/>
      <c r="F47" s="73"/>
      <c r="G47" s="73"/>
      <c r="H47" s="73"/>
      <c r="I47" s="73"/>
      <c r="J47" s="73"/>
      <c r="K47" s="73"/>
      <c r="L47" s="74"/>
      <c r="M47" s="63"/>
      <c r="N47" s="63"/>
      <c r="O47" s="63"/>
      <c r="P47" s="63"/>
    </row>
    <row r="48" spans="1:16" ht="15.75" thickBot="1">
      <c r="A48" s="63"/>
      <c r="B48" s="63"/>
      <c r="C48" s="72" t="s">
        <v>36</v>
      </c>
      <c r="D48" s="73"/>
      <c r="E48" s="73"/>
      <c r="F48" s="73"/>
      <c r="G48" s="73"/>
      <c r="H48" s="73"/>
      <c r="I48" s="73"/>
      <c r="J48" s="73"/>
      <c r="K48" s="73"/>
      <c r="L48" s="74"/>
      <c r="M48" s="63"/>
      <c r="N48" s="63"/>
      <c r="O48" s="63"/>
      <c r="P48" s="63"/>
    </row>
    <row r="49" spans="1:16" ht="15.75" thickBot="1">
      <c r="A49" s="63"/>
      <c r="B49" s="63"/>
      <c r="C49" s="72" t="s">
        <v>37</v>
      </c>
      <c r="D49" s="73"/>
      <c r="E49" s="73"/>
      <c r="F49" s="73"/>
      <c r="G49" s="73"/>
      <c r="H49" s="73"/>
      <c r="I49" s="73"/>
      <c r="J49" s="73"/>
      <c r="K49" s="73"/>
      <c r="L49" s="74"/>
      <c r="M49" s="63"/>
      <c r="N49" s="63"/>
      <c r="O49" s="63"/>
      <c r="P49" s="63"/>
    </row>
    <row r="50" spans="1:16">
      <c r="A50" s="63"/>
      <c r="B50" s="63" t="s">
        <v>38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</row>
    <row r="51" spans="1:16" ht="15.75" thickBot="1">
      <c r="A51" s="63"/>
      <c r="B51" s="63"/>
      <c r="C51" s="63" t="s">
        <v>39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</row>
    <row r="52" spans="1:16" ht="15.75" thickBot="1">
      <c r="A52" s="63"/>
      <c r="B52" s="63" t="s">
        <v>40</v>
      </c>
      <c r="C52" s="14" t="s">
        <v>41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</row>
    <row r="53" spans="1:16" ht="15.75" thickBot="1">
      <c r="A53" s="63"/>
      <c r="B53" s="63" t="s">
        <v>42</v>
      </c>
      <c r="C53" s="14" t="s">
        <v>43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16" ht="15.75" thickBot="1">
      <c r="A54" s="63"/>
      <c r="B54" s="63" t="s">
        <v>44</v>
      </c>
      <c r="C54" s="14" t="s">
        <v>43</v>
      </c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</row>
    <row r="55" spans="1:16" ht="15.75" thickBot="1">
      <c r="A55" s="63"/>
      <c r="B55" s="63" t="s">
        <v>45</v>
      </c>
      <c r="C55" s="14" t="s">
        <v>43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</row>
    <row r="56" spans="1:16" ht="15.75" thickBot="1">
      <c r="A56" s="63"/>
      <c r="B56" s="63" t="s">
        <v>46</v>
      </c>
      <c r="C56" s="14" t="s">
        <v>47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</row>
    <row r="57" spans="1:16" ht="15.75" thickBot="1">
      <c r="A57" s="63"/>
      <c r="B57" s="63" t="s">
        <v>48</v>
      </c>
      <c r="C57" s="14" t="s">
        <v>49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4"/>
      <c r="O57" s="64"/>
      <c r="P57" s="64"/>
    </row>
    <row r="58" spans="1:16">
      <c r="A58" s="12"/>
      <c r="B58" s="6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4"/>
      <c r="O58" s="64"/>
      <c r="P58" s="64"/>
    </row>
    <row r="59" spans="1:1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4"/>
      <c r="O59" s="64"/>
      <c r="P59" s="64"/>
    </row>
    <row r="60" spans="1:16">
      <c r="A60" s="12"/>
      <c r="B60" s="63" t="s">
        <v>50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4"/>
      <c r="O60" s="64"/>
      <c r="P60" s="64"/>
    </row>
    <row r="61" spans="1:1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4"/>
      <c r="O61" s="64"/>
      <c r="P61" s="64"/>
    </row>
    <row r="62" spans="1:1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4"/>
      <c r="O62" s="64"/>
      <c r="P62" s="64"/>
    </row>
    <row r="63" spans="1:1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4"/>
      <c r="O63" s="64"/>
      <c r="P63" s="64"/>
    </row>
    <row r="64" spans="1:1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4"/>
      <c r="O64" s="64"/>
      <c r="P64" s="64"/>
    </row>
    <row r="65" spans="1:1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1" operator="equal">
      <formula>17</formula>
    </cfRule>
  </conditionalFormatting>
  <conditionalFormatting sqref="C24:L24">
    <cfRule type="expression" dxfId="19" priority="2">
      <formula>$C$24="No. Sometimes errors produce other errors in a chain for a particular calculation."</formula>
    </cfRule>
  </conditionalFormatting>
  <conditionalFormatting sqref="C26:L26">
    <cfRule type="expression" dxfId="18" priority="3">
      <formula>$C$26="Nothing except for a ping. There are no cells that depend on this cell as an input."</formula>
    </cfRule>
  </conditionalFormatting>
  <conditionalFormatting sqref="C28">
    <cfRule type="cellIs" dxfId="17" priority="4" operator="equal">
      <formula>"C2"</formula>
    </cfRule>
  </conditionalFormatting>
  <conditionalFormatting sqref="C29">
    <cfRule type="cellIs" dxfId="16" priority="5" operator="equal">
      <formula>"L2"</formula>
    </cfRule>
  </conditionalFormatting>
  <conditionalFormatting sqref="C30">
    <cfRule type="cellIs" dxfId="15" priority="6" operator="equal">
      <formula>"L17"</formula>
    </cfRule>
  </conditionalFormatting>
  <conditionalFormatting sqref="C32:L32">
    <cfRule type="expression" dxfId="14" priority="7">
      <formula>$C$32="Cross checking (totals and subtotals)"</formula>
    </cfRule>
  </conditionalFormatting>
  <conditionalFormatting sqref="C34:L34">
    <cfRule type="expression" dxfId="13" priority="8">
      <formula>$C$34="Yes, H2, M2, M17"</formula>
    </cfRule>
  </conditionalFormatting>
  <conditionalFormatting sqref="C36:L36">
    <cfRule type="expression" dxfId="12" priority="9">
      <formula>$C$36="L8 had a spelling error (syntax error), L2 itself did not need to be changed."</formula>
    </cfRule>
  </conditionalFormatting>
  <conditionalFormatting sqref="C38">
    <cfRule type="cellIs" dxfId="11" priority="10" operator="equal">
      <formula>3</formula>
    </cfRule>
  </conditionalFormatting>
  <conditionalFormatting sqref="C40">
    <cfRule type="cellIs" dxfId="10" priority="11" operator="equal">
      <formula>43</formula>
    </cfRule>
  </conditionalFormatting>
  <conditionalFormatting sqref="C41">
    <cfRule type="cellIs" dxfId="9" priority="12" operator="between">
      <formula>19427</formula>
      <formula>19428</formula>
    </cfRule>
  </conditionalFormatting>
  <conditionalFormatting sqref="C42">
    <cfRule type="cellIs" dxfId="8" priority="13" operator="equal">
      <formula>4</formula>
    </cfRule>
  </conditionalFormatting>
  <conditionalFormatting sqref="C45">
    <cfRule type="cellIs" dxfId="7" priority="14" operator="equal">
      <formula>"Protect sheet"</formula>
    </cfRule>
  </conditionalFormatting>
  <conditionalFormatting sqref="C47:L47">
    <cfRule type="expression" dxfId="6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5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4" priority="17">
      <formula>$C$49="Right click on tab sheet name and select protect worksheet (Optionally supply an UNFORGETTABLE password)."</formula>
    </cfRule>
  </conditionalFormatting>
  <conditionalFormatting sqref="C52">
    <cfRule type="cellIs" dxfId="3" priority="18" operator="equal">
      <formula>"Date Only"</formula>
    </cfRule>
  </conditionalFormatting>
  <conditionalFormatting sqref="C53:C55">
    <cfRule type="cellIs" dxfId="2" priority="19" operator="equal">
      <formula>"Dropdown List"</formula>
    </cfRule>
  </conditionalFormatting>
  <conditionalFormatting sqref="C56">
    <cfRule type="cellIs" dxfId="1" priority="20" operator="equal">
      <formula>"Whole Number"</formula>
    </cfRule>
  </conditionalFormatting>
  <conditionalFormatting sqref="C57">
    <cfRule type="cellIs" dxfId="0" priority="21" operator="equal">
      <formula>"Positive Value"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M46"/>
  <sheetViews>
    <sheetView workbookViewId="0">
      <selection activeCell="B4" sqref="B4"/>
    </sheetView>
  </sheetViews>
  <sheetFormatPr defaultColWidth="9.140625" defaultRowHeight="15"/>
  <cols>
    <col min="2" max="2" width="15.7109375" customWidth="1"/>
    <col min="3" max="3" width="14" customWidth="1"/>
    <col min="4" max="4" width="11.85546875" customWidth="1"/>
    <col min="6" max="6" width="10.28515625" customWidth="1"/>
    <col min="7" max="7" width="11.85546875" bestFit="1" customWidth="1"/>
    <col min="8" max="8" width="12.42578125" customWidth="1"/>
    <col min="12" max="12" width="11.85546875" customWidth="1"/>
    <col min="13" max="13" width="11.85546875" bestFit="1" customWidth="1"/>
  </cols>
  <sheetData>
    <row r="1" spans="1:13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thickBot="1">
      <c r="A2" s="15"/>
      <c r="B2" s="16">
        <f>COUNT(B4:B46)</f>
        <v>43</v>
      </c>
      <c r="C2" s="17">
        <f>COUNTA(C4:C46)</f>
        <v>43</v>
      </c>
      <c r="D2" s="17"/>
      <c r="E2" s="17"/>
      <c r="F2" s="17"/>
      <c r="G2" s="17"/>
      <c r="H2" s="18">
        <f>SUM(Data!$H$4:$H$46)</f>
        <v>19427.880000000005</v>
      </c>
      <c r="I2" s="15"/>
      <c r="J2" s="15"/>
      <c r="K2" s="44"/>
      <c r="L2" s="45">
        <f>SUM(L4:L14)</f>
        <v>43</v>
      </c>
      <c r="M2" s="46">
        <f>SUM(M4:M14)</f>
        <v>19427.88</v>
      </c>
    </row>
    <row r="3" spans="1:13" s="2" customFormat="1" ht="24" customHeight="1">
      <c r="A3" s="19"/>
      <c r="B3" s="20" t="s">
        <v>51</v>
      </c>
      <c r="C3" s="21" t="s">
        <v>52</v>
      </c>
      <c r="D3" s="21" t="s">
        <v>53</v>
      </c>
      <c r="E3" s="22" t="s">
        <v>54</v>
      </c>
      <c r="F3" s="22" t="s">
        <v>55</v>
      </c>
      <c r="G3" s="22" t="s">
        <v>56</v>
      </c>
      <c r="H3" s="23" t="s">
        <v>57</v>
      </c>
      <c r="I3" s="19"/>
      <c r="J3" s="19"/>
      <c r="K3" s="47" t="s">
        <v>53</v>
      </c>
      <c r="L3" s="48" t="s">
        <v>55</v>
      </c>
      <c r="M3" s="49" t="s">
        <v>57</v>
      </c>
    </row>
    <row r="4" spans="1:13">
      <c r="A4" s="15"/>
      <c r="B4" s="26">
        <v>42375</v>
      </c>
      <c r="C4" s="27" t="s">
        <v>58</v>
      </c>
      <c r="D4" s="27" t="s">
        <v>59</v>
      </c>
      <c r="E4" s="28" t="s">
        <v>60</v>
      </c>
      <c r="F4" s="27">
        <v>95</v>
      </c>
      <c r="G4" s="29">
        <v>1.99</v>
      </c>
      <c r="H4" s="30">
        <f>F4*G4</f>
        <v>189.05</v>
      </c>
      <c r="I4" s="15"/>
      <c r="J4" s="15"/>
      <c r="K4" s="50" t="s">
        <v>61</v>
      </c>
      <c r="L4" s="51">
        <f>COUNTIFS($D$4:$D$46,K4)</f>
        <v>4</v>
      </c>
      <c r="M4" s="52">
        <f>SUMIFS($H$4:$H$46,$D$4:$D$46,K4)</f>
        <v>438.37</v>
      </c>
    </row>
    <row r="5" spans="1:13">
      <c r="A5" s="15"/>
      <c r="B5" s="26">
        <v>42392</v>
      </c>
      <c r="C5" s="27" t="s">
        <v>62</v>
      </c>
      <c r="D5" s="27" t="s">
        <v>63</v>
      </c>
      <c r="E5" s="28" t="s">
        <v>64</v>
      </c>
      <c r="F5" s="27">
        <v>50</v>
      </c>
      <c r="G5" s="29">
        <v>19.989999999999998</v>
      </c>
      <c r="H5" s="30">
        <f t="shared" ref="H5:H46" si="0">F5*G5</f>
        <v>999.49999999999989</v>
      </c>
      <c r="I5" s="15"/>
      <c r="J5" s="15"/>
      <c r="K5" s="50" t="s">
        <v>65</v>
      </c>
      <c r="L5" s="51">
        <f t="shared" ref="L5:L14" si="1">COUNTIFS($D$4:$D$46,K5)</f>
        <v>5</v>
      </c>
      <c r="M5" s="52">
        <f t="shared" ref="M5:M14" si="2">SUMIFS($H$4:$H$46,$D$4:$D$46,K5)</f>
        <v>1749.8700000000001</v>
      </c>
    </row>
    <row r="6" spans="1:13">
      <c r="A6" s="15"/>
      <c r="B6" s="26">
        <v>42409</v>
      </c>
      <c r="C6" s="27" t="s">
        <v>62</v>
      </c>
      <c r="D6" s="27" t="s">
        <v>66</v>
      </c>
      <c r="E6" s="28" t="s">
        <v>60</v>
      </c>
      <c r="F6" s="27">
        <v>36</v>
      </c>
      <c r="G6" s="29">
        <v>4.99</v>
      </c>
      <c r="H6" s="30">
        <f t="shared" si="0"/>
        <v>179.64000000000001</v>
      </c>
      <c r="I6" s="15"/>
      <c r="J6" s="15"/>
      <c r="K6" s="50" t="s">
        <v>67</v>
      </c>
      <c r="L6" s="51">
        <f t="shared" si="1"/>
        <v>2</v>
      </c>
      <c r="M6" s="52">
        <f t="shared" si="2"/>
        <v>536.75</v>
      </c>
    </row>
    <row r="7" spans="1:13">
      <c r="A7" s="15"/>
      <c r="B7" s="26">
        <v>42426</v>
      </c>
      <c r="C7" s="27" t="s">
        <v>62</v>
      </c>
      <c r="D7" s="27" t="s">
        <v>65</v>
      </c>
      <c r="E7" s="28" t="s">
        <v>68</v>
      </c>
      <c r="F7" s="27">
        <v>27</v>
      </c>
      <c r="G7" s="29">
        <v>19.989999999999998</v>
      </c>
      <c r="H7" s="30">
        <f t="shared" si="0"/>
        <v>539.7299999999999</v>
      </c>
      <c r="I7" s="15"/>
      <c r="J7" s="15"/>
      <c r="K7" s="50" t="s">
        <v>66</v>
      </c>
      <c r="L7" s="51">
        <f t="shared" si="1"/>
        <v>5</v>
      </c>
      <c r="M7" s="52">
        <f t="shared" si="2"/>
        <v>2812.19</v>
      </c>
    </row>
    <row r="8" spans="1:13">
      <c r="A8" s="15"/>
      <c r="B8" s="26">
        <v>42444</v>
      </c>
      <c r="C8" s="27" t="s">
        <v>69</v>
      </c>
      <c r="D8" s="27" t="s">
        <v>70</v>
      </c>
      <c r="E8" s="28" t="s">
        <v>60</v>
      </c>
      <c r="F8" s="27">
        <v>56</v>
      </c>
      <c r="G8" s="29">
        <v>2.99</v>
      </c>
      <c r="H8" s="30">
        <f t="shared" si="0"/>
        <v>167.44</v>
      </c>
      <c r="I8" s="15"/>
      <c r="J8" s="15"/>
      <c r="K8" s="50" t="s">
        <v>59</v>
      </c>
      <c r="L8" s="51">
        <f>COUNTIFS($D$4:$D$46,K8)</f>
        <v>8</v>
      </c>
      <c r="M8" s="52">
        <f t="shared" si="2"/>
        <v>2363.04</v>
      </c>
    </row>
    <row r="9" spans="1:13">
      <c r="A9" s="15"/>
      <c r="B9" s="26">
        <v>42461</v>
      </c>
      <c r="C9" s="27" t="s">
        <v>58</v>
      </c>
      <c r="D9" s="27" t="s">
        <v>59</v>
      </c>
      <c r="E9" s="28" t="s">
        <v>64</v>
      </c>
      <c r="F9" s="27">
        <v>60</v>
      </c>
      <c r="G9" s="29">
        <v>4.99</v>
      </c>
      <c r="H9" s="30">
        <f t="shared" si="0"/>
        <v>299.40000000000003</v>
      </c>
      <c r="I9" s="15"/>
      <c r="J9" s="15"/>
      <c r="K9" s="50" t="s">
        <v>63</v>
      </c>
      <c r="L9" s="51">
        <f t="shared" si="1"/>
        <v>4</v>
      </c>
      <c r="M9" s="52">
        <f t="shared" si="2"/>
        <v>3109.44</v>
      </c>
    </row>
    <row r="10" spans="1:13">
      <c r="A10" s="15"/>
      <c r="B10" s="26">
        <v>42478</v>
      </c>
      <c r="C10" s="27" t="s">
        <v>62</v>
      </c>
      <c r="D10" s="27" t="s">
        <v>61</v>
      </c>
      <c r="E10" s="28" t="s">
        <v>60</v>
      </c>
      <c r="F10" s="27">
        <v>75</v>
      </c>
      <c r="G10" s="29">
        <v>1.99</v>
      </c>
      <c r="H10" s="30">
        <f t="shared" si="0"/>
        <v>149.25</v>
      </c>
      <c r="I10" s="15"/>
      <c r="J10" s="15"/>
      <c r="K10" s="50" t="s">
        <v>71</v>
      </c>
      <c r="L10" s="51">
        <f t="shared" si="1"/>
        <v>3</v>
      </c>
      <c r="M10" s="52">
        <f t="shared" si="2"/>
        <v>1387.77</v>
      </c>
    </row>
    <row r="11" spans="1:13">
      <c r="A11" s="15"/>
      <c r="B11" s="26">
        <v>42495</v>
      </c>
      <c r="C11" s="27" t="s">
        <v>62</v>
      </c>
      <c r="D11" s="27" t="s">
        <v>66</v>
      </c>
      <c r="E11" s="28" t="s">
        <v>60</v>
      </c>
      <c r="F11" s="27">
        <v>90</v>
      </c>
      <c r="G11" s="29">
        <v>4.99</v>
      </c>
      <c r="H11" s="30">
        <f>F11*G11</f>
        <v>449.1</v>
      </c>
      <c r="I11" s="15"/>
      <c r="J11" s="15"/>
      <c r="K11" s="50" t="s">
        <v>72</v>
      </c>
      <c r="L11" s="51">
        <f t="shared" si="1"/>
        <v>3</v>
      </c>
      <c r="M11" s="52">
        <f t="shared" si="2"/>
        <v>3102.2999999999997</v>
      </c>
    </row>
    <row r="12" spans="1:13">
      <c r="A12" s="15"/>
      <c r="B12" s="26">
        <v>42512</v>
      </c>
      <c r="C12" s="27" t="s">
        <v>69</v>
      </c>
      <c r="D12" s="27" t="s">
        <v>73</v>
      </c>
      <c r="E12" s="28" t="s">
        <v>60</v>
      </c>
      <c r="F12" s="27">
        <v>32</v>
      </c>
      <c r="G12" s="29">
        <v>1.99</v>
      </c>
      <c r="H12" s="30">
        <f t="shared" si="0"/>
        <v>63.68</v>
      </c>
      <c r="I12" s="15"/>
      <c r="J12" s="15"/>
      <c r="K12" s="50" t="s">
        <v>74</v>
      </c>
      <c r="L12" s="51">
        <f t="shared" si="1"/>
        <v>3</v>
      </c>
      <c r="M12" s="52">
        <f t="shared" si="2"/>
        <v>1441.43</v>
      </c>
    </row>
    <row r="13" spans="1:13">
      <c r="A13" s="15"/>
      <c r="B13" s="26">
        <v>42529</v>
      </c>
      <c r="C13" s="27" t="s">
        <v>58</v>
      </c>
      <c r="D13" s="27" t="s">
        <v>59</v>
      </c>
      <c r="E13" s="28" t="s">
        <v>64</v>
      </c>
      <c r="F13" s="27">
        <v>60</v>
      </c>
      <c r="G13" s="29">
        <v>8.99</v>
      </c>
      <c r="H13" s="30">
        <f t="shared" si="0"/>
        <v>539.4</v>
      </c>
      <c r="I13" s="15"/>
      <c r="J13" s="15"/>
      <c r="K13" s="50" t="s">
        <v>70</v>
      </c>
      <c r="L13" s="51">
        <f t="shared" si="1"/>
        <v>4</v>
      </c>
      <c r="M13" s="52">
        <f t="shared" si="2"/>
        <v>1283.6099999999999</v>
      </c>
    </row>
    <row r="14" spans="1:13" ht="15.75" thickBot="1">
      <c r="A14" s="15"/>
      <c r="B14" s="26">
        <v>42546</v>
      </c>
      <c r="C14" s="27" t="s">
        <v>62</v>
      </c>
      <c r="D14" s="27" t="s">
        <v>71</v>
      </c>
      <c r="E14" s="28" t="s">
        <v>60</v>
      </c>
      <c r="F14" s="27">
        <v>90</v>
      </c>
      <c r="G14" s="29">
        <v>4.99</v>
      </c>
      <c r="H14" s="30">
        <f>F14*G14</f>
        <v>449.1</v>
      </c>
      <c r="I14" s="15"/>
      <c r="J14" s="15"/>
      <c r="K14" s="53" t="s">
        <v>73</v>
      </c>
      <c r="L14" s="54">
        <f t="shared" si="1"/>
        <v>2</v>
      </c>
      <c r="M14" s="55">
        <f t="shared" si="2"/>
        <v>1203.1099999999999</v>
      </c>
    </row>
    <row r="15" spans="1:13">
      <c r="A15" s="15"/>
      <c r="B15" s="26">
        <v>42563</v>
      </c>
      <c r="C15" s="27" t="s">
        <v>58</v>
      </c>
      <c r="D15" s="27" t="s">
        <v>67</v>
      </c>
      <c r="E15" s="28" t="s">
        <v>64</v>
      </c>
      <c r="F15" s="37">
        <v>29</v>
      </c>
      <c r="G15" s="29">
        <v>1.99</v>
      </c>
      <c r="H15" s="30">
        <f>F15*G15</f>
        <v>57.71</v>
      </c>
      <c r="I15" s="15"/>
      <c r="J15" s="15"/>
      <c r="L15" s="51"/>
    </row>
    <row r="16" spans="1:13" ht="15.75" thickBot="1">
      <c r="A16" s="15"/>
      <c r="B16" s="26">
        <v>42580</v>
      </c>
      <c r="C16" s="27" t="s">
        <v>58</v>
      </c>
      <c r="D16" s="27" t="s">
        <v>72</v>
      </c>
      <c r="E16" s="28" t="s">
        <v>64</v>
      </c>
      <c r="F16" s="27">
        <v>81</v>
      </c>
      <c r="G16" s="29">
        <v>19.989999999999998</v>
      </c>
      <c r="H16" s="30">
        <f t="shared" si="0"/>
        <v>1619.1899999999998</v>
      </c>
      <c r="I16" s="15"/>
      <c r="J16" s="15"/>
      <c r="L16" s="51"/>
    </row>
    <row r="17" spans="1:13" ht="15.75" thickBot="1">
      <c r="A17" s="15"/>
      <c r="B17" s="26">
        <v>42597</v>
      </c>
      <c r="C17" s="27" t="s">
        <v>58</v>
      </c>
      <c r="D17" s="27" t="s">
        <v>59</v>
      </c>
      <c r="E17" s="28" t="s">
        <v>60</v>
      </c>
      <c r="F17" s="27">
        <v>35</v>
      </c>
      <c r="G17" s="29">
        <v>4.99</v>
      </c>
      <c r="H17" s="30">
        <f t="shared" si="0"/>
        <v>174.65</v>
      </c>
      <c r="I17" s="15"/>
      <c r="J17" s="15"/>
      <c r="K17" s="44"/>
      <c r="L17" s="45">
        <f>SUM(L19:L21)</f>
        <v>43</v>
      </c>
      <c r="M17" s="46">
        <f>SUM(M19:M21)</f>
        <v>19427.879999999997</v>
      </c>
    </row>
    <row r="18" spans="1:13" ht="18.75">
      <c r="A18" s="15"/>
      <c r="B18" s="26">
        <v>42614</v>
      </c>
      <c r="C18" s="27" t="s">
        <v>62</v>
      </c>
      <c r="D18" s="27" t="s">
        <v>74</v>
      </c>
      <c r="E18" s="28" t="s">
        <v>75</v>
      </c>
      <c r="F18" s="27">
        <v>2</v>
      </c>
      <c r="G18" s="29">
        <v>25</v>
      </c>
      <c r="H18" s="30">
        <f t="shared" si="0"/>
        <v>50</v>
      </c>
      <c r="I18" s="15"/>
      <c r="J18" s="15"/>
      <c r="K18" s="24" t="s">
        <v>52</v>
      </c>
      <c r="L18" s="22" t="s">
        <v>55</v>
      </c>
      <c r="M18" s="25" t="s">
        <v>57</v>
      </c>
    </row>
    <row r="19" spans="1:13">
      <c r="A19" s="15"/>
      <c r="B19" s="26">
        <v>42631</v>
      </c>
      <c r="C19" s="27" t="s">
        <v>58</v>
      </c>
      <c r="D19" s="27" t="s">
        <v>59</v>
      </c>
      <c r="E19" s="28" t="s">
        <v>76</v>
      </c>
      <c r="F19" s="27">
        <v>16</v>
      </c>
      <c r="G19" s="29">
        <v>15.99</v>
      </c>
      <c r="H19" s="30">
        <f t="shared" si="0"/>
        <v>255.84</v>
      </c>
      <c r="I19" s="15"/>
      <c r="J19" s="15"/>
      <c r="K19" s="31" t="s">
        <v>58</v>
      </c>
      <c r="L19" s="32">
        <f>COUNTIFS($C$4:$C$46,K19)</f>
        <v>13</v>
      </c>
      <c r="M19" s="33">
        <f>SUMIFS($H$4:$H$46,$C$4:$C$46,K19)</f>
        <v>6002.09</v>
      </c>
    </row>
    <row r="20" spans="1:13">
      <c r="A20" s="15"/>
      <c r="B20" s="26">
        <v>42648</v>
      </c>
      <c r="C20" s="27" t="s">
        <v>62</v>
      </c>
      <c r="D20" s="27" t="s">
        <v>71</v>
      </c>
      <c r="E20" s="28" t="s">
        <v>64</v>
      </c>
      <c r="F20" s="27">
        <v>28</v>
      </c>
      <c r="G20" s="29">
        <v>8.99</v>
      </c>
      <c r="H20" s="30">
        <f t="shared" si="0"/>
        <v>251.72</v>
      </c>
      <c r="I20" s="15"/>
      <c r="J20" s="15"/>
      <c r="K20" s="31" t="s">
        <v>69</v>
      </c>
      <c r="L20" s="32">
        <f t="shared" ref="L20:L21" si="3">COUNTIFS($C$4:$C$46,K20)</f>
        <v>6</v>
      </c>
      <c r="M20" s="33">
        <f t="shared" ref="M20:M21" si="4">SUMIFS($H$4:$H$46,$C$4:$C$46,K20)</f>
        <v>2486.7199999999998</v>
      </c>
    </row>
    <row r="21" spans="1:13" ht="15.75" thickBot="1">
      <c r="A21" s="15"/>
      <c r="B21" s="26">
        <v>42665</v>
      </c>
      <c r="C21" s="27" t="s">
        <v>58</v>
      </c>
      <c r="D21" s="27" t="s">
        <v>59</v>
      </c>
      <c r="E21" s="28" t="s">
        <v>68</v>
      </c>
      <c r="F21" s="27">
        <v>64</v>
      </c>
      <c r="G21" s="29">
        <v>8.99</v>
      </c>
      <c r="H21" s="30">
        <f t="shared" si="0"/>
        <v>575.36</v>
      </c>
      <c r="I21" s="15"/>
      <c r="J21" s="15"/>
      <c r="K21" s="34" t="s">
        <v>62</v>
      </c>
      <c r="L21" s="35">
        <f>COUNTIFS($C$4:$C$46,K21)</f>
        <v>24</v>
      </c>
      <c r="M21" s="36">
        <f t="shared" si="4"/>
        <v>10939.069999999998</v>
      </c>
    </row>
    <row r="22" spans="1:13">
      <c r="A22" s="15"/>
      <c r="B22" s="26">
        <v>42682</v>
      </c>
      <c r="C22" s="27" t="s">
        <v>58</v>
      </c>
      <c r="D22" s="27" t="s">
        <v>72</v>
      </c>
      <c r="E22" s="28" t="s">
        <v>68</v>
      </c>
      <c r="F22" s="27">
        <v>15</v>
      </c>
      <c r="G22" s="29">
        <v>19.989999999999998</v>
      </c>
      <c r="H22" s="30">
        <f t="shared" si="0"/>
        <v>299.84999999999997</v>
      </c>
      <c r="I22" s="15"/>
      <c r="J22" s="15"/>
      <c r="K22" s="15"/>
      <c r="L22" s="15"/>
      <c r="M22" s="15"/>
    </row>
    <row r="23" spans="1:13">
      <c r="A23" s="15"/>
      <c r="B23" s="26">
        <v>42699</v>
      </c>
      <c r="C23" s="27" t="s">
        <v>62</v>
      </c>
      <c r="D23" s="27" t="s">
        <v>63</v>
      </c>
      <c r="E23" s="28" t="s">
        <v>76</v>
      </c>
      <c r="F23" s="27">
        <v>96</v>
      </c>
      <c r="G23" s="29">
        <v>4.99</v>
      </c>
      <c r="H23" s="30">
        <f t="shared" si="0"/>
        <v>479.04</v>
      </c>
      <c r="I23" s="15"/>
      <c r="J23" s="15"/>
      <c r="K23" s="15"/>
      <c r="L23" s="15"/>
      <c r="M23" s="15"/>
    </row>
    <row r="24" spans="1:13">
      <c r="A24" s="15"/>
      <c r="B24" s="38">
        <v>42716</v>
      </c>
      <c r="C24" s="27" t="s">
        <v>62</v>
      </c>
      <c r="D24" s="27" t="s">
        <v>74</v>
      </c>
      <c r="E24" s="28" t="s">
        <v>60</v>
      </c>
      <c r="F24" s="27">
        <v>67</v>
      </c>
      <c r="G24" s="29">
        <v>1.29</v>
      </c>
      <c r="H24" s="30">
        <f>F24*G24</f>
        <v>86.43</v>
      </c>
      <c r="I24" s="15"/>
      <c r="J24" s="15"/>
      <c r="K24" s="15"/>
      <c r="L24" s="15"/>
      <c r="M24" s="15"/>
    </row>
    <row r="25" spans="1:13">
      <c r="A25" s="15"/>
      <c r="B25" s="26">
        <v>42733</v>
      </c>
      <c r="C25" s="27" t="s">
        <v>58</v>
      </c>
      <c r="D25" s="27" t="s">
        <v>72</v>
      </c>
      <c r="E25" s="28" t="s">
        <v>76</v>
      </c>
      <c r="F25" s="27">
        <v>74</v>
      </c>
      <c r="G25" s="29">
        <v>15.99</v>
      </c>
      <c r="H25" s="30">
        <f t="shared" si="0"/>
        <v>1183.26</v>
      </c>
      <c r="I25" s="15"/>
      <c r="J25" s="15"/>
      <c r="K25" s="15"/>
      <c r="L25" s="15"/>
      <c r="M25" s="15"/>
    </row>
    <row r="26" spans="1:13">
      <c r="A26" s="15"/>
      <c r="B26" s="26">
        <v>42750</v>
      </c>
      <c r="C26" s="27" t="s">
        <v>62</v>
      </c>
      <c r="D26" s="27" t="s">
        <v>65</v>
      </c>
      <c r="E26" s="28" t="s">
        <v>64</v>
      </c>
      <c r="F26" s="27">
        <v>46</v>
      </c>
      <c r="G26" s="29">
        <v>8.99</v>
      </c>
      <c r="H26" s="30">
        <f t="shared" si="0"/>
        <v>413.54</v>
      </c>
      <c r="I26" s="15"/>
      <c r="J26" s="15"/>
      <c r="K26" s="15"/>
      <c r="L26" s="15"/>
      <c r="M26" s="15"/>
    </row>
    <row r="27" spans="1:13">
      <c r="A27" s="15"/>
      <c r="B27" s="26">
        <v>42767</v>
      </c>
      <c r="C27" s="27" t="s">
        <v>62</v>
      </c>
      <c r="D27" s="27" t="s">
        <v>74</v>
      </c>
      <c r="E27" s="28" t="s">
        <v>64</v>
      </c>
      <c r="F27" s="27">
        <v>87</v>
      </c>
      <c r="G27" s="29">
        <v>15</v>
      </c>
      <c r="H27" s="30">
        <f t="shared" si="0"/>
        <v>1305</v>
      </c>
      <c r="I27" s="15"/>
      <c r="J27" s="15"/>
      <c r="K27" s="15"/>
      <c r="L27" s="15"/>
      <c r="M27" s="15"/>
    </row>
    <row r="28" spans="1:13">
      <c r="A28" s="15"/>
      <c r="B28" s="26">
        <v>42784</v>
      </c>
      <c r="C28" s="27" t="s">
        <v>58</v>
      </c>
      <c r="D28" s="27" t="s">
        <v>59</v>
      </c>
      <c r="E28" s="28" t="s">
        <v>64</v>
      </c>
      <c r="F28" s="27">
        <v>4</v>
      </c>
      <c r="G28" s="29">
        <v>4.99</v>
      </c>
      <c r="H28" s="30">
        <f t="shared" si="0"/>
        <v>19.96</v>
      </c>
      <c r="I28" s="15"/>
      <c r="J28" s="15"/>
      <c r="K28" s="15"/>
      <c r="L28" s="15"/>
      <c r="M28" s="15"/>
    </row>
    <row r="29" spans="1:13">
      <c r="A29" s="15"/>
      <c r="B29" s="26">
        <v>42801</v>
      </c>
      <c r="C29" s="27" t="s">
        <v>69</v>
      </c>
      <c r="D29" s="27" t="s">
        <v>70</v>
      </c>
      <c r="E29" s="28" t="s">
        <v>64</v>
      </c>
      <c r="F29" s="27">
        <v>7</v>
      </c>
      <c r="G29" s="29">
        <v>19.989999999999998</v>
      </c>
      <c r="H29" s="30">
        <f t="shared" si="0"/>
        <v>139.92999999999998</v>
      </c>
      <c r="I29" s="15"/>
      <c r="J29" s="15"/>
      <c r="K29" s="15"/>
      <c r="L29" s="15"/>
      <c r="M29" s="15"/>
    </row>
    <row r="30" spans="1:13">
      <c r="A30" s="15"/>
      <c r="B30" s="26">
        <v>42818</v>
      </c>
      <c r="C30" s="27" t="s">
        <v>62</v>
      </c>
      <c r="D30" s="27" t="s">
        <v>66</v>
      </c>
      <c r="E30" s="28" t="s">
        <v>76</v>
      </c>
      <c r="F30" s="27">
        <v>50</v>
      </c>
      <c r="G30" s="29">
        <v>4.99</v>
      </c>
      <c r="H30" s="30">
        <f t="shared" si="0"/>
        <v>249.5</v>
      </c>
      <c r="I30" s="15"/>
      <c r="J30" s="15"/>
      <c r="K30" s="15"/>
      <c r="L30" s="15"/>
      <c r="M30" s="15"/>
    </row>
    <row r="31" spans="1:13">
      <c r="A31" s="15"/>
      <c r="B31" s="26">
        <v>42835</v>
      </c>
      <c r="C31" s="27" t="s">
        <v>62</v>
      </c>
      <c r="D31" s="27" t="s">
        <v>61</v>
      </c>
      <c r="E31" s="28" t="s">
        <v>60</v>
      </c>
      <c r="F31" s="27">
        <v>66</v>
      </c>
      <c r="G31" s="29">
        <v>1.99</v>
      </c>
      <c r="H31" s="30">
        <f t="shared" si="0"/>
        <v>131.34</v>
      </c>
      <c r="I31" s="15"/>
      <c r="J31" s="15"/>
      <c r="K31" s="15"/>
      <c r="L31" s="15"/>
      <c r="M31" s="15"/>
    </row>
    <row r="32" spans="1:13">
      <c r="A32" s="15"/>
      <c r="B32" s="26">
        <v>42852</v>
      </c>
      <c r="C32" s="27" t="s">
        <v>58</v>
      </c>
      <c r="D32" s="27" t="s">
        <v>67</v>
      </c>
      <c r="E32" s="28" t="s">
        <v>68</v>
      </c>
      <c r="F32" s="27">
        <v>96</v>
      </c>
      <c r="G32" s="29">
        <v>4.99</v>
      </c>
      <c r="H32" s="30">
        <f t="shared" si="0"/>
        <v>479.04</v>
      </c>
      <c r="I32" s="15"/>
      <c r="J32" s="15"/>
      <c r="K32" s="15"/>
      <c r="L32" s="15"/>
      <c r="M32" s="15"/>
    </row>
    <row r="33" spans="1:13">
      <c r="A33" s="15"/>
      <c r="B33" s="26">
        <v>42869</v>
      </c>
      <c r="C33" s="27" t="s">
        <v>62</v>
      </c>
      <c r="D33" s="27" t="s">
        <v>65</v>
      </c>
      <c r="E33" s="28" t="s">
        <v>60</v>
      </c>
      <c r="F33" s="27">
        <v>53</v>
      </c>
      <c r="G33" s="29">
        <v>1.29</v>
      </c>
      <c r="H33" s="30">
        <f t="shared" si="0"/>
        <v>68.37</v>
      </c>
      <c r="I33" s="15"/>
      <c r="J33" s="15"/>
      <c r="K33" s="15"/>
      <c r="L33" s="15"/>
      <c r="M33" s="15"/>
    </row>
    <row r="34" spans="1:13">
      <c r="A34" s="15"/>
      <c r="B34" s="26">
        <v>42886</v>
      </c>
      <c r="C34" s="27" t="s">
        <v>62</v>
      </c>
      <c r="D34" s="27" t="s">
        <v>65</v>
      </c>
      <c r="E34" s="28" t="s">
        <v>64</v>
      </c>
      <c r="F34" s="27">
        <v>80</v>
      </c>
      <c r="G34" s="29">
        <v>8.99</v>
      </c>
      <c r="H34" s="30">
        <f t="shared" si="0"/>
        <v>719.2</v>
      </c>
      <c r="I34" s="15"/>
      <c r="J34" s="15"/>
      <c r="K34" s="15"/>
      <c r="L34" s="15"/>
      <c r="M34" s="15"/>
    </row>
    <row r="35" spans="1:13">
      <c r="A35" s="15"/>
      <c r="B35" s="26">
        <v>42903</v>
      </c>
      <c r="C35" s="27" t="s">
        <v>62</v>
      </c>
      <c r="D35" s="27" t="s">
        <v>63</v>
      </c>
      <c r="E35" s="28" t="s">
        <v>75</v>
      </c>
      <c r="F35" s="27">
        <v>5</v>
      </c>
      <c r="G35" s="29">
        <v>125</v>
      </c>
      <c r="H35" s="30">
        <f t="shared" si="0"/>
        <v>625</v>
      </c>
      <c r="I35" s="15"/>
      <c r="J35" s="15"/>
      <c r="K35" s="15"/>
      <c r="L35" s="15"/>
      <c r="M35" s="15"/>
    </row>
    <row r="36" spans="1:13">
      <c r="A36" s="15"/>
      <c r="B36" s="26">
        <v>42920</v>
      </c>
      <c r="C36" s="27" t="s">
        <v>58</v>
      </c>
      <c r="D36" s="27" t="s">
        <v>59</v>
      </c>
      <c r="E36" s="28" t="s">
        <v>76</v>
      </c>
      <c r="F36" s="27">
        <v>62</v>
      </c>
      <c r="G36" s="29">
        <v>4.99</v>
      </c>
      <c r="H36" s="30">
        <f t="shared" si="0"/>
        <v>309.38</v>
      </c>
      <c r="I36" s="15"/>
      <c r="J36" s="15"/>
      <c r="K36" s="15"/>
      <c r="L36" s="15"/>
      <c r="M36" s="15"/>
    </row>
    <row r="37" spans="1:13">
      <c r="A37" s="15"/>
      <c r="B37" s="26">
        <v>42937</v>
      </c>
      <c r="C37" s="27" t="s">
        <v>62</v>
      </c>
      <c r="D37" s="27" t="s">
        <v>71</v>
      </c>
      <c r="E37" s="28" t="s">
        <v>76</v>
      </c>
      <c r="F37" s="27">
        <v>55</v>
      </c>
      <c r="G37" s="29">
        <v>12.49</v>
      </c>
      <c r="H37" s="30">
        <f t="shared" si="0"/>
        <v>686.95</v>
      </c>
      <c r="I37" s="15"/>
      <c r="J37" s="15"/>
      <c r="K37" s="15"/>
      <c r="L37" s="15"/>
      <c r="M37" s="15"/>
    </row>
    <row r="38" spans="1:13">
      <c r="A38" s="15"/>
      <c r="B38" s="26">
        <v>42954</v>
      </c>
      <c r="C38" s="27" t="s">
        <v>62</v>
      </c>
      <c r="D38" s="27" t="s">
        <v>63</v>
      </c>
      <c r="E38" s="28" t="s">
        <v>76</v>
      </c>
      <c r="F38" s="27">
        <v>42</v>
      </c>
      <c r="G38" s="29">
        <v>23.95</v>
      </c>
      <c r="H38" s="30">
        <f t="shared" si="0"/>
        <v>1005.9</v>
      </c>
      <c r="I38" s="15"/>
      <c r="J38" s="15"/>
      <c r="K38" s="15"/>
      <c r="L38" s="15"/>
      <c r="M38" s="15"/>
    </row>
    <row r="39" spans="1:13">
      <c r="A39" s="15"/>
      <c r="B39" s="26">
        <v>42971</v>
      </c>
      <c r="C39" s="27" t="s">
        <v>69</v>
      </c>
      <c r="D39" s="27" t="s">
        <v>70</v>
      </c>
      <c r="E39" s="28" t="s">
        <v>75</v>
      </c>
      <c r="F39" s="37">
        <v>3</v>
      </c>
      <c r="G39" s="29">
        <v>275</v>
      </c>
      <c r="H39" s="30">
        <f t="shared" si="0"/>
        <v>825</v>
      </c>
      <c r="I39" s="15"/>
      <c r="J39" s="15"/>
      <c r="K39" s="15"/>
      <c r="L39" s="15"/>
      <c r="M39" s="15"/>
    </row>
    <row r="40" spans="1:13">
      <c r="A40" s="15"/>
      <c r="B40" s="26">
        <v>42988</v>
      </c>
      <c r="C40" s="27" t="s">
        <v>62</v>
      </c>
      <c r="D40" s="27" t="s">
        <v>65</v>
      </c>
      <c r="E40" s="28" t="s">
        <v>60</v>
      </c>
      <c r="F40" s="27">
        <v>7</v>
      </c>
      <c r="G40" s="29">
        <v>1.29</v>
      </c>
      <c r="H40" s="30">
        <f t="shared" si="0"/>
        <v>9.0300000000000011</v>
      </c>
      <c r="I40" s="15"/>
      <c r="J40" s="15"/>
      <c r="K40" s="15"/>
      <c r="L40" s="15"/>
      <c r="M40" s="15"/>
    </row>
    <row r="41" spans="1:13">
      <c r="A41" s="15"/>
      <c r="B41" s="26">
        <v>43005</v>
      </c>
      <c r="C41" s="27" t="s">
        <v>69</v>
      </c>
      <c r="D41" s="27" t="s">
        <v>70</v>
      </c>
      <c r="E41" s="28" t="s">
        <v>68</v>
      </c>
      <c r="F41" s="27">
        <v>76</v>
      </c>
      <c r="G41" s="29">
        <v>1.99</v>
      </c>
      <c r="H41" s="30">
        <f t="shared" si="0"/>
        <v>151.24</v>
      </c>
      <c r="I41" s="15"/>
      <c r="J41" s="15"/>
      <c r="K41" s="15"/>
      <c r="L41" s="15"/>
      <c r="M41" s="15"/>
    </row>
    <row r="42" spans="1:13">
      <c r="A42" s="15"/>
      <c r="B42" s="26">
        <v>43022</v>
      </c>
      <c r="C42" s="27" t="s">
        <v>69</v>
      </c>
      <c r="D42" s="27" t="s">
        <v>73</v>
      </c>
      <c r="E42" s="28" t="s">
        <v>64</v>
      </c>
      <c r="F42" s="27">
        <v>57</v>
      </c>
      <c r="G42" s="29">
        <v>19.989999999999998</v>
      </c>
      <c r="H42" s="30">
        <f t="shared" si="0"/>
        <v>1139.4299999999998</v>
      </c>
      <c r="I42" s="15"/>
      <c r="J42" s="15"/>
      <c r="K42" s="15"/>
      <c r="L42" s="15"/>
      <c r="M42" s="15"/>
    </row>
    <row r="43" spans="1:13">
      <c r="A43" s="15"/>
      <c r="B43" s="26">
        <v>43039</v>
      </c>
      <c r="C43" s="27" t="s">
        <v>62</v>
      </c>
      <c r="D43" s="27" t="s">
        <v>61</v>
      </c>
      <c r="E43" s="28" t="s">
        <v>60</v>
      </c>
      <c r="F43" s="27">
        <v>14</v>
      </c>
      <c r="G43" s="29">
        <v>1.29</v>
      </c>
      <c r="H43" s="30">
        <f t="shared" si="0"/>
        <v>18.060000000000002</v>
      </c>
      <c r="I43" s="15"/>
      <c r="J43" s="15"/>
      <c r="K43" s="15"/>
      <c r="L43" s="15"/>
      <c r="M43" s="15"/>
    </row>
    <row r="44" spans="1:13">
      <c r="A44" s="15"/>
      <c r="B44" s="26">
        <v>43056</v>
      </c>
      <c r="C44" s="27" t="s">
        <v>62</v>
      </c>
      <c r="D44" s="27" t="s">
        <v>66</v>
      </c>
      <c r="E44" s="28" t="s">
        <v>64</v>
      </c>
      <c r="F44" s="27">
        <v>11</v>
      </c>
      <c r="G44" s="29">
        <v>4.99</v>
      </c>
      <c r="H44" s="30">
        <f t="shared" si="0"/>
        <v>54.89</v>
      </c>
      <c r="I44" s="15"/>
      <c r="J44" s="15"/>
      <c r="K44" s="15"/>
      <c r="L44" s="15"/>
      <c r="M44" s="15"/>
    </row>
    <row r="45" spans="1:13">
      <c r="A45" s="15"/>
      <c r="B45" s="26">
        <v>43073</v>
      </c>
      <c r="C45" s="27" t="s">
        <v>62</v>
      </c>
      <c r="D45" s="27" t="s">
        <v>66</v>
      </c>
      <c r="E45" s="28" t="s">
        <v>64</v>
      </c>
      <c r="F45" s="27">
        <v>94</v>
      </c>
      <c r="G45" s="29">
        <v>19.989999999999998</v>
      </c>
      <c r="H45" s="30">
        <f t="shared" si="0"/>
        <v>1879.06</v>
      </c>
      <c r="I45" s="15"/>
      <c r="J45" s="15"/>
      <c r="K45" s="15"/>
      <c r="L45" s="15"/>
      <c r="M45" s="15"/>
    </row>
    <row r="46" spans="1:13">
      <c r="A46" s="15"/>
      <c r="B46" s="39">
        <v>43090</v>
      </c>
      <c r="C46" s="40" t="s">
        <v>62</v>
      </c>
      <c r="D46" s="40" t="s">
        <v>61</v>
      </c>
      <c r="E46" s="41" t="s">
        <v>64</v>
      </c>
      <c r="F46" s="40">
        <v>28</v>
      </c>
      <c r="G46" s="42">
        <v>4.99</v>
      </c>
      <c r="H46" s="43">
        <f t="shared" si="0"/>
        <v>139.72</v>
      </c>
      <c r="I46" s="15"/>
      <c r="J46" s="15"/>
      <c r="K46" s="15"/>
      <c r="L46" s="15"/>
      <c r="M46" s="15"/>
    </row>
  </sheetData>
  <sheetProtection sheet="1" objects="1" scenarios="1"/>
  <sortState xmlns:xlrd2="http://schemas.microsoft.com/office/spreadsheetml/2017/richdata2" ref="P4:P46">
    <sortCondition ref="P4:P4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4" t="s">
        <v>77</v>
      </c>
      <c r="D1" s="4" t="s">
        <v>78</v>
      </c>
      <c r="F1" s="4" t="s">
        <v>79</v>
      </c>
    </row>
    <row r="2" spans="1:6" ht="15.75" thickBot="1">
      <c r="A2" s="1" t="s">
        <v>12</v>
      </c>
    </row>
    <row r="3" spans="1:6" ht="15.75" thickBot="1">
      <c r="A3" t="s">
        <v>80</v>
      </c>
      <c r="B3" s="3" t="s">
        <v>81</v>
      </c>
    </row>
    <row r="4" spans="1:6" ht="15.75" thickBot="1">
      <c r="B4" s="3" t="s">
        <v>13</v>
      </c>
    </row>
    <row r="5" spans="1:6" ht="15.75" thickBot="1">
      <c r="B5" s="3"/>
    </row>
    <row r="6" spans="1:6" ht="15.75" thickBot="1">
      <c r="B6" s="3"/>
    </row>
    <row r="8" spans="1:6" ht="15.75" thickBot="1">
      <c r="A8" s="1" t="s">
        <v>82</v>
      </c>
    </row>
    <row r="9" spans="1:6" ht="15.75" thickBot="1">
      <c r="A9" t="s">
        <v>83</v>
      </c>
      <c r="B9" s="3" t="s">
        <v>84</v>
      </c>
    </row>
    <row r="10" spans="1:6" ht="15.75" thickBot="1">
      <c r="B10" s="3" t="s">
        <v>85</v>
      </c>
    </row>
    <row r="11" spans="1:6" ht="15.75" thickBot="1">
      <c r="B11" s="3" t="s">
        <v>15</v>
      </c>
    </row>
    <row r="12" spans="1:6" ht="15.75" thickBot="1">
      <c r="B12" s="3"/>
    </row>
    <row r="14" spans="1:6" ht="15.75" thickBot="1">
      <c r="A14" s="1" t="s">
        <v>86</v>
      </c>
    </row>
    <row r="15" spans="1:6" ht="15.75" thickBot="1">
      <c r="A15" t="s">
        <v>87</v>
      </c>
      <c r="B15" s="3" t="s">
        <v>88</v>
      </c>
    </row>
    <row r="16" spans="1:6" ht="15.75" thickBot="1">
      <c r="B16" s="3" t="s">
        <v>17</v>
      </c>
    </row>
    <row r="17" spans="1:2" ht="15.75" thickBot="1">
      <c r="B17" s="3" t="s">
        <v>89</v>
      </c>
    </row>
    <row r="18" spans="1:2" ht="15.75" thickBot="1">
      <c r="B18" s="3" t="s">
        <v>90</v>
      </c>
    </row>
    <row r="19" spans="1:2" ht="15.75" thickBot="1"/>
    <row r="20" spans="1:2" ht="15.75" thickBot="1">
      <c r="A20" t="s">
        <v>91</v>
      </c>
      <c r="B20" s="3" t="s">
        <v>92</v>
      </c>
    </row>
    <row r="21" spans="1:2" ht="15.75" thickBot="1">
      <c r="B21" s="3" t="s">
        <v>93</v>
      </c>
    </row>
    <row r="22" spans="1:2" ht="15.75" thickBot="1">
      <c r="B22" s="3" t="s">
        <v>18</v>
      </c>
    </row>
    <row r="23" spans="1:2" ht="15.75" thickBot="1">
      <c r="B23" s="3" t="s">
        <v>94</v>
      </c>
    </row>
    <row r="24" spans="1:2" ht="15.75" thickBot="1"/>
    <row r="25" spans="1:2" ht="15.75" thickBot="1">
      <c r="A25" t="s">
        <v>95</v>
      </c>
      <c r="B25" s="3" t="s">
        <v>19</v>
      </c>
    </row>
    <row r="26" spans="1:2" ht="15.75" thickBot="1">
      <c r="B26" s="3" t="s">
        <v>96</v>
      </c>
    </row>
    <row r="27" spans="1:2" ht="15.75" thickBot="1">
      <c r="B27" s="3" t="s">
        <v>97</v>
      </c>
    </row>
    <row r="28" spans="1:2" ht="15.75" thickBot="1">
      <c r="B28" s="3" t="s">
        <v>98</v>
      </c>
    </row>
    <row r="30" spans="1:2" ht="15.75" thickBot="1">
      <c r="A30" s="1" t="s">
        <v>20</v>
      </c>
    </row>
    <row r="31" spans="1:2" ht="15.75" thickBot="1">
      <c r="A31" t="s">
        <v>99</v>
      </c>
      <c r="B31" s="3" t="s">
        <v>100</v>
      </c>
    </row>
    <row r="32" spans="1:2" ht="15.75" thickBot="1">
      <c r="B32" s="3" t="s">
        <v>101</v>
      </c>
    </row>
    <row r="33" spans="1:2" ht="15.75" thickBot="1">
      <c r="B33" s="3" t="s">
        <v>102</v>
      </c>
    </row>
    <row r="34" spans="1:2" ht="15.75" thickBot="1">
      <c r="B34" s="3" t="s">
        <v>21</v>
      </c>
    </row>
    <row r="36" spans="1:2" ht="15.75" thickBot="1">
      <c r="A36" s="1" t="s">
        <v>22</v>
      </c>
    </row>
    <row r="37" spans="1:2" ht="15.75" thickBot="1">
      <c r="A37" t="s">
        <v>103</v>
      </c>
      <c r="B37" s="3" t="s">
        <v>104</v>
      </c>
    </row>
    <row r="38" spans="1:2" ht="15.75" thickBot="1">
      <c r="B38" s="3" t="s">
        <v>105</v>
      </c>
    </row>
    <row r="39" spans="1:2" ht="15.75" thickBot="1">
      <c r="B39" s="3" t="s">
        <v>23</v>
      </c>
    </row>
    <row r="40" spans="1:2" ht="15.75" thickBot="1">
      <c r="B40" s="3" t="s">
        <v>106</v>
      </c>
    </row>
    <row r="42" spans="1:2" ht="15.75" thickBot="1">
      <c r="A42" s="1" t="s">
        <v>107</v>
      </c>
    </row>
    <row r="43" spans="1:2" ht="15.75" thickBot="1">
      <c r="A43" t="s">
        <v>108</v>
      </c>
      <c r="B43" s="3" t="s">
        <v>25</v>
      </c>
    </row>
    <row r="44" spans="1:2" ht="15.75" thickBot="1">
      <c r="B44" s="3" t="s">
        <v>109</v>
      </c>
    </row>
    <row r="45" spans="1:2" ht="15.75" thickBot="1">
      <c r="B45" s="3" t="s">
        <v>110</v>
      </c>
    </row>
    <row r="46" spans="1:2" ht="15.75" thickBot="1">
      <c r="B46" s="3" t="s">
        <v>111</v>
      </c>
    </row>
    <row r="48" spans="1:2" ht="15.75" thickBot="1">
      <c r="A48" s="1" t="s">
        <v>112</v>
      </c>
    </row>
    <row r="49" spans="1:6" ht="15.75" thickBot="1">
      <c r="A49" t="s">
        <v>113</v>
      </c>
      <c r="B49" s="3" t="s">
        <v>114</v>
      </c>
    </row>
    <row r="50" spans="1:6" ht="15.75" thickBot="1">
      <c r="B50" s="3" t="s">
        <v>33</v>
      </c>
    </row>
    <row r="51" spans="1:6" ht="15.75" thickBot="1">
      <c r="B51" s="3" t="s">
        <v>115</v>
      </c>
    </row>
    <row r="52" spans="1:6" ht="15.75" thickBot="1">
      <c r="B52" s="3"/>
    </row>
    <row r="54" spans="1:6" ht="15.75" thickBot="1">
      <c r="A54" s="1" t="s">
        <v>116</v>
      </c>
      <c r="D54" t="b">
        <f>ISERROR(Data!$H$15+Data!$H$18)</f>
        <v>0</v>
      </c>
      <c r="E54" t="b">
        <f>ISERROR(Data!$H$15+Data!$H$18)</f>
        <v>0</v>
      </c>
    </row>
    <row r="55" spans="1:6" ht="15.75" thickBot="1">
      <c r="A55" t="s">
        <v>117</v>
      </c>
      <c r="B55" s="3" t="str">
        <f>IF($D$54,D55,F55)</f>
        <v>Highlight the range K2:M17 now, right click and select Format cells. Select Protection and Lock selected range.</v>
      </c>
      <c r="D55" s="3" t="s">
        <v>118</v>
      </c>
      <c r="F55" s="3" t="s">
        <v>36</v>
      </c>
    </row>
    <row r="56" spans="1:6" ht="15.75" thickBot="1">
      <c r="B56" s="3" t="str">
        <f t="shared" ref="B56:B58" si="0">IF($D$54,D56,F56)</f>
        <v>Right click on tab sheet name and select protect worksheet (Optionally supply an UNFORGETTABLE password).</v>
      </c>
      <c r="D56" s="3" t="s">
        <v>119</v>
      </c>
      <c r="F56" s="3" t="s">
        <v>37</v>
      </c>
    </row>
    <row r="57" spans="1:6" ht="15.75" thickBot="1">
      <c r="B57" s="3" t="str">
        <f t="shared" si="0"/>
        <v>Highlight the working range e.g. A1:M46, right click and select Format cells. Select Protection and Unlock selected range.</v>
      </c>
      <c r="D57" s="3" t="s">
        <v>119</v>
      </c>
      <c r="F57" s="3" t="s">
        <v>35</v>
      </c>
    </row>
    <row r="58" spans="1:6" ht="15.75" thickBot="1">
      <c r="B58" s="3" t="str">
        <f t="shared" si="0"/>
        <v xml:space="preserve"> </v>
      </c>
      <c r="D58" s="3" t="s">
        <v>119</v>
      </c>
      <c r="F58" s="3" t="s">
        <v>119</v>
      </c>
    </row>
    <row r="59" spans="1:6" ht="15.75" thickBot="1">
      <c r="D59" t="b">
        <f>ISERROR(Data!$H$39+Data!$M$17)</f>
        <v>0</v>
      </c>
      <c r="E59" t="b">
        <f>ISERROR(Data!$H$39+Data!$M$17)</f>
        <v>0</v>
      </c>
    </row>
    <row r="60" spans="1:6" ht="15.75" thickBot="1">
      <c r="A60" t="s">
        <v>120</v>
      </c>
      <c r="B60" s="3" t="str">
        <f>IF($D$59,D60,F60)</f>
        <v>Highlight the range K2:M17 now, right click and select Format cells. Select Protection and Lock selected range.</v>
      </c>
      <c r="D60" s="3" t="s">
        <v>118</v>
      </c>
      <c r="F60" s="3" t="s">
        <v>36</v>
      </c>
    </row>
    <row r="61" spans="1:6" ht="15.75" thickBot="1">
      <c r="B61" s="3" t="str">
        <f t="shared" ref="B61:B63" si="1">IF($D$59,D61,F61)</f>
        <v>Right click on tab sheet name and select protect worksheet (Optionally supply an UNFORGETTABLE password).</v>
      </c>
      <c r="D61" s="3" t="s">
        <v>119</v>
      </c>
      <c r="F61" s="3" t="s">
        <v>37</v>
      </c>
    </row>
    <row r="62" spans="1:6" ht="15.75" thickBot="1">
      <c r="B62" s="3" t="str">
        <f t="shared" si="1"/>
        <v>Highlight the working range e.g. A1:M46, right click and select Format cells. Select Protection and Unlock selected range.</v>
      </c>
      <c r="D62" s="3" t="s">
        <v>119</v>
      </c>
      <c r="F62" s="3" t="s">
        <v>35</v>
      </c>
    </row>
    <row r="63" spans="1:6" ht="15.75" thickBot="1">
      <c r="B63" s="3" t="str">
        <f t="shared" si="1"/>
        <v xml:space="preserve"> </v>
      </c>
      <c r="D63" s="3" t="s">
        <v>119</v>
      </c>
      <c r="F63" s="3" t="s">
        <v>119</v>
      </c>
    </row>
    <row r="64" spans="1:6" ht="15.7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.75" thickBot="1">
      <c r="A65" t="s">
        <v>121</v>
      </c>
      <c r="B65" s="3" t="str">
        <f>IF($D$64,D65,F65)</f>
        <v>Highlight the range K2:M17 now, right click and select Format cells. Select Protection and Lock selected range.</v>
      </c>
      <c r="D65" s="3" t="s">
        <v>118</v>
      </c>
      <c r="F65" s="3" t="s">
        <v>36</v>
      </c>
    </row>
    <row r="66" spans="1:6" ht="15.75" thickBot="1">
      <c r="B66" s="3" t="str">
        <f t="shared" ref="B66:B68" si="2">IF($D$64,D66,F66)</f>
        <v>Right click on tab sheet name and select protect worksheet (Optionally supply an UNFORGETTABLE password).</v>
      </c>
      <c r="D66" s="3" t="s">
        <v>119</v>
      </c>
      <c r="F66" s="3" t="s">
        <v>37</v>
      </c>
    </row>
    <row r="67" spans="1:6" ht="15.75" thickBot="1">
      <c r="B67" s="3" t="str">
        <f t="shared" si="2"/>
        <v>Highlight the working range e.g. A1:M46, right click and select Format cells. Select Protection and Unlock selected range.</v>
      </c>
      <c r="D67" s="3" t="s">
        <v>119</v>
      </c>
      <c r="F67" s="3" t="s">
        <v>35</v>
      </c>
    </row>
    <row r="68" spans="1:6" ht="15.75" thickBot="1">
      <c r="B68" s="3" t="str">
        <f t="shared" si="2"/>
        <v xml:space="preserve"> </v>
      </c>
      <c r="D68" s="3" t="s">
        <v>119</v>
      </c>
      <c r="F68" s="3" t="s">
        <v>119</v>
      </c>
    </row>
    <row r="70" spans="1:6" ht="15.75" thickBot="1">
      <c r="A70" s="1" t="s">
        <v>39</v>
      </c>
    </row>
    <row r="71" spans="1:6" ht="15.75" thickBot="1">
      <c r="A71" t="s">
        <v>122</v>
      </c>
      <c r="B71" s="3" t="s">
        <v>43</v>
      </c>
    </row>
    <row r="72" spans="1:6" ht="15.75" thickBot="1">
      <c r="B72" s="3" t="s">
        <v>41</v>
      </c>
    </row>
    <row r="73" spans="1:6" ht="15.75" thickBot="1">
      <c r="B73" s="3" t="s">
        <v>47</v>
      </c>
    </row>
    <row r="74" spans="1:6" ht="15.75" thickBot="1">
      <c r="B74" s="3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</dc:creator>
  <cp:keywords/>
  <dc:description/>
  <cp:lastModifiedBy>Emmy Oyola</cp:lastModifiedBy>
  <cp:revision/>
  <dcterms:created xsi:type="dcterms:W3CDTF">2017-08-19T09:21:06Z</dcterms:created>
  <dcterms:modified xsi:type="dcterms:W3CDTF">2023-05-26T14:08:05Z</dcterms:modified>
  <cp:category/>
  <cp:contentStatus/>
</cp:coreProperties>
</file>