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-doc\Admin\Campus Hiring 2023\Ficc-code_to_connect\"/>
    </mc:Choice>
  </mc:AlternateContent>
  <xr:revisionPtr revIDLastSave="0" documentId="13_ncr:1_{A9E2620F-9C36-4107-B008-4A6382EF8BD8}" xr6:coauthVersionLast="47" xr6:coauthVersionMax="47" xr10:uidLastSave="{00000000-0000-0000-0000-000000000000}"/>
  <bookViews>
    <workbookView xWindow="-98" yWindow="-98" windowWidth="19396" windowHeight="10080" activeTab="1" xr2:uid="{80F462B5-D162-41C4-956D-FC4E87BCAE70}"/>
  </bookViews>
  <sheets>
    <sheet name="example-1" sheetId="2" r:id="rId1"/>
    <sheet name="example-2" sheetId="4" r:id="rId2"/>
    <sheet name="example-3" sheetId="5" r:id="rId3"/>
    <sheet name="example-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G5" i="4"/>
  <c r="I6" i="5"/>
  <c r="H6" i="5"/>
  <c r="I5" i="5"/>
  <c r="H5" i="5"/>
  <c r="I5" i="7"/>
  <c r="H5" i="7"/>
  <c r="H5" i="2"/>
  <c r="G5" i="2"/>
  <c r="K20" i="2"/>
  <c r="J20" i="2"/>
  <c r="F20" i="7"/>
  <c r="K13" i="7"/>
  <c r="K12" i="7"/>
  <c r="J8" i="7"/>
  <c r="G20" i="2"/>
  <c r="G20" i="4" l="1"/>
  <c r="H22" i="5"/>
  <c r="H21" i="5"/>
  <c r="K17" i="5"/>
  <c r="J13" i="2"/>
  <c r="J12" i="2"/>
  <c r="K15" i="5"/>
  <c r="K14" i="5"/>
  <c r="K13" i="5"/>
  <c r="J12" i="4"/>
  <c r="E20" i="4" s="1"/>
  <c r="H20" i="4" s="1"/>
  <c r="I20" i="4" s="1"/>
  <c r="J13" i="4"/>
  <c r="J14" i="4"/>
  <c r="J20" i="4" l="1"/>
  <c r="K20" i="4"/>
  <c r="F22" i="5"/>
  <c r="I22" i="5" s="1"/>
  <c r="J22" i="5" s="1"/>
  <c r="F21" i="5"/>
  <c r="I21" i="5" s="1"/>
  <c r="J21" i="5" s="1"/>
  <c r="E20" i="2"/>
  <c r="L21" i="5" l="1"/>
  <c r="K21" i="5"/>
  <c r="L22" i="5"/>
  <c r="K22" i="5"/>
  <c r="H20" i="2"/>
  <c r="I20" i="2" s="1"/>
</calcChain>
</file>

<file path=xl/sharedStrings.xml><?xml version="1.0" encoding="utf-8"?>
<sst xmlns="http://schemas.openxmlformats.org/spreadsheetml/2006/main" count="312" uniqueCount="91">
  <si>
    <t>1M</t>
  </si>
  <si>
    <t>GBX</t>
  </si>
  <si>
    <t>New Mid</t>
  </si>
  <si>
    <t>Skew</t>
  </si>
  <si>
    <t>Variance</t>
  </si>
  <si>
    <t>NumberofDays</t>
  </si>
  <si>
    <t>Net Quantity</t>
  </si>
  <si>
    <t>Spread Calculation</t>
  </si>
  <si>
    <t>T3</t>
  </si>
  <si>
    <t>2M</t>
  </si>
  <si>
    <t>buy</t>
  </si>
  <si>
    <t>TradeEvent</t>
  </si>
  <si>
    <t>T2</t>
  </si>
  <si>
    <t>T1</t>
  </si>
  <si>
    <t>TradeID</t>
  </si>
  <si>
    <t>Quantity</t>
  </si>
  <si>
    <t>Tenor</t>
  </si>
  <si>
    <t>BuySell</t>
  </si>
  <si>
    <t>EventType</t>
  </si>
  <si>
    <t>EventId</t>
  </si>
  <si>
    <t>Output.json</t>
  </si>
  <si>
    <t>ConfigEvent</t>
  </si>
  <si>
    <t>Input.json</t>
  </si>
  <si>
    <t>DivisorRatio</t>
  </si>
  <si>
    <t>b</t>
  </si>
  <si>
    <t>m</t>
  </si>
  <si>
    <t>FXMidEvent</t>
  </si>
  <si>
    <t>rate</t>
  </si>
  <si>
    <t>Table Representation</t>
  </si>
  <si>
    <t>Events.json</t>
  </si>
  <si>
    <t>Table Representation-Events</t>
  </si>
  <si>
    <t>sell</t>
  </si>
  <si>
    <t>quantity+-</t>
  </si>
  <si>
    <t>EventID</t>
  </si>
  <si>
    <t>QuoteStatus</t>
  </si>
  <si>
    <t xml:space="preserve">NON-TRADABLE </t>
  </si>
  <si>
    <t>QuoteStatus logic</t>
  </si>
  <si>
    <t>Spread</t>
  </si>
  <si>
    <t>Tenor-Date</t>
  </si>
  <si>
    <r>
      <rPr>
        <b/>
        <sz val="11"/>
        <color theme="1"/>
        <rFont val="Calibri"/>
        <family val="2"/>
      </rPr>
      <t>EXCEPTION</t>
    </r>
    <r>
      <rPr>
        <sz val="11"/>
        <color theme="1"/>
        <rFont val="Calibri"/>
        <family val="2"/>
      </rPr>
      <t xml:space="preserve"> – Unable to calculate due to missing data points.</t>
    </r>
  </si>
  <si>
    <r>
      <rPr>
        <b/>
        <sz val="10"/>
        <color rgb="FF000000"/>
        <rFont val="Arial"/>
        <family val="2"/>
      </rPr>
      <t>TRADABLE</t>
    </r>
    <r>
      <rPr>
        <sz val="10"/>
        <color rgb="FF000000"/>
        <rFont val="Arial"/>
        <family val="2"/>
      </rPr>
      <t xml:space="preserve"> – If none of the above conditions are met.</t>
    </r>
  </si>
  <si>
    <t>6M = 180</t>
  </si>
  <si>
    <t>10%+</t>
  </si>
  <si>
    <t>10%-</t>
  </si>
  <si>
    <t>[</t>
  </si>
  <si>
    <t>]</t>
  </si>
  <si>
    <t>TRADABLE</t>
  </si>
  <si>
    <t>NA</t>
  </si>
  <si>
    <t>EXCEPTION</t>
  </si>
  <si>
    <t>9M = 270</t>
  </si>
  <si>
    <t>12M =360</t>
  </si>
  <si>
    <t>3M = 90</t>
  </si>
  <si>
    <t>1M= 30</t>
  </si>
  <si>
    <t xml:space="preserve">2M = 60 </t>
  </si>
  <si>
    <t>Ccy</t>
  </si>
  <si>
    <t>Bid</t>
  </si>
  <si>
    <t>Ask</t>
  </si>
  <si>
    <t>1.     Bid is greater than Ask</t>
  </si>
  <si>
    <t>2.     Ask or Bid varies over 10% of FXRate</t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</si>
  <si>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"ConfigEvent"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"m"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0.08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"DivisorRatio"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"Spread"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</si>
  <si>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"T1"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</si>
  <si>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"2M"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"T2"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</si>
  <si>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"FXMidEvent"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"rate"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1.22</t>
    </r>
    <r>
      <rPr>
        <sz val="10"/>
        <color rgb="FFD4D4D4"/>
        <rFont val="Consolas"/>
        <family val="3"/>
      </rPr>
      <t xml:space="preserve"> }</t>
    </r>
  </si>
  <si>
    <r>
      <t xml:space="preserve">    {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"4M"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</si>
  <si>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 }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</si>
  <si>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"FXMidEvent"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"rate"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1.22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</si>
  <si>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"ConfigEvent"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"m"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0.08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"DivisorRatio"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"Spread"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</si>
  <si>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"T1"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</si>
  <si>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"2M"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"T2"</t>
    </r>
    <r>
      <rPr>
        <sz val="10"/>
        <color rgb="FFD4D4D4"/>
        <rFont val="Consolas"/>
        <family val="3"/>
      </rPr>
      <t xml:space="preserve"> }</t>
    </r>
  </si>
  <si>
    <r>
      <t xml:space="preserve">    {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 }    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</si>
  <si>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"Position"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1.1819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"Ask"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1.1821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"QuoteStatus"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"TRADABLE"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</si>
  <si>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"Position"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1.2009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"Ask"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1.2011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"QuoteStatus"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"TRADABLE"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</si>
  <si>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"FXMidEvent"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"rate"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1.22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</si>
  <si>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"ConfigEvent"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"m"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0.01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0.08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"DivisorRatio"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100000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"Spread"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</si>
  <si>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"T1"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</si>
  <si>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"sell"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"T2"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</si>
  <si>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5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"sell"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"2M"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"T3"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</si>
  <si>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</si>
  <si>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1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"FXMidEvent"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"rate"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1.22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</si>
  <si>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"ConfigEvent"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"m"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0.01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0.08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"DivisorRatio"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100000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"Spread"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</si>
  <si>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"T1"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</si>
  <si>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"sell"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"T2"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</si>
  <si>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5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"2M"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20000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"T3"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</si>
  <si>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6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"FXMidEvent"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"rate"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1.56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</si>
  <si>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7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"T4"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</si>
  <si>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8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"2M"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20000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"T5"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</si>
  <si>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</si>
  <si>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8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</si>
  <si>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"Position"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1.2009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"Ask"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1.2011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"QuoteStatus"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"TRADABLE"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</si>
  <si>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8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"Position"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1.5219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"Ask"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1.5221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"QuoteStatus"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"TRADABLE"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</si>
  <si>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"Position"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"NA"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"Ask"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"NA"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"QuoteStatus"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"EXCEPTION"</t>
    </r>
    <r>
      <rPr>
        <sz val="10"/>
        <color rgb="FFD4D4D4"/>
        <rFont val="Consolas"/>
        <family val="3"/>
      </rPr>
      <t>},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</si>
</sst>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"/>
      <family val="2"/>
    </font>
    <font>
      <sz val="10"/>
      <color rgb="FF9C57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u/>
      <sz val="10"/>
      <color theme="5" tint="-0.499984740745262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.5"/>
      <color theme="1"/>
      <name val="Consolas"/>
      <family val="3"/>
    </font>
    <font>
      <sz val="5"/>
      <color rgb="FFD4D4D4"/>
      <name val="Consolas"/>
      <family val="3"/>
    </font>
    <font>
      <sz val="10"/>
      <color rgb="FFD4D4D4"/>
      <name val="Consolas"/>
      <family val="3"/>
    </font>
    <font>
      <sz val="10"/>
      <color rgb="FF9CDCFE"/>
      <name val="Consolas"/>
      <family val="3"/>
    </font>
    <font>
      <sz val="10"/>
      <color rgb="FFCE9178"/>
      <name val="Consolas"/>
      <family val="3"/>
    </font>
    <font>
      <sz val="10"/>
      <color rgb="FFB5CEA8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3" borderId="1" xfId="0" applyFill="1" applyBorder="1"/>
    <xf numFmtId="15" fontId="0" fillId="3" borderId="1" xfId="0" applyNumberFormat="1" applyFill="1" applyBorder="1"/>
    <xf numFmtId="0" fontId="3" fillId="4" borderId="1" xfId="0" applyFont="1" applyFill="1" applyBorder="1"/>
    <xf numFmtId="0" fontId="0" fillId="0" borderId="1" xfId="0" applyBorder="1"/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2" borderId="1" xfId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4"/>
    </xf>
    <xf numFmtId="0" fontId="6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1" fillId="8" borderId="0" xfId="0" applyFont="1" applyFill="1" applyAlignment="1">
      <alignment vertical="center"/>
    </xf>
    <xf numFmtId="0" fontId="0" fillId="0" borderId="3" xfId="0" applyBorder="1"/>
    <xf numFmtId="0" fontId="0" fillId="5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D1BB-E212-498E-997B-94E71CAF6929}">
  <dimension ref="A1:L33"/>
  <sheetViews>
    <sheetView topLeftCell="B1" workbookViewId="0">
      <selection activeCell="G5" sqref="G5"/>
    </sheetView>
  </sheetViews>
  <sheetFormatPr defaultRowHeight="12.75" x14ac:dyDescent="0.35"/>
  <cols>
    <col min="1" max="1" width="133.73046875" bestFit="1" customWidth="1"/>
    <col min="3" max="3" width="9.1328125" bestFit="1" customWidth="1"/>
    <col min="4" max="4" width="10.73046875" bestFit="1" customWidth="1"/>
    <col min="5" max="5" width="11.59765625" bestFit="1" customWidth="1"/>
    <col min="6" max="6" width="11.73046875" bestFit="1" customWidth="1"/>
    <col min="7" max="7" width="11.86328125" bestFit="1" customWidth="1"/>
    <col min="8" max="8" width="9" bestFit="1" customWidth="1"/>
    <col min="9" max="9" width="8.86328125" bestFit="1" customWidth="1"/>
    <col min="10" max="10" width="14.265625" bestFit="1" customWidth="1"/>
    <col min="11" max="11" width="9.1328125" bestFit="1" customWidth="1"/>
    <col min="12" max="12" width="15.3984375" bestFit="1" customWidth="1"/>
  </cols>
  <sheetData>
    <row r="1" spans="1:10" ht="13.15" x14ac:dyDescent="0.4">
      <c r="A1" s="5" t="s">
        <v>29</v>
      </c>
    </row>
    <row r="2" spans="1:10" ht="13.15" x14ac:dyDescent="0.35">
      <c r="A2" s="17" t="s">
        <v>44</v>
      </c>
      <c r="C2" s="20" t="s">
        <v>28</v>
      </c>
      <c r="D2" s="20"/>
      <c r="E2" s="20"/>
      <c r="F2" s="20"/>
      <c r="G2" s="20"/>
      <c r="H2" s="20"/>
      <c r="I2" s="20"/>
      <c r="J2" s="20"/>
    </row>
    <row r="3" spans="1:10" ht="13.15" x14ac:dyDescent="0.35">
      <c r="A3" s="17" t="s">
        <v>65</v>
      </c>
    </row>
    <row r="4" spans="1:10" ht="13.15" x14ac:dyDescent="0.4">
      <c r="A4" s="17" t="s">
        <v>66</v>
      </c>
      <c r="C4" s="5" t="s">
        <v>19</v>
      </c>
      <c r="D4" s="5" t="s">
        <v>18</v>
      </c>
      <c r="E4" s="5" t="s">
        <v>54</v>
      </c>
      <c r="F4" s="5" t="s">
        <v>27</v>
      </c>
      <c r="G4" s="7" t="s">
        <v>42</v>
      </c>
      <c r="H4" s="7" t="s">
        <v>43</v>
      </c>
    </row>
    <row r="5" spans="1:10" ht="13.15" x14ac:dyDescent="0.35">
      <c r="A5" s="17" t="s">
        <v>67</v>
      </c>
      <c r="C5" s="4">
        <v>1</v>
      </c>
      <c r="D5" s="4" t="s">
        <v>26</v>
      </c>
      <c r="E5" s="4" t="s">
        <v>1</v>
      </c>
      <c r="F5" s="4">
        <v>1.22</v>
      </c>
      <c r="G5">
        <f>F5+(F5*0.1)</f>
        <v>1.3420000000000001</v>
      </c>
      <c r="H5">
        <f>F5-(F5*0.1)</f>
        <v>1.0979999999999999</v>
      </c>
    </row>
    <row r="6" spans="1:10" ht="13.15" x14ac:dyDescent="0.35">
      <c r="A6" s="17" t="s">
        <v>68</v>
      </c>
    </row>
    <row r="7" spans="1:10" ht="13.15" x14ac:dyDescent="0.4">
      <c r="A7" s="17" t="s">
        <v>45</v>
      </c>
      <c r="C7" s="5" t="s">
        <v>19</v>
      </c>
      <c r="D7" s="5" t="s">
        <v>18</v>
      </c>
      <c r="E7" s="5" t="s">
        <v>25</v>
      </c>
      <c r="F7" s="5" t="s">
        <v>24</v>
      </c>
      <c r="G7" s="5" t="s">
        <v>23</v>
      </c>
      <c r="H7" s="5" t="s">
        <v>37</v>
      </c>
    </row>
    <row r="8" spans="1:10" x14ac:dyDescent="0.35">
      <c r="C8" s="4">
        <v>2</v>
      </c>
      <c r="D8" s="4" t="s">
        <v>21</v>
      </c>
      <c r="E8" s="4">
        <v>0.01</v>
      </c>
      <c r="F8" s="4">
        <v>0.08</v>
      </c>
      <c r="G8" s="4">
        <v>100000</v>
      </c>
      <c r="H8" s="4">
        <v>2</v>
      </c>
    </row>
    <row r="9" spans="1:10" ht="13.15" x14ac:dyDescent="0.4">
      <c r="A9" s="5" t="s">
        <v>22</v>
      </c>
    </row>
    <row r="10" spans="1:10" ht="13.15" x14ac:dyDescent="0.35">
      <c r="A10" s="17" t="s">
        <v>44</v>
      </c>
    </row>
    <row r="11" spans="1:10" ht="13.15" x14ac:dyDescent="0.4">
      <c r="A11" s="17" t="s">
        <v>69</v>
      </c>
      <c r="C11" s="5" t="s">
        <v>19</v>
      </c>
      <c r="D11" s="5" t="s">
        <v>18</v>
      </c>
      <c r="E11" s="5" t="s">
        <v>17</v>
      </c>
      <c r="F11" s="5" t="s">
        <v>54</v>
      </c>
      <c r="G11" s="5" t="s">
        <v>16</v>
      </c>
      <c r="H11" s="5" t="s">
        <v>15</v>
      </c>
      <c r="I11" s="5" t="s">
        <v>14</v>
      </c>
      <c r="J11" s="7" t="s">
        <v>32</v>
      </c>
    </row>
    <row r="12" spans="1:10" ht="13.15" x14ac:dyDescent="0.35">
      <c r="A12" s="17" t="s">
        <v>45</v>
      </c>
      <c r="C12" s="7">
        <v>3</v>
      </c>
      <c r="D12" s="7" t="s">
        <v>11</v>
      </c>
      <c r="E12" s="7" t="s">
        <v>10</v>
      </c>
      <c r="F12" s="7" t="s">
        <v>1</v>
      </c>
      <c r="G12" s="7" t="s">
        <v>0</v>
      </c>
      <c r="H12" s="7">
        <v>10000</v>
      </c>
      <c r="I12" s="7" t="s">
        <v>13</v>
      </c>
      <c r="J12" s="4">
        <f>IF(E12="buy",H12,H12*-1)</f>
        <v>10000</v>
      </c>
    </row>
    <row r="13" spans="1:10" ht="13.15" x14ac:dyDescent="0.4">
      <c r="A13" s="6" t="s">
        <v>20</v>
      </c>
      <c r="C13" s="4">
        <v>4</v>
      </c>
      <c r="D13" s="4" t="s">
        <v>11</v>
      </c>
      <c r="E13" s="4" t="s">
        <v>10</v>
      </c>
      <c r="F13" s="4" t="s">
        <v>1</v>
      </c>
      <c r="G13" s="4" t="s">
        <v>9</v>
      </c>
      <c r="H13" s="4">
        <v>20000</v>
      </c>
      <c r="I13" s="4" t="s">
        <v>12</v>
      </c>
      <c r="J13" s="4">
        <f>IF(E13="buy",H13,H13*-1)</f>
        <v>20000</v>
      </c>
    </row>
    <row r="14" spans="1:10" ht="13.15" x14ac:dyDescent="0.35">
      <c r="A14" s="17" t="s">
        <v>44</v>
      </c>
    </row>
    <row r="15" spans="1:10" ht="13.15" x14ac:dyDescent="0.35">
      <c r="A15" s="17" t="s">
        <v>70</v>
      </c>
    </row>
    <row r="16" spans="1:10" ht="13.15" x14ac:dyDescent="0.35">
      <c r="A16" s="17" t="s">
        <v>45</v>
      </c>
    </row>
    <row r="18" spans="1:12" x14ac:dyDescent="0.35">
      <c r="B18" s="19" t="s">
        <v>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ht="13.15" x14ac:dyDescent="0.4">
      <c r="B19" s="3" t="s">
        <v>33</v>
      </c>
      <c r="C19" s="3" t="s">
        <v>54</v>
      </c>
      <c r="D19" s="3" t="s">
        <v>16</v>
      </c>
      <c r="E19" s="3" t="s">
        <v>6</v>
      </c>
      <c r="F19" s="3" t="s">
        <v>5</v>
      </c>
      <c r="G19" s="3" t="s">
        <v>4</v>
      </c>
      <c r="H19" s="3" t="s">
        <v>3</v>
      </c>
      <c r="I19" s="3" t="s">
        <v>2</v>
      </c>
      <c r="J19" s="3" t="s">
        <v>55</v>
      </c>
      <c r="K19" s="3" t="s">
        <v>56</v>
      </c>
      <c r="L19" s="3" t="s">
        <v>34</v>
      </c>
    </row>
    <row r="20" spans="1:12" ht="13.15" x14ac:dyDescent="0.4">
      <c r="A20" s="11" t="s">
        <v>36</v>
      </c>
      <c r="B20" s="4">
        <v>4</v>
      </c>
      <c r="C20" s="1" t="s">
        <v>1</v>
      </c>
      <c r="D20" s="2" t="s">
        <v>0</v>
      </c>
      <c r="E20" s="1">
        <f>H12</f>
        <v>10000</v>
      </c>
      <c r="F20" s="1">
        <v>30</v>
      </c>
      <c r="G20" s="1">
        <f>(E8*F20)+F8</f>
        <v>0.38</v>
      </c>
      <c r="H20" s="4">
        <f>(E20/G8)*G20</f>
        <v>3.8000000000000006E-2</v>
      </c>
      <c r="I20" s="4">
        <f>F5-H20</f>
        <v>1.1819999999999999</v>
      </c>
      <c r="J20" s="4">
        <f>I20-(0.5*H8/10000)</f>
        <v>1.1819</v>
      </c>
      <c r="K20" s="4">
        <f>I20+(0.5*H8/10000)</f>
        <v>1.1820999999999999</v>
      </c>
      <c r="L20" s="4" t="s">
        <v>46</v>
      </c>
    </row>
    <row r="21" spans="1:12" ht="14.25" x14ac:dyDescent="0.35">
      <c r="A21" s="8" t="s">
        <v>39</v>
      </c>
    </row>
    <row r="22" spans="1:12" ht="13.15" x14ac:dyDescent="0.35">
      <c r="A22" s="12" t="s">
        <v>35</v>
      </c>
    </row>
    <row r="23" spans="1:12" x14ac:dyDescent="0.35">
      <c r="A23" s="10" t="s">
        <v>57</v>
      </c>
    </row>
    <row r="24" spans="1:12" x14ac:dyDescent="0.35">
      <c r="A24" s="10" t="s">
        <v>58</v>
      </c>
    </row>
    <row r="25" spans="1:12" ht="13.15" x14ac:dyDescent="0.35">
      <c r="A25" s="9" t="s">
        <v>40</v>
      </c>
    </row>
    <row r="27" spans="1:12" ht="13.15" x14ac:dyDescent="0.4">
      <c r="A27" s="11" t="s">
        <v>38</v>
      </c>
    </row>
    <row r="28" spans="1:12" x14ac:dyDescent="0.35">
      <c r="A28" t="s">
        <v>52</v>
      </c>
    </row>
    <row r="29" spans="1:12" x14ac:dyDescent="0.35">
      <c r="A29" t="s">
        <v>53</v>
      </c>
    </row>
    <row r="30" spans="1:12" x14ac:dyDescent="0.35">
      <c r="A30" t="s">
        <v>51</v>
      </c>
    </row>
    <row r="31" spans="1:12" x14ac:dyDescent="0.35">
      <c r="A31" t="s">
        <v>41</v>
      </c>
    </row>
    <row r="32" spans="1:12" x14ac:dyDescent="0.35">
      <c r="A32" t="s">
        <v>49</v>
      </c>
    </row>
    <row r="33" spans="1:1" x14ac:dyDescent="0.35">
      <c r="A33" t="s">
        <v>50</v>
      </c>
    </row>
  </sheetData>
  <mergeCells count="2">
    <mergeCell ref="B18:L18"/>
    <mergeCell ref="C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820E-3D3A-4617-8AFB-763426E28C87}">
  <dimension ref="A1:L20"/>
  <sheetViews>
    <sheetView tabSelected="1" topLeftCell="B1" workbookViewId="0">
      <selection activeCell="G4" sqref="G4:H5"/>
    </sheetView>
  </sheetViews>
  <sheetFormatPr defaultRowHeight="12.75" x14ac:dyDescent="0.35"/>
  <cols>
    <col min="1" max="1" width="127.265625" bestFit="1" customWidth="1"/>
    <col min="3" max="3" width="9.1328125" bestFit="1" customWidth="1"/>
    <col min="4" max="4" width="10.73046875" bestFit="1" customWidth="1"/>
    <col min="5" max="5" width="11.59765625" bestFit="1" customWidth="1"/>
    <col min="6" max="6" width="11.73046875" bestFit="1" customWidth="1"/>
    <col min="7" max="7" width="11.86328125" bestFit="1" customWidth="1"/>
    <col min="8" max="8" width="12" bestFit="1" customWidth="1"/>
    <col min="9" max="9" width="8.86328125" bestFit="1" customWidth="1"/>
    <col min="10" max="10" width="14.265625" bestFit="1" customWidth="1"/>
    <col min="11" max="11" width="9.1328125" bestFit="1" customWidth="1"/>
    <col min="12" max="12" width="12.59765625" bestFit="1" customWidth="1"/>
    <col min="13" max="13" width="47.265625" bestFit="1" customWidth="1"/>
  </cols>
  <sheetData>
    <row r="1" spans="1:10" ht="13.15" x14ac:dyDescent="0.4">
      <c r="A1" s="5" t="s">
        <v>29</v>
      </c>
    </row>
    <row r="2" spans="1:10" ht="13.15" x14ac:dyDescent="0.35">
      <c r="A2" s="17" t="s">
        <v>44</v>
      </c>
      <c r="C2" s="20" t="s">
        <v>30</v>
      </c>
      <c r="D2" s="20"/>
      <c r="E2" s="20"/>
      <c r="F2" s="20"/>
      <c r="G2" s="20"/>
      <c r="H2" s="20"/>
      <c r="I2" s="20"/>
    </row>
    <row r="3" spans="1:10" ht="13.15" x14ac:dyDescent="0.35">
      <c r="A3" s="17" t="s">
        <v>72</v>
      </c>
    </row>
    <row r="4" spans="1:10" ht="13.15" x14ac:dyDescent="0.4">
      <c r="A4" s="17" t="s">
        <v>73</v>
      </c>
      <c r="C4" s="5" t="s">
        <v>19</v>
      </c>
      <c r="D4" s="5" t="s">
        <v>18</v>
      </c>
      <c r="E4" s="5" t="s">
        <v>54</v>
      </c>
      <c r="F4" s="5" t="s">
        <v>27</v>
      </c>
      <c r="G4" s="7" t="s">
        <v>42</v>
      </c>
      <c r="H4" s="7" t="s">
        <v>43</v>
      </c>
    </row>
    <row r="5" spans="1:10" ht="13.15" x14ac:dyDescent="0.35">
      <c r="A5" s="17" t="s">
        <v>74</v>
      </c>
      <c r="C5" s="4">
        <v>1</v>
      </c>
      <c r="D5" s="4" t="s">
        <v>26</v>
      </c>
      <c r="E5" s="4" t="s">
        <v>1</v>
      </c>
      <c r="F5" s="4">
        <v>1.22</v>
      </c>
      <c r="G5" s="4">
        <f>F5+(F5*0.1)</f>
        <v>1.3420000000000001</v>
      </c>
      <c r="H5" s="4">
        <f>F5-(F5*0.1)</f>
        <v>1.0979999999999999</v>
      </c>
    </row>
    <row r="6" spans="1:10" ht="13.15" x14ac:dyDescent="0.35">
      <c r="A6" s="17" t="s">
        <v>75</v>
      </c>
    </row>
    <row r="7" spans="1:10" ht="13.15" x14ac:dyDescent="0.4">
      <c r="A7" s="17" t="s">
        <v>76</v>
      </c>
      <c r="C7" s="5" t="s">
        <v>19</v>
      </c>
      <c r="D7" s="5" t="s">
        <v>18</v>
      </c>
      <c r="E7" s="5" t="s">
        <v>25</v>
      </c>
      <c r="F7" s="5" t="s">
        <v>24</v>
      </c>
      <c r="G7" s="5" t="s">
        <v>23</v>
      </c>
      <c r="H7" s="5" t="s">
        <v>37</v>
      </c>
    </row>
    <row r="8" spans="1:10" ht="13.15" x14ac:dyDescent="0.35">
      <c r="A8" s="17" t="s">
        <v>45</v>
      </c>
      <c r="C8" s="4">
        <v>2</v>
      </c>
      <c r="D8" s="4" t="s">
        <v>21</v>
      </c>
      <c r="E8" s="4">
        <v>0.01</v>
      </c>
      <c r="F8" s="4">
        <v>0.08</v>
      </c>
      <c r="G8" s="4">
        <v>100000</v>
      </c>
      <c r="H8" s="4">
        <v>2</v>
      </c>
    </row>
    <row r="9" spans="1:10" ht="13.15" x14ac:dyDescent="0.4">
      <c r="A9" s="5" t="s">
        <v>22</v>
      </c>
    </row>
    <row r="10" spans="1:10" ht="13.15" x14ac:dyDescent="0.35">
      <c r="A10" s="17" t="s">
        <v>44</v>
      </c>
    </row>
    <row r="11" spans="1:10" ht="13.15" x14ac:dyDescent="0.4">
      <c r="A11" s="17" t="s">
        <v>77</v>
      </c>
      <c r="C11" s="5" t="s">
        <v>19</v>
      </c>
      <c r="D11" s="5" t="s">
        <v>18</v>
      </c>
      <c r="E11" s="5" t="s">
        <v>17</v>
      </c>
      <c r="F11" s="5" t="s">
        <v>54</v>
      </c>
      <c r="G11" s="5" t="s">
        <v>16</v>
      </c>
      <c r="H11" s="5" t="s">
        <v>15</v>
      </c>
      <c r="I11" s="5" t="s">
        <v>14</v>
      </c>
      <c r="J11" s="7" t="s">
        <v>32</v>
      </c>
    </row>
    <row r="12" spans="1:10" ht="13.15" x14ac:dyDescent="0.35">
      <c r="A12" s="17" t="s">
        <v>45</v>
      </c>
      <c r="C12" s="4">
        <v>3</v>
      </c>
      <c r="D12" s="4" t="s">
        <v>11</v>
      </c>
      <c r="E12" s="4" t="s">
        <v>10</v>
      </c>
      <c r="F12" s="4" t="s">
        <v>1</v>
      </c>
      <c r="G12" s="4" t="s">
        <v>0</v>
      </c>
      <c r="H12" s="4">
        <v>10000</v>
      </c>
      <c r="I12" s="4" t="s">
        <v>13</v>
      </c>
      <c r="J12" s="4">
        <f>IF(E12="buy",H12,H12*-1)</f>
        <v>10000</v>
      </c>
    </row>
    <row r="13" spans="1:10" x14ac:dyDescent="0.35">
      <c r="C13" s="4">
        <v>4</v>
      </c>
      <c r="D13" s="4" t="s">
        <v>11</v>
      </c>
      <c r="E13" s="4" t="s">
        <v>31</v>
      </c>
      <c r="F13" s="4" t="s">
        <v>1</v>
      </c>
      <c r="G13" s="4" t="s">
        <v>0</v>
      </c>
      <c r="H13" s="4">
        <v>5000</v>
      </c>
      <c r="I13" s="4" t="s">
        <v>12</v>
      </c>
      <c r="J13" s="4">
        <f>IF(E13="buy",H13,H13*-1)</f>
        <v>-5000</v>
      </c>
    </row>
    <row r="14" spans="1:10" ht="13.15" x14ac:dyDescent="0.4">
      <c r="A14" s="6" t="s">
        <v>20</v>
      </c>
      <c r="C14" s="4">
        <v>5</v>
      </c>
      <c r="D14" s="4" t="s">
        <v>11</v>
      </c>
      <c r="E14" s="4" t="s">
        <v>31</v>
      </c>
      <c r="F14" s="4" t="s">
        <v>1</v>
      </c>
      <c r="G14" s="4" t="s">
        <v>9</v>
      </c>
      <c r="H14" s="4">
        <v>20000</v>
      </c>
      <c r="I14" s="4" t="s">
        <v>8</v>
      </c>
      <c r="J14" s="4">
        <f>IF(E14="buy",H14,H14*-1)</f>
        <v>-20000</v>
      </c>
    </row>
    <row r="15" spans="1:10" ht="13.15" x14ac:dyDescent="0.35">
      <c r="A15" s="17" t="s">
        <v>44</v>
      </c>
    </row>
    <row r="16" spans="1:10" ht="13.15" x14ac:dyDescent="0.35">
      <c r="A16" s="17" t="s">
        <v>71</v>
      </c>
    </row>
    <row r="17" spans="1:12" ht="13.15" x14ac:dyDescent="0.35">
      <c r="A17" s="17" t="s">
        <v>45</v>
      </c>
    </row>
    <row r="18" spans="1:12" ht="13.5" x14ac:dyDescent="0.4">
      <c r="A18" s="13"/>
      <c r="B18" s="19" t="s">
        <v>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ht="13.5" x14ac:dyDescent="0.4">
      <c r="A19" s="13"/>
      <c r="B19" s="3" t="s">
        <v>33</v>
      </c>
      <c r="C19" s="3" t="s">
        <v>54</v>
      </c>
      <c r="D19" s="3" t="s">
        <v>16</v>
      </c>
      <c r="E19" s="3" t="s">
        <v>6</v>
      </c>
      <c r="F19" s="3" t="s">
        <v>5</v>
      </c>
      <c r="G19" s="3" t="s">
        <v>4</v>
      </c>
      <c r="H19" s="3" t="s">
        <v>3</v>
      </c>
      <c r="I19" s="3" t="s">
        <v>2</v>
      </c>
      <c r="J19" s="3" t="s">
        <v>55</v>
      </c>
      <c r="K19" s="3" t="s">
        <v>56</v>
      </c>
      <c r="L19" s="3" t="s">
        <v>34</v>
      </c>
    </row>
    <row r="20" spans="1:12" ht="13.5" x14ac:dyDescent="0.4">
      <c r="A20" s="13"/>
      <c r="B20" s="4">
        <v>5</v>
      </c>
      <c r="C20" s="1" t="s">
        <v>1</v>
      </c>
      <c r="D20" s="2" t="s">
        <v>0</v>
      </c>
      <c r="E20" s="1">
        <f>J12+J13</f>
        <v>5000</v>
      </c>
      <c r="F20" s="1">
        <v>30</v>
      </c>
      <c r="G20" s="1">
        <f>(E8*F20)+F8</f>
        <v>0.38</v>
      </c>
      <c r="H20" s="4">
        <f>(E20/G8)*G20</f>
        <v>1.9000000000000003E-2</v>
      </c>
      <c r="I20" s="4">
        <f>F5-H20</f>
        <v>1.2010000000000001</v>
      </c>
      <c r="J20" s="4">
        <f>I20-(0.5*H8/10000)</f>
        <v>1.2009000000000001</v>
      </c>
      <c r="K20" s="4">
        <f>I20+(0.5*H8/10000)</f>
        <v>1.2011000000000001</v>
      </c>
      <c r="L20" s="4" t="s">
        <v>46</v>
      </c>
    </row>
  </sheetData>
  <mergeCells count="2">
    <mergeCell ref="C2:I2"/>
    <mergeCell ref="B18:L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4DBA-AB72-4DF2-827E-F45EA34C0A70}">
  <dimension ref="A1:M36"/>
  <sheetViews>
    <sheetView topLeftCell="B1" workbookViewId="0">
      <selection activeCell="H4" sqref="H4:I5"/>
    </sheetView>
  </sheetViews>
  <sheetFormatPr defaultRowHeight="12.75" x14ac:dyDescent="0.35"/>
  <cols>
    <col min="1" max="1" width="125.59765625" bestFit="1" customWidth="1"/>
    <col min="2" max="2" width="8.59765625" customWidth="1"/>
    <col min="4" max="4" width="9.1328125" bestFit="1" customWidth="1"/>
    <col min="5" max="5" width="10.73046875" bestFit="1" customWidth="1"/>
    <col min="6" max="6" width="11.59765625" bestFit="1" customWidth="1"/>
    <col min="7" max="7" width="14.265625" bestFit="1" customWidth="1"/>
    <col min="8" max="8" width="11.86328125" bestFit="1" customWidth="1"/>
    <col min="9" max="9" width="12" bestFit="1" customWidth="1"/>
    <col min="10" max="10" width="8.86328125" bestFit="1" customWidth="1"/>
    <col min="11" max="11" width="14.265625" bestFit="1" customWidth="1"/>
    <col min="12" max="12" width="12.265625" bestFit="1" customWidth="1"/>
    <col min="13" max="13" width="12.59765625" bestFit="1" customWidth="1"/>
    <col min="14" max="14" width="12.1328125" bestFit="1" customWidth="1"/>
  </cols>
  <sheetData>
    <row r="1" spans="1:11" ht="13.15" x14ac:dyDescent="0.4">
      <c r="A1" s="5" t="s">
        <v>29</v>
      </c>
    </row>
    <row r="2" spans="1:11" ht="13.15" x14ac:dyDescent="0.35">
      <c r="A2" s="17" t="s">
        <v>44</v>
      </c>
      <c r="D2" s="20" t="s">
        <v>30</v>
      </c>
      <c r="E2" s="20"/>
      <c r="F2" s="20"/>
      <c r="G2" s="20"/>
      <c r="H2" s="20"/>
      <c r="I2" s="20"/>
      <c r="J2" s="20"/>
    </row>
    <row r="3" spans="1:11" ht="13.15" x14ac:dyDescent="0.35">
      <c r="A3" s="17" t="s">
        <v>78</v>
      </c>
    </row>
    <row r="4" spans="1:11" ht="13.15" x14ac:dyDescent="0.4">
      <c r="A4" s="17" t="s">
        <v>79</v>
      </c>
      <c r="D4" s="5" t="s">
        <v>19</v>
      </c>
      <c r="E4" s="5" t="s">
        <v>18</v>
      </c>
      <c r="F4" s="5" t="s">
        <v>54</v>
      </c>
      <c r="G4" s="5" t="s">
        <v>27</v>
      </c>
      <c r="H4" s="7" t="s">
        <v>42</v>
      </c>
      <c r="I4" s="7" t="s">
        <v>43</v>
      </c>
    </row>
    <row r="5" spans="1:11" ht="13.15" x14ac:dyDescent="0.35">
      <c r="A5" s="17" t="s">
        <v>80</v>
      </c>
      <c r="D5" s="4">
        <v>1</v>
      </c>
      <c r="E5" s="4" t="s">
        <v>26</v>
      </c>
      <c r="F5" s="4" t="s">
        <v>1</v>
      </c>
      <c r="G5" s="4">
        <v>1.22</v>
      </c>
      <c r="H5" s="4">
        <f>G5+(G5*0.1)</f>
        <v>1.3420000000000001</v>
      </c>
      <c r="I5" s="4">
        <f>G5-(G5*0.1)</f>
        <v>1.0979999999999999</v>
      </c>
    </row>
    <row r="6" spans="1:11" ht="13.15" x14ac:dyDescent="0.35">
      <c r="A6" s="17" t="s">
        <v>81</v>
      </c>
      <c r="D6" s="4">
        <v>7</v>
      </c>
      <c r="E6" s="4" t="s">
        <v>26</v>
      </c>
      <c r="F6" s="4" t="s">
        <v>1</v>
      </c>
      <c r="G6" s="4">
        <v>1.56</v>
      </c>
      <c r="H6" s="4">
        <f>G6+(G6*0.1)</f>
        <v>1.7160000000000002</v>
      </c>
      <c r="I6" s="4">
        <f>G6-(G6*0.1)</f>
        <v>1.4039999999999999</v>
      </c>
    </row>
    <row r="7" spans="1:11" ht="13.15" x14ac:dyDescent="0.35">
      <c r="A7" s="17" t="s">
        <v>82</v>
      </c>
    </row>
    <row r="8" spans="1:11" ht="13.15" x14ac:dyDescent="0.4">
      <c r="A8" s="17" t="s">
        <v>83</v>
      </c>
      <c r="D8" s="5" t="s">
        <v>19</v>
      </c>
      <c r="E8" s="5" t="s">
        <v>18</v>
      </c>
      <c r="F8" s="5" t="s">
        <v>25</v>
      </c>
      <c r="G8" s="5" t="s">
        <v>24</v>
      </c>
      <c r="H8" s="5" t="s">
        <v>23</v>
      </c>
      <c r="I8" s="5" t="s">
        <v>37</v>
      </c>
    </row>
    <row r="9" spans="1:11" ht="13.15" x14ac:dyDescent="0.35">
      <c r="A9" s="17" t="s">
        <v>84</v>
      </c>
      <c r="D9" s="4">
        <v>2</v>
      </c>
      <c r="E9" s="4" t="s">
        <v>21</v>
      </c>
      <c r="F9" s="4">
        <v>0.01</v>
      </c>
      <c r="G9" s="4">
        <v>0.08</v>
      </c>
      <c r="H9" s="4">
        <v>100000</v>
      </c>
      <c r="I9" s="4">
        <v>2</v>
      </c>
    </row>
    <row r="10" spans="1:11" ht="13.15" x14ac:dyDescent="0.35">
      <c r="A10" s="17" t="s">
        <v>85</v>
      </c>
    </row>
    <row r="11" spans="1:11" ht="13.15" x14ac:dyDescent="0.35">
      <c r="A11" s="17" t="s">
        <v>45</v>
      </c>
    </row>
    <row r="12" spans="1:11" ht="13.15" x14ac:dyDescent="0.4">
      <c r="A12" s="4"/>
      <c r="D12" s="5" t="s">
        <v>19</v>
      </c>
      <c r="E12" s="5" t="s">
        <v>18</v>
      </c>
      <c r="F12" s="5" t="s">
        <v>17</v>
      </c>
      <c r="G12" s="5" t="s">
        <v>54</v>
      </c>
      <c r="H12" s="5" t="s">
        <v>16</v>
      </c>
      <c r="I12" s="5" t="s">
        <v>15</v>
      </c>
      <c r="J12" s="5" t="s">
        <v>14</v>
      </c>
      <c r="K12" s="7" t="s">
        <v>32</v>
      </c>
    </row>
    <row r="13" spans="1:11" ht="13.15" x14ac:dyDescent="0.4">
      <c r="A13" s="5" t="s">
        <v>22</v>
      </c>
      <c r="D13" s="4">
        <v>3</v>
      </c>
      <c r="E13" s="4" t="s">
        <v>11</v>
      </c>
      <c r="F13" s="4" t="s">
        <v>10</v>
      </c>
      <c r="G13" s="4" t="s">
        <v>1</v>
      </c>
      <c r="H13" s="4" t="s">
        <v>0</v>
      </c>
      <c r="I13" s="4">
        <v>10000</v>
      </c>
      <c r="J13" s="4" t="s">
        <v>13</v>
      </c>
      <c r="K13" s="4">
        <f>IF(F13="buy",I13,I13*-1)</f>
        <v>10000</v>
      </c>
    </row>
    <row r="14" spans="1:11" ht="13.15" x14ac:dyDescent="0.35">
      <c r="A14" s="17" t="s">
        <v>44</v>
      </c>
      <c r="D14" s="4">
        <v>4</v>
      </c>
      <c r="E14" s="4" t="s">
        <v>11</v>
      </c>
      <c r="F14" s="4" t="s">
        <v>31</v>
      </c>
      <c r="G14" s="4" t="s">
        <v>1</v>
      </c>
      <c r="H14" s="4" t="s">
        <v>0</v>
      </c>
      <c r="I14" s="4">
        <v>5000</v>
      </c>
      <c r="J14" s="4" t="s">
        <v>12</v>
      </c>
      <c r="K14" s="4">
        <f>IF(F14="buy",I14,I14*-1)</f>
        <v>-5000</v>
      </c>
    </row>
    <row r="15" spans="1:11" ht="13.15" x14ac:dyDescent="0.35">
      <c r="A15" s="17" t="s">
        <v>86</v>
      </c>
      <c r="D15" s="4">
        <v>5</v>
      </c>
      <c r="E15" s="4" t="s">
        <v>11</v>
      </c>
      <c r="F15" s="4" t="s">
        <v>10</v>
      </c>
      <c r="G15" s="4" t="s">
        <v>1</v>
      </c>
      <c r="H15" s="4" t="s">
        <v>9</v>
      </c>
      <c r="I15" s="4">
        <v>20000</v>
      </c>
      <c r="J15" s="4" t="s">
        <v>8</v>
      </c>
      <c r="K15" s="4">
        <f>IF(F15="buy",I15,I15*-1)</f>
        <v>20000</v>
      </c>
    </row>
    <row r="16" spans="1:11" ht="13.15" x14ac:dyDescent="0.35">
      <c r="A16" s="17" t="s">
        <v>87</v>
      </c>
      <c r="D16" s="4">
        <v>7</v>
      </c>
      <c r="E16" s="4" t="s">
        <v>11</v>
      </c>
      <c r="F16" s="4" t="s">
        <v>10</v>
      </c>
      <c r="G16" s="4" t="s">
        <v>1</v>
      </c>
      <c r="H16" s="4" t="s">
        <v>0</v>
      </c>
      <c r="I16" s="4">
        <v>20000</v>
      </c>
      <c r="J16" s="4" t="s">
        <v>8</v>
      </c>
      <c r="K16" s="4">
        <v>5000</v>
      </c>
    </row>
    <row r="17" spans="1:13" ht="13.15" x14ac:dyDescent="0.35">
      <c r="A17" s="17" t="s">
        <v>45</v>
      </c>
      <c r="D17" s="4">
        <v>8</v>
      </c>
      <c r="E17" s="4" t="s">
        <v>11</v>
      </c>
      <c r="F17" s="4" t="s">
        <v>10</v>
      </c>
      <c r="G17" s="4" t="s">
        <v>1</v>
      </c>
      <c r="H17" s="4" t="s">
        <v>9</v>
      </c>
      <c r="I17" s="4">
        <v>20000</v>
      </c>
      <c r="J17" s="4" t="s">
        <v>8</v>
      </c>
      <c r="K17" s="4">
        <f>IF(F17="buy",I17,I17*-1)</f>
        <v>20000</v>
      </c>
    </row>
    <row r="18" spans="1:13" ht="13.15" x14ac:dyDescent="0.4">
      <c r="A18" s="6" t="s">
        <v>20</v>
      </c>
    </row>
    <row r="19" spans="1:13" ht="13.15" x14ac:dyDescent="0.35">
      <c r="A19" s="17" t="s">
        <v>44</v>
      </c>
      <c r="C19" s="21" t="s">
        <v>7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3.15" x14ac:dyDescent="0.4">
      <c r="A20" s="17" t="s">
        <v>88</v>
      </c>
      <c r="C20" s="3" t="s">
        <v>33</v>
      </c>
      <c r="D20" s="3" t="s">
        <v>54</v>
      </c>
      <c r="E20" s="3" t="s">
        <v>16</v>
      </c>
      <c r="F20" s="3" t="s">
        <v>6</v>
      </c>
      <c r="G20" s="3" t="s">
        <v>5</v>
      </c>
      <c r="H20" s="3" t="s">
        <v>4</v>
      </c>
      <c r="I20" s="3" t="s">
        <v>3</v>
      </c>
      <c r="J20" s="3" t="s">
        <v>2</v>
      </c>
      <c r="K20" s="3" t="s">
        <v>55</v>
      </c>
      <c r="L20" s="3" t="s">
        <v>56</v>
      </c>
      <c r="M20" s="3" t="s">
        <v>34</v>
      </c>
    </row>
    <row r="21" spans="1:13" ht="13.15" x14ac:dyDescent="0.35">
      <c r="A21" s="17" t="s">
        <v>89</v>
      </c>
      <c r="C21" s="4">
        <v>4</v>
      </c>
      <c r="D21" s="1" t="s">
        <v>1</v>
      </c>
      <c r="E21" s="2" t="s">
        <v>0</v>
      </c>
      <c r="F21" s="1">
        <f>K13+K14</f>
        <v>5000</v>
      </c>
      <c r="G21" s="1">
        <v>30</v>
      </c>
      <c r="H21" s="1">
        <f>(F9*G21)+G9</f>
        <v>0.38</v>
      </c>
      <c r="I21" s="4">
        <f>(F21/H9)*H21</f>
        <v>1.9000000000000003E-2</v>
      </c>
      <c r="J21" s="4">
        <f>G5-I21</f>
        <v>1.2010000000000001</v>
      </c>
      <c r="K21" s="4">
        <f>J21-(0.5*I9/10000)</f>
        <v>1.2009000000000001</v>
      </c>
      <c r="L21" s="4">
        <f>J21+(0.5*I9/10000)</f>
        <v>1.2011000000000001</v>
      </c>
      <c r="M21" s="4" t="s">
        <v>46</v>
      </c>
    </row>
    <row r="22" spans="1:13" ht="13.15" x14ac:dyDescent="0.35">
      <c r="A22" s="17" t="s">
        <v>45</v>
      </c>
      <c r="C22" s="4">
        <v>8</v>
      </c>
      <c r="D22" s="1" t="s">
        <v>1</v>
      </c>
      <c r="E22" s="2" t="s">
        <v>0</v>
      </c>
      <c r="F22" s="1">
        <f>K13+K14+K16</f>
        <v>10000</v>
      </c>
      <c r="G22" s="1">
        <v>30</v>
      </c>
      <c r="H22" s="1">
        <f>(F9*G22)+G9</f>
        <v>0.38</v>
      </c>
      <c r="I22" s="4">
        <f>(F22/H9)*H22</f>
        <v>3.8000000000000006E-2</v>
      </c>
      <c r="J22" s="4">
        <f>G6-I22</f>
        <v>1.522</v>
      </c>
      <c r="K22" s="4">
        <f>J22-(0.5 *I9/10000)</f>
        <v>1.5219</v>
      </c>
      <c r="L22" s="4">
        <f>J22+(0.5 *I9/10000)</f>
        <v>1.5221</v>
      </c>
      <c r="M22" s="4" t="s">
        <v>46</v>
      </c>
    </row>
    <row r="25" spans="1:13" ht="13.5" x14ac:dyDescent="0.4">
      <c r="A25" s="13"/>
    </row>
    <row r="26" spans="1:13" ht="13.5" x14ac:dyDescent="0.4">
      <c r="A26" s="13"/>
    </row>
    <row r="27" spans="1:13" ht="13.5" x14ac:dyDescent="0.4">
      <c r="A27" s="13"/>
    </row>
    <row r="28" spans="1:13" ht="13.5" x14ac:dyDescent="0.4">
      <c r="A28" s="13"/>
    </row>
    <row r="29" spans="1:13" ht="13.5" x14ac:dyDescent="0.4">
      <c r="A29" s="13"/>
    </row>
    <row r="30" spans="1:13" ht="13.5" x14ac:dyDescent="0.4">
      <c r="A30" s="13"/>
    </row>
    <row r="31" spans="1:13" ht="13.5" x14ac:dyDescent="0.4">
      <c r="A31" s="13"/>
    </row>
    <row r="32" spans="1:13" ht="13.5" x14ac:dyDescent="0.4">
      <c r="A32" s="13"/>
    </row>
    <row r="33" spans="1:1" ht="13.5" x14ac:dyDescent="0.4">
      <c r="A33" s="13"/>
    </row>
    <row r="34" spans="1:1" ht="13.5" x14ac:dyDescent="0.4">
      <c r="A34" s="13"/>
    </row>
    <row r="35" spans="1:1" ht="13.5" x14ac:dyDescent="0.4">
      <c r="A35" s="13"/>
    </row>
    <row r="36" spans="1:1" ht="13.5" x14ac:dyDescent="0.4">
      <c r="A36" s="13"/>
    </row>
  </sheetData>
  <mergeCells count="2">
    <mergeCell ref="D2:J2"/>
    <mergeCell ref="C19:M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5482-696D-483C-9A77-3E88E060BBE8}">
  <dimension ref="A1:M103"/>
  <sheetViews>
    <sheetView topLeftCell="B1" workbookViewId="0">
      <selection activeCell="H4" sqref="H4:I5"/>
    </sheetView>
  </sheetViews>
  <sheetFormatPr defaultRowHeight="12.75" x14ac:dyDescent="0.35"/>
  <cols>
    <col min="1" max="1" width="127.1328125" bestFit="1" customWidth="1"/>
    <col min="2" max="2" width="10.19921875" customWidth="1"/>
    <col min="4" max="4" width="9.1328125" bestFit="1" customWidth="1"/>
    <col min="5" max="5" width="10.73046875" bestFit="1" customWidth="1"/>
    <col min="6" max="6" width="11.59765625" bestFit="1" customWidth="1"/>
    <col min="7" max="7" width="11.73046875" bestFit="1" customWidth="1"/>
    <col min="8" max="8" width="11.86328125" bestFit="1" customWidth="1"/>
    <col min="9" max="9" width="9" bestFit="1" customWidth="1"/>
    <col min="10" max="10" width="8.86328125" bestFit="1" customWidth="1"/>
    <col min="11" max="11" width="14.265625" bestFit="1" customWidth="1"/>
    <col min="12" max="12" width="9.1328125" bestFit="1" customWidth="1"/>
    <col min="13" max="13" width="15.3984375" bestFit="1" customWidth="1"/>
  </cols>
  <sheetData>
    <row r="1" spans="1:11" ht="13.15" x14ac:dyDescent="0.4">
      <c r="A1" s="5" t="s">
        <v>29</v>
      </c>
    </row>
    <row r="2" spans="1:11" ht="13.15" x14ac:dyDescent="0.35">
      <c r="A2" s="17" t="s">
        <v>44</v>
      </c>
      <c r="B2" s="16"/>
      <c r="D2" s="20" t="s">
        <v>28</v>
      </c>
      <c r="E2" s="20"/>
      <c r="F2" s="20"/>
      <c r="G2" s="20"/>
      <c r="H2" s="20"/>
      <c r="I2" s="20"/>
      <c r="J2" s="20"/>
      <c r="K2" s="20"/>
    </row>
    <row r="3" spans="1:11" ht="13.15" x14ac:dyDescent="0.35">
      <c r="A3" s="17" t="s">
        <v>59</v>
      </c>
    </row>
    <row r="4" spans="1:11" ht="13.15" x14ac:dyDescent="0.4">
      <c r="A4" s="17" t="s">
        <v>60</v>
      </c>
      <c r="D4" s="5" t="s">
        <v>19</v>
      </c>
      <c r="E4" s="5" t="s">
        <v>18</v>
      </c>
      <c r="F4" s="5" t="s">
        <v>54</v>
      </c>
      <c r="G4" s="5" t="s">
        <v>27</v>
      </c>
      <c r="H4" s="7" t="s">
        <v>42</v>
      </c>
      <c r="I4" s="7" t="s">
        <v>43</v>
      </c>
    </row>
    <row r="5" spans="1:11" ht="13.15" x14ac:dyDescent="0.35">
      <c r="A5" s="17" t="s">
        <v>61</v>
      </c>
      <c r="D5" s="4">
        <v>4</v>
      </c>
      <c r="E5" s="4" t="s">
        <v>26</v>
      </c>
      <c r="F5" s="4" t="s">
        <v>1</v>
      </c>
      <c r="G5" s="4">
        <v>1.22</v>
      </c>
      <c r="H5" s="4">
        <f>G5+(G5*0.1)</f>
        <v>1.3420000000000001</v>
      </c>
      <c r="I5" s="4">
        <f>G5-(G5*0.1)</f>
        <v>1.0979999999999999</v>
      </c>
    </row>
    <row r="6" spans="1:11" ht="13.15" x14ac:dyDescent="0.35">
      <c r="A6" s="17" t="s">
        <v>62</v>
      </c>
    </row>
    <row r="7" spans="1:11" ht="13.15" x14ac:dyDescent="0.4">
      <c r="A7" s="17" t="s">
        <v>45</v>
      </c>
      <c r="D7" s="5" t="s">
        <v>19</v>
      </c>
      <c r="E7" s="5" t="s">
        <v>18</v>
      </c>
      <c r="F7" s="5" t="s">
        <v>25</v>
      </c>
      <c r="G7" s="5" t="s">
        <v>24</v>
      </c>
      <c r="H7" s="5" t="s">
        <v>23</v>
      </c>
      <c r="I7" s="5" t="s">
        <v>37</v>
      </c>
    </row>
    <row r="8" spans="1:11" ht="13.15" x14ac:dyDescent="0.4">
      <c r="A8" s="5" t="s">
        <v>22</v>
      </c>
      <c r="D8" s="4">
        <v>2</v>
      </c>
      <c r="E8" s="4" t="s">
        <v>21</v>
      </c>
      <c r="F8" s="4">
        <v>0.01</v>
      </c>
      <c r="G8" s="4">
        <v>0.08</v>
      </c>
      <c r="H8" s="4">
        <v>100000</v>
      </c>
      <c r="I8" s="4">
        <v>2</v>
      </c>
      <c r="J8">
        <f>2/10000</f>
        <v>2.0000000000000001E-4</v>
      </c>
    </row>
    <row r="9" spans="1:11" ht="13.15" x14ac:dyDescent="0.35">
      <c r="A9" s="17" t="s">
        <v>44</v>
      </c>
    </row>
    <row r="10" spans="1:11" ht="13.15" x14ac:dyDescent="0.35">
      <c r="A10" s="17" t="s">
        <v>63</v>
      </c>
    </row>
    <row r="11" spans="1:11" ht="13.15" x14ac:dyDescent="0.4">
      <c r="A11" s="17" t="s">
        <v>64</v>
      </c>
      <c r="D11" s="5" t="s">
        <v>19</v>
      </c>
      <c r="E11" s="5" t="s">
        <v>18</v>
      </c>
      <c r="F11" s="5" t="s">
        <v>17</v>
      </c>
      <c r="G11" s="5" t="s">
        <v>54</v>
      </c>
      <c r="H11" s="5" t="s">
        <v>16</v>
      </c>
      <c r="I11" s="5" t="s">
        <v>15</v>
      </c>
      <c r="J11" s="5" t="s">
        <v>14</v>
      </c>
      <c r="K11" s="7" t="s">
        <v>32</v>
      </c>
    </row>
    <row r="12" spans="1:11" ht="13.15" x14ac:dyDescent="0.35">
      <c r="A12" s="17" t="s">
        <v>45</v>
      </c>
      <c r="D12" s="7">
        <v>2</v>
      </c>
      <c r="E12" s="7" t="s">
        <v>11</v>
      </c>
      <c r="F12" s="7" t="s">
        <v>10</v>
      </c>
      <c r="G12" s="7" t="s">
        <v>1</v>
      </c>
      <c r="H12" s="7" t="s">
        <v>0</v>
      </c>
      <c r="I12" s="7">
        <v>10000</v>
      </c>
      <c r="J12" s="7" t="s">
        <v>13</v>
      </c>
      <c r="K12" s="4">
        <f>IF(F12="buy",I12,I12*-1)</f>
        <v>10000</v>
      </c>
    </row>
    <row r="13" spans="1:11" ht="13.15" x14ac:dyDescent="0.4">
      <c r="A13" s="6" t="s">
        <v>20</v>
      </c>
      <c r="D13" s="4">
        <v>3</v>
      </c>
      <c r="E13" s="4" t="s">
        <v>11</v>
      </c>
      <c r="F13" s="4" t="s">
        <v>10</v>
      </c>
      <c r="G13" s="4" t="s">
        <v>1</v>
      </c>
      <c r="H13" s="4" t="s">
        <v>9</v>
      </c>
      <c r="I13" s="4">
        <v>20000</v>
      </c>
      <c r="J13" s="4" t="s">
        <v>8</v>
      </c>
      <c r="K13" s="4">
        <f>IF(F13="buy",I13,I13*-1)</f>
        <v>20000</v>
      </c>
    </row>
    <row r="14" spans="1:11" ht="13.15" x14ac:dyDescent="0.35">
      <c r="A14" s="17" t="s">
        <v>44</v>
      </c>
    </row>
    <row r="15" spans="1:11" ht="13.15" x14ac:dyDescent="0.35">
      <c r="A15" s="17" t="s">
        <v>90</v>
      </c>
    </row>
    <row r="16" spans="1:11" ht="13.15" x14ac:dyDescent="0.35">
      <c r="A16" s="17" t="s">
        <v>70</v>
      </c>
    </row>
    <row r="17" spans="1:13" ht="13.15" x14ac:dyDescent="0.35">
      <c r="A17" s="17" t="s">
        <v>45</v>
      </c>
    </row>
    <row r="18" spans="1:13" x14ac:dyDescent="0.35">
      <c r="A18" s="14"/>
      <c r="C18" s="19" t="s">
        <v>7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ht="13.15" x14ac:dyDescent="0.4">
      <c r="A19" s="14"/>
      <c r="C19" s="3" t="s">
        <v>33</v>
      </c>
      <c r="D19" s="3" t="s">
        <v>54</v>
      </c>
      <c r="E19" s="3" t="s">
        <v>16</v>
      </c>
      <c r="F19" s="3" t="s">
        <v>6</v>
      </c>
      <c r="G19" s="3" t="s">
        <v>5</v>
      </c>
      <c r="H19" s="3" t="s">
        <v>4</v>
      </c>
      <c r="I19" s="3" t="s">
        <v>3</v>
      </c>
      <c r="J19" s="3" t="s">
        <v>2</v>
      </c>
      <c r="K19" s="3" t="s">
        <v>55</v>
      </c>
      <c r="L19" s="3" t="s">
        <v>56</v>
      </c>
      <c r="M19" s="3" t="s">
        <v>34</v>
      </c>
    </row>
    <row r="20" spans="1:13" x14ac:dyDescent="0.35">
      <c r="A20" s="14"/>
      <c r="C20" s="18">
        <v>3</v>
      </c>
      <c r="D20" s="1" t="s">
        <v>1</v>
      </c>
      <c r="E20" s="2" t="s">
        <v>0</v>
      </c>
      <c r="F20" s="1">
        <f>I12</f>
        <v>10000</v>
      </c>
      <c r="G20" s="1" t="s">
        <v>47</v>
      </c>
      <c r="H20" s="1" t="s">
        <v>47</v>
      </c>
      <c r="I20" s="1" t="s">
        <v>47</v>
      </c>
      <c r="J20" s="1" t="s">
        <v>47</v>
      </c>
      <c r="K20" s="1" t="s">
        <v>47</v>
      </c>
      <c r="L20" s="1" t="s">
        <v>47</v>
      </c>
      <c r="M20" s="4" t="s">
        <v>48</v>
      </c>
    </row>
    <row r="21" spans="1:13" x14ac:dyDescent="0.35">
      <c r="A21" s="14"/>
      <c r="C21" s="4">
        <v>4</v>
      </c>
      <c r="D21" s="4" t="s">
        <v>1</v>
      </c>
      <c r="E21" s="2" t="s">
        <v>0</v>
      </c>
      <c r="F21" s="1">
        <v>10000</v>
      </c>
      <c r="G21" s="4">
        <v>30</v>
      </c>
      <c r="H21" s="4">
        <v>0.38</v>
      </c>
      <c r="I21" s="4">
        <v>3.8000000000000006E-2</v>
      </c>
      <c r="J21" s="4">
        <v>1.1819999999999999</v>
      </c>
      <c r="K21" s="4">
        <v>1.1819</v>
      </c>
      <c r="L21" s="4">
        <v>1.1820999999999999</v>
      </c>
      <c r="M21" s="4" t="s">
        <v>46</v>
      </c>
    </row>
    <row r="22" spans="1:13" x14ac:dyDescent="0.35">
      <c r="A22" s="14"/>
    </row>
    <row r="23" spans="1:13" x14ac:dyDescent="0.35">
      <c r="A23" s="14"/>
    </row>
    <row r="24" spans="1:13" x14ac:dyDescent="0.35">
      <c r="A24" s="14"/>
    </row>
    <row r="25" spans="1:13" x14ac:dyDescent="0.35">
      <c r="A25" s="14"/>
    </row>
    <row r="26" spans="1:13" x14ac:dyDescent="0.35">
      <c r="A26" s="14"/>
    </row>
    <row r="27" spans="1:13" x14ac:dyDescent="0.35">
      <c r="A27" s="14"/>
    </row>
    <row r="28" spans="1:13" x14ac:dyDescent="0.35">
      <c r="A28" s="14"/>
    </row>
    <row r="29" spans="1:13" x14ac:dyDescent="0.35">
      <c r="A29" s="14"/>
    </row>
    <row r="30" spans="1:13" x14ac:dyDescent="0.35">
      <c r="A30" s="14"/>
    </row>
    <row r="31" spans="1:13" x14ac:dyDescent="0.35">
      <c r="A31" s="14"/>
    </row>
    <row r="32" spans="1:13" x14ac:dyDescent="0.35">
      <c r="A32" s="14"/>
    </row>
    <row r="33" spans="1:5" x14ac:dyDescent="0.35">
      <c r="A33" s="14"/>
    </row>
    <row r="34" spans="1:5" x14ac:dyDescent="0.35">
      <c r="A34" s="14"/>
    </row>
    <row r="35" spans="1:5" x14ac:dyDescent="0.35">
      <c r="A35" s="14"/>
      <c r="E35" s="14"/>
    </row>
    <row r="36" spans="1:5" x14ac:dyDescent="0.35">
      <c r="A36" s="14"/>
      <c r="E36" s="14"/>
    </row>
    <row r="37" spans="1:5" x14ac:dyDescent="0.35">
      <c r="A37" s="14"/>
      <c r="E37" s="14"/>
    </row>
    <row r="38" spans="1:5" x14ac:dyDescent="0.35">
      <c r="A38" s="14"/>
      <c r="E38" s="14"/>
    </row>
    <row r="39" spans="1:5" x14ac:dyDescent="0.35">
      <c r="A39" s="14"/>
      <c r="E39" s="14"/>
    </row>
    <row r="40" spans="1:5" x14ac:dyDescent="0.35">
      <c r="A40" s="14"/>
      <c r="E40" s="14"/>
    </row>
    <row r="41" spans="1:5" x14ac:dyDescent="0.35">
      <c r="A41" s="14"/>
      <c r="E41" s="14"/>
    </row>
    <row r="42" spans="1:5" x14ac:dyDescent="0.35">
      <c r="A42" s="14"/>
      <c r="E42" s="14"/>
    </row>
    <row r="43" spans="1:5" x14ac:dyDescent="0.35">
      <c r="A43" s="14"/>
      <c r="E43" s="14"/>
    </row>
    <row r="44" spans="1:5" x14ac:dyDescent="0.35">
      <c r="A44" s="14"/>
      <c r="E44" s="14"/>
    </row>
    <row r="45" spans="1:5" ht="13.15" x14ac:dyDescent="0.35">
      <c r="A45" s="14"/>
      <c r="B45" s="16"/>
      <c r="E45" s="14"/>
    </row>
    <row r="46" spans="1:5" ht="13.15" x14ac:dyDescent="0.35">
      <c r="A46" s="14"/>
      <c r="B46" s="16"/>
      <c r="E46" s="14"/>
    </row>
    <row r="47" spans="1:5" ht="13.15" x14ac:dyDescent="0.35">
      <c r="A47" s="14"/>
      <c r="B47" s="16"/>
    </row>
    <row r="48" spans="1:5" x14ac:dyDescent="0.35">
      <c r="A48" s="14"/>
    </row>
    <row r="49" spans="1:2" ht="13.15" x14ac:dyDescent="0.35">
      <c r="A49" s="14"/>
      <c r="B49" s="15"/>
    </row>
    <row r="50" spans="1:2" ht="13.15" x14ac:dyDescent="0.35">
      <c r="A50" s="14"/>
      <c r="B50" s="15"/>
    </row>
    <row r="51" spans="1:2" ht="13.15" x14ac:dyDescent="0.35">
      <c r="B51" s="15"/>
    </row>
    <row r="52" spans="1:2" ht="13.15" x14ac:dyDescent="0.35">
      <c r="B52" s="15"/>
    </row>
    <row r="53" spans="1:2" ht="13.15" x14ac:dyDescent="0.35">
      <c r="B53" s="15"/>
    </row>
    <row r="54" spans="1:2" ht="13.15" x14ac:dyDescent="0.35">
      <c r="B54" s="15"/>
    </row>
    <row r="55" spans="1:2" ht="13.15" x14ac:dyDescent="0.35">
      <c r="B55" s="15"/>
    </row>
    <row r="56" spans="1:2" ht="13.15" x14ac:dyDescent="0.35">
      <c r="B56" s="15"/>
    </row>
    <row r="57" spans="1:2" ht="13.15" x14ac:dyDescent="0.35">
      <c r="B57" s="15"/>
    </row>
    <row r="58" spans="1:2" ht="13.15" x14ac:dyDescent="0.35">
      <c r="B58" s="15"/>
    </row>
    <row r="59" spans="1:2" ht="13.15" x14ac:dyDescent="0.35">
      <c r="B59" s="15"/>
    </row>
    <row r="60" spans="1:2" ht="13.15" x14ac:dyDescent="0.35">
      <c r="B60" s="15"/>
    </row>
    <row r="61" spans="1:2" ht="13.15" x14ac:dyDescent="0.35">
      <c r="B61" s="15"/>
    </row>
    <row r="62" spans="1:2" ht="13.15" x14ac:dyDescent="0.35">
      <c r="B62" s="15"/>
    </row>
    <row r="63" spans="1:2" ht="13.15" x14ac:dyDescent="0.35">
      <c r="B63" s="15"/>
    </row>
    <row r="64" spans="1:2" ht="13.15" x14ac:dyDescent="0.35">
      <c r="B64" s="15"/>
    </row>
    <row r="65" spans="2:2" ht="13.15" x14ac:dyDescent="0.35">
      <c r="B65" s="15"/>
    </row>
    <row r="66" spans="2:2" ht="13.15" x14ac:dyDescent="0.35">
      <c r="B66" s="15"/>
    </row>
    <row r="67" spans="2:2" ht="13.15" x14ac:dyDescent="0.35">
      <c r="B67" s="15"/>
    </row>
    <row r="68" spans="2:2" ht="13.15" x14ac:dyDescent="0.35">
      <c r="B68" s="15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  <row r="96" spans="2:2" x14ac:dyDescent="0.35">
      <c r="B96" s="14"/>
    </row>
    <row r="97" spans="2:2" x14ac:dyDescent="0.35">
      <c r="B97" s="14"/>
    </row>
    <row r="98" spans="2:2" x14ac:dyDescent="0.35">
      <c r="B98" s="14"/>
    </row>
    <row r="99" spans="2:2" x14ac:dyDescent="0.35">
      <c r="B99" s="14"/>
    </row>
    <row r="100" spans="2:2" x14ac:dyDescent="0.35">
      <c r="B100" s="14"/>
    </row>
    <row r="101" spans="2:2" x14ac:dyDescent="0.35">
      <c r="B101" s="14"/>
    </row>
    <row r="102" spans="2:2" x14ac:dyDescent="0.35">
      <c r="B102" s="14"/>
    </row>
    <row r="103" spans="2:2" x14ac:dyDescent="0.35">
      <c r="B103" s="14"/>
    </row>
  </sheetData>
  <mergeCells count="2">
    <mergeCell ref="D2:K2"/>
    <mergeCell ref="C18:M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example-1</vt:lpstr>
      <vt:lpstr>example-2</vt:lpstr>
      <vt:lpstr>example-3</vt:lpstr>
      <vt:lpstr>example-4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Akhlaq, Albina</dc:creator>
  <cp:lastModifiedBy>Akhlaq, Albina</cp:lastModifiedBy>
  <dcterms:created xsi:type="dcterms:W3CDTF">2023-04-18T08:35:26Z</dcterms:created>
  <dcterms:modified xsi:type="dcterms:W3CDTF">2023-05-04T13:56:43Z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b228de57-5625-41a9-95d1-72d19325fde0</vt:lpwstr>
  </property>
  <property fmtid="{D5CDD505-2E9C-101B-9397-08002B2CF9AE}" pid="3" name="Classification">
    <vt:lpwstr>Unclassified</vt:lpwstr>
  </property>
</Properties>
</file>