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ropbox\30-Analisis\Analytica\discoL\Modelos\2020-DDPLTS\LecturaDatos\"/>
    </mc:Choice>
  </mc:AlternateContent>
  <bookViews>
    <workbookView xWindow="360" yWindow="120" windowWidth="23820" windowHeight="8580" firstSheet="6" activeTab="10"/>
  </bookViews>
  <sheets>
    <sheet name="AcrD26" sheetId="1" r:id="rId1"/>
    <sheet name="Sheet1" sheetId="8" r:id="rId2"/>
    <sheet name="Caudales" sheetId="7" r:id="rId3"/>
    <sheet name="Sheet2" sheetId="9" r:id="rId4"/>
    <sheet name="Sheet3" sheetId="10" r:id="rId5"/>
    <sheet name="TD_Table1" sheetId="14" r:id="rId6"/>
    <sheet name="Lodos" sheetId="13" r:id="rId7"/>
    <sheet name="TD_Table2" sheetId="22" r:id="rId8"/>
    <sheet name="TratamientoRural" sheetId="17" r:id="rId9"/>
    <sheet name="TD_Table3" sheetId="23" r:id="rId10"/>
    <sheet name="TratamientoUrbano" sheetId="20" r:id="rId11"/>
    <sheet name="MetanoRecuperado" sheetId="21" r:id="rId12"/>
    <sheet name="Sheet8" sheetId="18" r:id="rId13"/>
    <sheet name="Tratamiento" sheetId="15" r:id="rId14"/>
  </sheets>
  <externalReferences>
    <externalReference r:id="rId15"/>
    <externalReference r:id="rId16"/>
  </externalReferences>
  <definedNames>
    <definedName name="_xlnm._FilterDatabase" localSheetId="0" hidden="1">AcrD26!$A$1:$Z$253</definedName>
    <definedName name="_xlnm._FilterDatabase" localSheetId="2" hidden="1">Caudales!$A$1:$E$253</definedName>
    <definedName name="_xlnm._FilterDatabase" localSheetId="3" hidden="1">Sheet2!$A$1:$I$170</definedName>
  </definedNames>
  <calcPr calcId="162913"/>
  <pivotCaches>
    <pivotCache cacheId="14" r:id="rId17"/>
    <pivotCache cacheId="18" r:id="rId18"/>
    <pivotCache cacheId="24" r:id="rId19"/>
    <pivotCache cacheId="30" r:id="rId20"/>
  </pivotCaches>
</workbook>
</file>

<file path=xl/calcChain.xml><?xml version="1.0" encoding="utf-8"?>
<calcChain xmlns="http://schemas.openxmlformats.org/spreadsheetml/2006/main">
  <c r="D67" i="22" l="1"/>
  <c r="D66" i="22"/>
  <c r="C66" i="22"/>
  <c r="G33" i="14" l="1"/>
  <c r="F33" i="14"/>
  <c r="G166" i="9" l="1"/>
  <c r="E166" i="9"/>
  <c r="G65" i="9"/>
  <c r="H65" i="9" s="1"/>
  <c r="G86" i="9"/>
  <c r="H86" i="9" s="1"/>
  <c r="G37" i="9"/>
  <c r="H37" i="9" s="1"/>
  <c r="G89" i="9"/>
  <c r="H89" i="9" s="1"/>
  <c r="G76" i="9"/>
  <c r="H76" i="9" s="1"/>
  <c r="G119" i="9"/>
  <c r="H119" i="9" s="1"/>
  <c r="G36" i="9"/>
  <c r="H36" i="9" s="1"/>
  <c r="G142" i="9"/>
  <c r="H142" i="9" s="1"/>
  <c r="G83" i="9"/>
  <c r="H83" i="9" s="1"/>
  <c r="G126" i="9"/>
  <c r="H126" i="9" s="1"/>
  <c r="G35" i="9"/>
  <c r="H35" i="9" s="1"/>
  <c r="G161" i="9"/>
  <c r="H161" i="9" s="1"/>
  <c r="G160" i="9"/>
  <c r="H160" i="9" s="1"/>
  <c r="G165" i="9"/>
  <c r="H165" i="9" s="1"/>
  <c r="G164" i="9"/>
  <c r="H164" i="9" s="1"/>
  <c r="G90" i="9"/>
  <c r="H90" i="9" s="1"/>
  <c r="G21" i="9"/>
  <c r="H21" i="9" s="1"/>
  <c r="G20" i="9"/>
  <c r="H20" i="9" s="1"/>
  <c r="G170" i="9"/>
  <c r="E170" i="9"/>
  <c r="G169" i="9"/>
  <c r="H169" i="9" s="1"/>
  <c r="G39" i="9"/>
  <c r="H39" i="9" s="1"/>
  <c r="G118" i="9"/>
  <c r="H118" i="9" s="1"/>
  <c r="G168" i="9"/>
  <c r="H168" i="9" s="1"/>
  <c r="G59" i="9"/>
  <c r="H59" i="9" s="1"/>
  <c r="G167" i="9"/>
  <c r="H167" i="9" s="1"/>
  <c r="G68" i="9"/>
  <c r="H68" i="9" s="1"/>
  <c r="G71" i="9"/>
  <c r="H71" i="9" s="1"/>
  <c r="G121" i="9"/>
  <c r="H121" i="9" s="1"/>
  <c r="G112" i="9"/>
  <c r="H112" i="9" s="1"/>
  <c r="G19" i="9"/>
  <c r="H19" i="9" s="1"/>
  <c r="G139" i="9"/>
  <c r="H139" i="9" s="1"/>
  <c r="G85" i="9"/>
  <c r="H85" i="9" s="1"/>
  <c r="G133" i="9"/>
  <c r="H133" i="9" s="1"/>
  <c r="G49" i="9"/>
  <c r="E49" i="9"/>
  <c r="G107" i="9"/>
  <c r="H107" i="9" s="1"/>
  <c r="G84" i="9"/>
  <c r="H84" i="9" s="1"/>
  <c r="G75" i="9"/>
  <c r="H75" i="9" s="1"/>
  <c r="G81" i="9"/>
  <c r="H81" i="9" s="1"/>
  <c r="G122" i="9"/>
  <c r="H122" i="9" s="1"/>
  <c r="G108" i="9"/>
  <c r="H108" i="9" s="1"/>
  <c r="G124" i="9"/>
  <c r="H124" i="9" s="1"/>
  <c r="G18" i="9"/>
  <c r="H18" i="9" s="1"/>
  <c r="G146" i="9"/>
  <c r="H146" i="9" s="1"/>
  <c r="G101" i="9"/>
  <c r="H101" i="9" s="1"/>
  <c r="G131" i="9"/>
  <c r="H131" i="9" s="1"/>
  <c r="G99" i="9"/>
  <c r="H99" i="9" s="1"/>
  <c r="G111" i="9"/>
  <c r="H111" i="9" s="1"/>
  <c r="G60" i="9"/>
  <c r="H60" i="9" s="1"/>
  <c r="G91" i="9"/>
  <c r="H91" i="9" s="1"/>
  <c r="G109" i="9"/>
  <c r="H109" i="9" s="1"/>
  <c r="G155" i="9"/>
  <c r="E155" i="9"/>
  <c r="G93" i="9"/>
  <c r="H93" i="9" s="1"/>
  <c r="G64" i="9"/>
  <c r="H64" i="9" s="1"/>
  <c r="G130" i="9"/>
  <c r="H130" i="9" s="1"/>
  <c r="G158" i="9"/>
  <c r="H158" i="9" s="1"/>
  <c r="G43" i="9"/>
  <c r="H43" i="9" s="1"/>
  <c r="G163" i="9"/>
  <c r="H163" i="9" s="1"/>
  <c r="G154" i="9"/>
  <c r="H154" i="9" s="1"/>
  <c r="G153" i="9"/>
  <c r="H153" i="9" s="1"/>
  <c r="G52" i="9"/>
  <c r="H52" i="9" s="1"/>
  <c r="G152" i="9"/>
  <c r="H152" i="9" s="1"/>
  <c r="G151" i="9"/>
  <c r="H151" i="9" s="1"/>
  <c r="G150" i="9"/>
  <c r="H150" i="9" s="1"/>
  <c r="G149" i="9"/>
  <c r="H149" i="9" s="1"/>
  <c r="G148" i="9"/>
  <c r="H148" i="9" s="1"/>
  <c r="G147" i="9"/>
  <c r="H147" i="9" s="1"/>
  <c r="G98" i="9"/>
  <c r="H98" i="9" s="1"/>
  <c r="G87" i="9"/>
  <c r="H87" i="9" s="1"/>
  <c r="G96" i="9"/>
  <c r="H96" i="9" s="1"/>
  <c r="G70" i="9"/>
  <c r="H70" i="9" s="1"/>
  <c r="G77" i="9"/>
  <c r="H77" i="9" s="1"/>
  <c r="G105" i="9"/>
  <c r="H105" i="9" s="1"/>
  <c r="G127" i="9"/>
  <c r="H127" i="9" s="1"/>
  <c r="G79" i="9"/>
  <c r="H79" i="9" s="1"/>
  <c r="G63" i="9"/>
  <c r="H63" i="9" s="1"/>
  <c r="G110" i="9"/>
  <c r="H110" i="9" s="1"/>
  <c r="G117" i="9"/>
  <c r="H117" i="9" s="1"/>
  <c r="G61" i="9"/>
  <c r="H61" i="9" s="1"/>
  <c r="G138" i="9"/>
  <c r="H138" i="9" s="1"/>
  <c r="G80" i="9"/>
  <c r="H80" i="9" s="1"/>
  <c r="G78" i="9"/>
  <c r="H78" i="9" s="1"/>
  <c r="G95" i="9"/>
  <c r="H95" i="9" s="1"/>
  <c r="G56" i="9"/>
  <c r="H56" i="9" s="1"/>
  <c r="G67" i="9"/>
  <c r="H67" i="9" s="1"/>
  <c r="G159" i="9"/>
  <c r="H159" i="9" s="1"/>
  <c r="G82" i="9"/>
  <c r="H82" i="9" s="1"/>
  <c r="G69" i="9"/>
  <c r="H69" i="9" s="1"/>
  <c r="G143" i="9"/>
  <c r="H143" i="9" s="1"/>
  <c r="G103" i="9"/>
  <c r="H103" i="9" s="1"/>
  <c r="G115" i="9"/>
  <c r="H115" i="9" s="1"/>
  <c r="G94" i="9"/>
  <c r="H94" i="9" s="1"/>
  <c r="G114" i="9"/>
  <c r="H114" i="9" s="1"/>
  <c r="G58" i="9"/>
  <c r="H58" i="9" s="1"/>
  <c r="G102" i="9"/>
  <c r="H102" i="9" s="1"/>
  <c r="G100" i="9"/>
  <c r="H100" i="9" s="1"/>
  <c r="G157" i="9"/>
  <c r="H157" i="9" s="1"/>
  <c r="G116" i="9"/>
  <c r="H116" i="9" s="1"/>
  <c r="G73" i="9"/>
  <c r="H73" i="9" s="1"/>
  <c r="G123" i="9"/>
  <c r="H123" i="9" s="1"/>
  <c r="G137" i="9"/>
  <c r="H137" i="9" s="1"/>
  <c r="G144" i="9"/>
  <c r="H144" i="9" s="1"/>
  <c r="G140" i="9"/>
  <c r="H140" i="9" s="1"/>
  <c r="G54" i="9"/>
  <c r="H54" i="9" s="1"/>
  <c r="G57" i="9"/>
  <c r="H57" i="9" s="1"/>
  <c r="G128" i="9"/>
  <c r="H128" i="9" s="1"/>
  <c r="G125" i="9"/>
  <c r="H125" i="9" s="1"/>
  <c r="G106" i="9"/>
  <c r="H106" i="9" s="1"/>
  <c r="G132" i="9"/>
  <c r="H132" i="9" s="1"/>
  <c r="G120" i="9"/>
  <c r="H120" i="9" s="1"/>
  <c r="G88" i="9"/>
  <c r="H88" i="9" s="1"/>
  <c r="G129" i="9"/>
  <c r="H129" i="9" s="1"/>
  <c r="G156" i="9"/>
  <c r="H156" i="9" s="1"/>
  <c r="G34" i="9"/>
  <c r="H34" i="9" s="1"/>
  <c r="G104" i="9"/>
  <c r="H104" i="9" s="1"/>
  <c r="G72" i="9"/>
  <c r="H72" i="9" s="1"/>
  <c r="G162" i="9"/>
  <c r="H162" i="9" s="1"/>
  <c r="G17" i="9"/>
  <c r="H17" i="9" s="1"/>
  <c r="G33" i="9"/>
  <c r="H33" i="9" s="1"/>
  <c r="G135" i="9"/>
  <c r="H135" i="9" s="1"/>
  <c r="G16" i="9"/>
  <c r="H16" i="9" s="1"/>
  <c r="G62" i="9"/>
  <c r="H62" i="9" s="1"/>
  <c r="G15" i="9"/>
  <c r="H15" i="9" s="1"/>
  <c r="G141" i="9"/>
  <c r="H141" i="9" s="1"/>
  <c r="G32" i="9"/>
  <c r="H32" i="9" s="1"/>
  <c r="G74" i="9"/>
  <c r="H74" i="9" s="1"/>
  <c r="G134" i="9"/>
  <c r="H134" i="9" s="1"/>
  <c r="G113" i="9"/>
  <c r="H113" i="9" s="1"/>
  <c r="G45" i="9"/>
  <c r="H45" i="9" s="1"/>
  <c r="G14" i="9"/>
  <c r="H14" i="9" s="1"/>
  <c r="G46" i="9"/>
  <c r="H46" i="9" s="1"/>
  <c r="G13" i="9"/>
  <c r="H13" i="9" s="1"/>
  <c r="G12" i="9"/>
  <c r="H12" i="9" s="1"/>
  <c r="G11" i="9"/>
  <c r="H11" i="9" s="1"/>
  <c r="G50" i="9"/>
  <c r="H50" i="9" s="1"/>
  <c r="G10" i="9"/>
  <c r="H10" i="9" s="1"/>
  <c r="G31" i="9"/>
  <c r="H31" i="9" s="1"/>
  <c r="G66" i="9"/>
  <c r="H66" i="9" s="1"/>
  <c r="G48" i="9"/>
  <c r="H48" i="9" s="1"/>
  <c r="G30" i="9"/>
  <c r="H30" i="9" s="1"/>
  <c r="G38" i="9"/>
  <c r="H38" i="9" s="1"/>
  <c r="G53" i="9"/>
  <c r="H53" i="9" s="1"/>
  <c r="G44" i="9"/>
  <c r="H44" i="9" s="1"/>
  <c r="G29" i="9"/>
  <c r="H29" i="9" s="1"/>
  <c r="G28" i="9"/>
  <c r="H28" i="9" s="1"/>
  <c r="G9" i="9"/>
  <c r="H9" i="9" s="1"/>
  <c r="G27" i="9"/>
  <c r="H27" i="9" s="1"/>
  <c r="G51" i="9"/>
  <c r="H51" i="9" s="1"/>
  <c r="G40" i="9"/>
  <c r="H40" i="9" s="1"/>
  <c r="G26" i="9"/>
  <c r="H26" i="9" s="1"/>
  <c r="G8" i="9"/>
  <c r="H8" i="9" s="1"/>
  <c r="G25" i="9"/>
  <c r="H25" i="9" s="1"/>
  <c r="G55" i="9"/>
  <c r="H55" i="9" s="1"/>
  <c r="G47" i="9"/>
  <c r="H47" i="9" s="1"/>
  <c r="G41" i="9"/>
  <c r="H41" i="9" s="1"/>
  <c r="G24" i="9"/>
  <c r="H24" i="9" s="1"/>
  <c r="G42" i="9"/>
  <c r="H42" i="9" s="1"/>
  <c r="G23" i="9"/>
  <c r="H23" i="9" s="1"/>
  <c r="G97" i="9"/>
  <c r="H97" i="9" s="1"/>
  <c r="G7" i="9"/>
  <c r="H7" i="9" s="1"/>
  <c r="G145" i="9"/>
  <c r="H145" i="9" s="1"/>
  <c r="G92" i="9"/>
  <c r="H92" i="9" s="1"/>
  <c r="G136" i="9"/>
  <c r="H136" i="9" s="1"/>
  <c r="G6" i="9"/>
  <c r="H6" i="9" s="1"/>
  <c r="G22" i="9"/>
  <c r="H22" i="9" s="1"/>
  <c r="G5" i="9"/>
  <c r="H5" i="9" s="1"/>
  <c r="G4" i="9"/>
  <c r="H4" i="9" s="1"/>
  <c r="G3" i="9"/>
  <c r="H3" i="9" s="1"/>
  <c r="G2" i="9"/>
  <c r="H49" i="9" l="1"/>
  <c r="I37" i="9"/>
  <c r="H2" i="9"/>
  <c r="I21" i="9" s="1"/>
  <c r="H166" i="9"/>
  <c r="H155" i="9"/>
  <c r="H170" i="9"/>
  <c r="D249" i="1" l="1"/>
  <c r="D33" i="1"/>
  <c r="D251" i="1"/>
  <c r="D252" i="1"/>
  <c r="D253" i="1"/>
  <c r="D124" i="1"/>
  <c r="D231" i="1"/>
  <c r="D5" i="1"/>
  <c r="D6" i="1"/>
  <c r="D7" i="1"/>
  <c r="D8" i="1"/>
  <c r="D9" i="1"/>
  <c r="D10" i="1"/>
  <c r="D11" i="1"/>
  <c r="D226" i="1"/>
  <c r="D13" i="1"/>
  <c r="D14" i="1"/>
  <c r="D15" i="1"/>
  <c r="D16" i="1"/>
  <c r="D17" i="1"/>
  <c r="D18" i="1"/>
  <c r="D109" i="1"/>
  <c r="D20" i="1"/>
  <c r="D21" i="1"/>
  <c r="D22" i="1"/>
  <c r="D23" i="1"/>
  <c r="D152" i="1"/>
  <c r="D25" i="1"/>
  <c r="D26" i="1"/>
  <c r="D27" i="1"/>
  <c r="D28" i="1"/>
  <c r="D29" i="1"/>
  <c r="D30" i="1"/>
  <c r="D31" i="1"/>
  <c r="D32" i="1"/>
  <c r="D53" i="1"/>
  <c r="D34" i="1"/>
  <c r="D80" i="1"/>
  <c r="D36" i="1"/>
  <c r="D194" i="1"/>
  <c r="D110" i="1"/>
  <c r="D39" i="1"/>
  <c r="D40" i="1"/>
  <c r="D60" i="1"/>
  <c r="D155" i="1"/>
  <c r="D43" i="1"/>
  <c r="D233" i="1"/>
  <c r="D45" i="1"/>
  <c r="D100" i="1"/>
  <c r="D47" i="1"/>
  <c r="D123" i="1"/>
  <c r="D49" i="1"/>
  <c r="D111" i="1"/>
  <c r="D115" i="1"/>
  <c r="D52" i="1"/>
  <c r="D101" i="1"/>
  <c r="D230" i="1"/>
  <c r="D37" i="1"/>
  <c r="D56" i="1"/>
  <c r="D57" i="1"/>
  <c r="D58" i="1"/>
  <c r="D169" i="1"/>
  <c r="D106" i="1"/>
  <c r="D198" i="1"/>
  <c r="D139" i="1"/>
  <c r="D118" i="1"/>
  <c r="D64" i="1"/>
  <c r="D65" i="1"/>
  <c r="D51" i="1"/>
  <c r="D67" i="1"/>
  <c r="D68" i="1"/>
  <c r="D107" i="1"/>
  <c r="D70" i="1"/>
  <c r="D71" i="1"/>
  <c r="D72" i="1"/>
  <c r="D73" i="1"/>
  <c r="D74" i="1"/>
  <c r="D75" i="1"/>
  <c r="D76" i="1"/>
  <c r="D77" i="1"/>
  <c r="D78" i="1"/>
  <c r="D79" i="1"/>
  <c r="D205" i="1"/>
  <c r="D189" i="1"/>
  <c r="D176" i="1"/>
  <c r="D203" i="1"/>
  <c r="D188" i="1"/>
  <c r="D204" i="1"/>
  <c r="D175" i="1"/>
  <c r="D102" i="1"/>
  <c r="D122" i="1"/>
  <c r="D89" i="1"/>
  <c r="D90" i="1"/>
  <c r="D91" i="1"/>
  <c r="D163" i="1"/>
  <c r="D93" i="1"/>
  <c r="D213" i="1"/>
  <c r="D232" i="1"/>
  <c r="D96" i="1"/>
  <c r="D142" i="1"/>
  <c r="D127" i="1"/>
  <c r="D192" i="1"/>
  <c r="D85" i="1"/>
  <c r="D94" i="1"/>
  <c r="D84" i="1"/>
  <c r="D181" i="1"/>
  <c r="D50" i="1"/>
  <c r="D234" i="1"/>
  <c r="D141" i="1"/>
  <c r="D113" i="1"/>
  <c r="D108" i="1"/>
  <c r="D46" i="1"/>
  <c r="D212" i="1"/>
  <c r="D177" i="1"/>
  <c r="D174" i="1"/>
  <c r="D61" i="1"/>
  <c r="D114" i="1"/>
  <c r="D134" i="1"/>
  <c r="D167" i="1"/>
  <c r="D168" i="1"/>
  <c r="D63" i="1"/>
  <c r="D42" i="1"/>
  <c r="D19" i="1"/>
  <c r="D54" i="1"/>
  <c r="D81" i="1"/>
  <c r="D208" i="1"/>
  <c r="D105" i="1"/>
  <c r="D170" i="1"/>
  <c r="D117" i="1"/>
  <c r="D66" i="1"/>
  <c r="D128" i="1"/>
  <c r="D129" i="1"/>
  <c r="D250" i="1"/>
  <c r="D131" i="1"/>
  <c r="D12" i="1"/>
  <c r="D104" i="1"/>
  <c r="D239" i="1"/>
  <c r="D166" i="1"/>
  <c r="D140" i="1"/>
  <c r="D199" i="1"/>
  <c r="D133" i="1"/>
  <c r="D209" i="1"/>
  <c r="D119" i="1"/>
  <c r="D4" i="1"/>
  <c r="D132" i="1"/>
  <c r="D143" i="1"/>
  <c r="D144" i="1"/>
  <c r="D145" i="1"/>
  <c r="D146" i="1"/>
  <c r="D87" i="1"/>
  <c r="D148" i="1"/>
  <c r="D130" i="1"/>
  <c r="D150" i="1"/>
  <c r="D187" i="1"/>
  <c r="D82" i="1"/>
  <c r="D191" i="1"/>
  <c r="D154" i="1"/>
  <c r="D211" i="1"/>
  <c r="D156" i="1"/>
  <c r="D147" i="1"/>
  <c r="D158" i="1"/>
  <c r="D99" i="1"/>
  <c r="D86" i="1"/>
  <c r="D161" i="1"/>
  <c r="D59" i="1"/>
  <c r="D116" i="1"/>
  <c r="D97" i="1"/>
  <c r="D165" i="1"/>
  <c r="D121" i="1"/>
  <c r="D98" i="1"/>
  <c r="D35" i="1"/>
  <c r="D162" i="1"/>
  <c r="D135" i="1"/>
  <c r="D171" i="1"/>
  <c r="D164" i="1"/>
  <c r="D44" i="1"/>
  <c r="D3" i="1"/>
  <c r="D197" i="1"/>
  <c r="D179" i="1"/>
  <c r="D160" i="1"/>
  <c r="D159" i="1"/>
  <c r="D157" i="1"/>
  <c r="D180" i="1"/>
  <c r="D62" i="1"/>
  <c r="D182" i="1"/>
  <c r="D183" i="1"/>
  <c r="D184" i="1"/>
  <c r="D185" i="1"/>
  <c r="D186" i="1"/>
  <c r="D120" i="1"/>
  <c r="D138" i="1"/>
  <c r="D193" i="1"/>
  <c r="D190" i="1"/>
  <c r="D112" i="1"/>
  <c r="D137" i="1"/>
  <c r="D125" i="1"/>
  <c r="D178" i="1"/>
  <c r="D195" i="1"/>
  <c r="D196" i="1"/>
  <c r="D95" i="1"/>
  <c r="D88" i="1"/>
  <c r="D214" i="1"/>
  <c r="D200" i="1"/>
  <c r="D201" i="1"/>
  <c r="D202" i="1"/>
  <c r="D83" i="1"/>
  <c r="D38" i="1"/>
  <c r="D41" i="1"/>
  <c r="D206" i="1"/>
  <c r="D92" i="1"/>
  <c r="D2" i="1"/>
  <c r="D136" i="1"/>
  <c r="D210" i="1"/>
  <c r="D207" i="1"/>
  <c r="D103" i="1"/>
  <c r="D149" i="1"/>
  <c r="D48" i="1"/>
  <c r="D215" i="1"/>
  <c r="D216" i="1"/>
  <c r="D217" i="1"/>
  <c r="D218" i="1"/>
  <c r="D219" i="1"/>
  <c r="D220" i="1"/>
  <c r="D221" i="1"/>
  <c r="D222" i="1"/>
  <c r="D223" i="1"/>
  <c r="D224" i="1"/>
  <c r="D225" i="1"/>
  <c r="D24" i="1"/>
  <c r="D227" i="1"/>
  <c r="D228" i="1"/>
  <c r="D229" i="1"/>
  <c r="D153" i="1"/>
  <c r="D126" i="1"/>
  <c r="D151" i="1"/>
  <c r="D173" i="1"/>
  <c r="D69" i="1"/>
  <c r="D235" i="1"/>
  <c r="D236" i="1"/>
  <c r="D237" i="1"/>
  <c r="D238" i="1"/>
  <c r="D55" i="1"/>
  <c r="D240" i="1"/>
  <c r="D241" i="1"/>
  <c r="D242" i="1"/>
  <c r="D243" i="1"/>
  <c r="D244" i="1"/>
  <c r="D245" i="1"/>
  <c r="D246" i="1"/>
  <c r="D247" i="1"/>
  <c r="D248" i="1"/>
  <c r="D172" i="1"/>
</calcChain>
</file>

<file path=xl/comments1.xml><?xml version="1.0" encoding="utf-8"?>
<comments xmlns="http://schemas.openxmlformats.org/spreadsheetml/2006/main">
  <authors>
    <author>Tania</author>
  </authors>
  <commentList>
    <comment ref="E49" authorId="0" shapeId="0">
      <text>
        <r>
          <rPr>
            <b/>
            <sz val="9"/>
            <color indexed="81"/>
            <rFont val="Tahoma"/>
            <family val="2"/>
          </rPr>
          <t>Estimado con lodos activados Calbuco</t>
        </r>
      </text>
    </comment>
  </commentList>
</comments>
</file>

<file path=xl/sharedStrings.xml><?xml version="1.0" encoding="utf-8"?>
<sst xmlns="http://schemas.openxmlformats.org/spreadsheetml/2006/main" count="3621" uniqueCount="692">
  <si>
    <t xml:space="preserve"> </t>
  </si>
  <si>
    <t xml:space="preserve">GRANJA DE COMPOSTAJE </t>
  </si>
  <si>
    <t>Canela Alta</t>
  </si>
  <si>
    <t>Norte Arica</t>
  </si>
  <si>
    <t>AGUAS DEL ALTIPLANO</t>
  </si>
  <si>
    <t>EMISARIO SUBMARINO</t>
  </si>
  <si>
    <t>TRATACAL S.A.</t>
  </si>
  <si>
    <t>AGUAS DE ANTOFAGASTA</t>
  </si>
  <si>
    <t>MEJILLONES</t>
  </si>
  <si>
    <t>TAL TAL</t>
  </si>
  <si>
    <t>TOCOPILLA</t>
  </si>
  <si>
    <t>AGUAS CHAÑAR</t>
  </si>
  <si>
    <t>LAGUNA AIREADA</t>
  </si>
  <si>
    <t>CALDERA</t>
  </si>
  <si>
    <t>COPIAPO</t>
  </si>
  <si>
    <t>DIEGO DE ALMAGRO</t>
  </si>
  <si>
    <t>FREIRINA</t>
  </si>
  <si>
    <t>TIERRA AMARILLA</t>
  </si>
  <si>
    <t>VALLENAR</t>
  </si>
  <si>
    <t>AGUAS DEL VALLE</t>
  </si>
  <si>
    <t>CHAÑARAL ALTO</t>
  </si>
  <si>
    <t>COMBARBALA</t>
  </si>
  <si>
    <t>EL PALQUI</t>
  </si>
  <si>
    <t>EL PEÑON</t>
  </si>
  <si>
    <t>GUANAQUEROS</t>
  </si>
  <si>
    <t>PAIHUANO</t>
  </si>
  <si>
    <t>PERALILLO</t>
  </si>
  <si>
    <t>SALAMANCA</t>
  </si>
  <si>
    <t>SOTAQUI</t>
  </si>
  <si>
    <t>TONGOY</t>
  </si>
  <si>
    <t>VICUÑA</t>
  </si>
  <si>
    <t>na</t>
  </si>
  <si>
    <t>NA</t>
  </si>
  <si>
    <t>nA</t>
  </si>
  <si>
    <t>CABILDO</t>
  </si>
  <si>
    <t>CACHAGUA</t>
  </si>
  <si>
    <t>ESSSI</t>
  </si>
  <si>
    <t>ESVAL</t>
  </si>
  <si>
    <t xml:space="preserve">LOMBRIFILTRO </t>
  </si>
  <si>
    <t>ESSBIO VI</t>
  </si>
  <si>
    <t>VI ESSBIO</t>
  </si>
  <si>
    <t>Huañale</t>
  </si>
  <si>
    <t>Licantes</t>
  </si>
  <si>
    <t>Cabrero</t>
  </si>
  <si>
    <t>Cañete</t>
  </si>
  <si>
    <t>Chillan</t>
  </si>
  <si>
    <t>Cobquecura</t>
  </si>
  <si>
    <t>Coelemu</t>
  </si>
  <si>
    <t>ÑIPAS</t>
  </si>
  <si>
    <t>S/I</t>
  </si>
  <si>
    <t>Quillon</t>
  </si>
  <si>
    <t>Aguas San Pedro S.A</t>
  </si>
  <si>
    <t>AGUAS ARAUCANIA S.A.</t>
  </si>
  <si>
    <t>BIOFILTRO</t>
  </si>
  <si>
    <t>LAGUNA ESTABILIZACION</t>
  </si>
  <si>
    <t>PRIMARIO Y DESINFECCION</t>
  </si>
  <si>
    <t>SBR</t>
  </si>
  <si>
    <t>ZANJA OXIDACION</t>
  </si>
  <si>
    <t>Region</t>
  </si>
  <si>
    <t>Empresa</t>
  </si>
  <si>
    <t>Tratamiento</t>
  </si>
  <si>
    <t>Localidad</t>
  </si>
  <si>
    <t>Año</t>
  </si>
  <si>
    <t>Caudal</t>
  </si>
  <si>
    <t>Tratamiento Lodos</t>
  </si>
  <si>
    <t xml:space="preserve">LODOS ACTIVADOS  </t>
  </si>
  <si>
    <t xml:space="preserve"> 2003  </t>
  </si>
  <si>
    <t xml:space="preserve"> 1990  </t>
  </si>
  <si>
    <t xml:space="preserve"> 2002  </t>
  </si>
  <si>
    <t xml:space="preserve"> 2004  </t>
  </si>
  <si>
    <t xml:space="preserve"> 2006  </t>
  </si>
  <si>
    <t xml:space="preserve"> 2003 2003  </t>
  </si>
  <si>
    <t xml:space="preserve"> 2007  </t>
  </si>
  <si>
    <t xml:space="preserve"> 2000  </t>
  </si>
  <si>
    <t xml:space="preserve"> 2005  </t>
  </si>
  <si>
    <t xml:space="preserve"> 1998  </t>
  </si>
  <si>
    <t xml:space="preserve"> 1995  </t>
  </si>
  <si>
    <t xml:space="preserve"> 2001  </t>
  </si>
  <si>
    <t xml:space="preserve"> 1996  </t>
  </si>
  <si>
    <t xml:space="preserve"> 1997  </t>
  </si>
  <si>
    <t xml:space="preserve"> 1992  </t>
  </si>
  <si>
    <t xml:space="preserve"> 1991  </t>
  </si>
  <si>
    <t xml:space="preserve"> 1999  </t>
  </si>
  <si>
    <t xml:space="preserve"> 1993  </t>
  </si>
  <si>
    <t>I__Region_de_Tarapaca</t>
  </si>
  <si>
    <t>II__Region_de_Antofagasta</t>
  </si>
  <si>
    <t>III__region_de_Atacama</t>
  </si>
  <si>
    <t>IV_Region_de_Coquimbo</t>
  </si>
  <si>
    <t>V__Region_de_Valparaiso</t>
  </si>
  <si>
    <t>Region_Metropolitana</t>
  </si>
  <si>
    <t>VI__Region_de_Ohiggins</t>
  </si>
  <si>
    <t>VII__Region_del_Maule</t>
  </si>
  <si>
    <t>VIII__del_Bio-Bio</t>
  </si>
  <si>
    <t>IX__Region_de_la_Araucania</t>
  </si>
  <si>
    <t>XIV__Region_de_Los_Rios</t>
  </si>
  <si>
    <t>X__Region_de_Los_Lagos</t>
  </si>
  <si>
    <t>XI__Region_de_Aysen</t>
  </si>
  <si>
    <t>XII__Region_de_Magallanes</t>
  </si>
  <si>
    <t>XV_Region_de_Arica_y_Parinacota</t>
  </si>
  <si>
    <t>Row Labels</t>
  </si>
  <si>
    <t>Grand Total</t>
  </si>
  <si>
    <t>Nombre Planta</t>
  </si>
  <si>
    <t>MANQUEHUE</t>
  </si>
  <si>
    <t>ESSA</t>
  </si>
  <si>
    <t>AGUAS SANTIAGO</t>
  </si>
  <si>
    <t>AGUAS ANDINAS</t>
  </si>
  <si>
    <t>SERVILAMPA</t>
  </si>
  <si>
    <t>SERVICOMUNAL</t>
  </si>
  <si>
    <t>SEPRA</t>
  </si>
  <si>
    <t>AGUAS SANTIAGO PONIENTE</t>
  </si>
  <si>
    <t>AP MELIPILLA NORTE</t>
  </si>
  <si>
    <t>SELAR</t>
  </si>
  <si>
    <t>AGUAS NOVA S.A.</t>
  </si>
  <si>
    <t>COOPAGUA</t>
  </si>
  <si>
    <t>AGUAS NVO SUR S.A.</t>
  </si>
  <si>
    <t>ESSBIO S.A.</t>
  </si>
  <si>
    <t>ESSAL S.A.</t>
  </si>
  <si>
    <t>AGUAS PATAGONIA AYSEN</t>
  </si>
  <si>
    <t>AGUAS MAGALLANES</t>
  </si>
  <si>
    <t>AGUAS DECIMA</t>
  </si>
  <si>
    <t>ESSAN S.A.</t>
  </si>
  <si>
    <t>QUITRATUÉ</t>
  </si>
  <si>
    <t>LUMACO</t>
  </si>
  <si>
    <t>VILCUN</t>
  </si>
  <si>
    <t>CARAHUE</t>
  </si>
  <si>
    <t>CURACAUTÍN</t>
  </si>
  <si>
    <t>NUEVA IMPERIAL</t>
  </si>
  <si>
    <t>COLLIPULLI</t>
  </si>
  <si>
    <t>LONCOCHE</t>
  </si>
  <si>
    <t>LAUTARO</t>
  </si>
  <si>
    <t>ANGOL</t>
  </si>
  <si>
    <t>TRAIGUEN</t>
  </si>
  <si>
    <t>PITRUFQUEN,FREIRE</t>
  </si>
  <si>
    <t>PUCON</t>
  </si>
  <si>
    <t>TEMUCO,PADRE LASCASAS Y CAJÓN</t>
  </si>
  <si>
    <t>RENAICO</t>
  </si>
  <si>
    <t>GALVARINO</t>
  </si>
  <si>
    <t>PUREN</t>
  </si>
  <si>
    <t>LABRANZA</t>
  </si>
  <si>
    <t>CAPITAN PASTENE</t>
  </si>
  <si>
    <t>LASTARRIA</t>
  </si>
  <si>
    <t>GORBEA</t>
  </si>
  <si>
    <t>CUNCO</t>
  </si>
  <si>
    <t>PILLANLELBUN</t>
  </si>
  <si>
    <t>CHERQUENCO</t>
  </si>
  <si>
    <t>ERCILLA</t>
  </si>
  <si>
    <t>CHOLCHOL</t>
  </si>
  <si>
    <t>PUERTO SAAVEDRA</t>
  </si>
  <si>
    <t>MININCO</t>
  </si>
  <si>
    <t>NUEVA TOLTEN</t>
  </si>
  <si>
    <t>LOS SAUCES</t>
  </si>
  <si>
    <t>VICTORIA</t>
  </si>
  <si>
    <t>CHICUREO</t>
  </si>
  <si>
    <t>QUILICURA, SECTOR VALLE GRANDE DE LAMPA</t>
  </si>
  <si>
    <t>COLINA</t>
  </si>
  <si>
    <t>MELIPILLA</t>
  </si>
  <si>
    <t>SAN JOSE DE MAIPO</t>
  </si>
  <si>
    <t>LAMPA</t>
  </si>
  <si>
    <t>POMAIRE</t>
  </si>
  <si>
    <t>CIUDAD DE LOS VALLES</t>
  </si>
  <si>
    <t>PUDAHUEL</t>
  </si>
  <si>
    <t>VALDIVIA DE PAINE</t>
  </si>
  <si>
    <t>VILLA GALILEA</t>
  </si>
  <si>
    <t>CURACAVÍ</t>
  </si>
  <si>
    <t>GRAN SANTIAGO (**)</t>
  </si>
  <si>
    <t>EL MONTE,EL PAICO Y LO CHACON</t>
  </si>
  <si>
    <t>LOS TRAPENSES</t>
  </si>
  <si>
    <t>TALAGANTE, PADRE HURTADO, CALERA DE TANGO, MALLOCO,PEÑAFLOR</t>
  </si>
  <si>
    <t>LINDEROS, ALTO JAHUEL</t>
  </si>
  <si>
    <t>GRAN SANTIAGO (***)</t>
  </si>
  <si>
    <t>VALLE GRANDE</t>
  </si>
  <si>
    <t>CALLE LARGA</t>
  </si>
  <si>
    <t>SAN ESTEBAN</t>
  </si>
  <si>
    <t>QUINTERO</t>
  </si>
  <si>
    <t>SAN ANTONIO</t>
  </si>
  <si>
    <t>QUILLOTA, LIMACHE, LA CRUZ ,HIJUELAS, ARTIFICIO, NOGALES Y LA CALERA</t>
  </si>
  <si>
    <t>LA LAGUNA</t>
  </si>
  <si>
    <t>SAN RAFAEL</t>
  </si>
  <si>
    <t>PAPUDO</t>
  </si>
  <si>
    <t>LOS ANDES</t>
  </si>
  <si>
    <t>QUILPUE,VIÑA DEL MARREÑACA</t>
  </si>
  <si>
    <t>SANTO DOMINGO</t>
  </si>
  <si>
    <t>CHEPICAL</t>
  </si>
  <si>
    <t>CONCON PONIENTE</t>
  </si>
  <si>
    <t>PETORCA</t>
  </si>
  <si>
    <t>LA LIGUA</t>
  </si>
  <si>
    <t>CASABLANCA</t>
  </si>
  <si>
    <t>EL QUISCO</t>
  </si>
  <si>
    <t>CATEMU</t>
  </si>
  <si>
    <t>ZAPALLAR</t>
  </si>
  <si>
    <t>LLAY - LLAY</t>
  </si>
  <si>
    <t>CONCON ORIENTE</t>
  </si>
  <si>
    <t>PUNCHUCAVI</t>
  </si>
  <si>
    <t>PUTAENDO</t>
  </si>
  <si>
    <t>PLACILLA</t>
  </si>
  <si>
    <t>STA. MARIA</t>
  </si>
  <si>
    <t>SAN FERNANDO</t>
  </si>
  <si>
    <t>REQUINOA</t>
  </si>
  <si>
    <t>SAN VICENTE</t>
  </si>
  <si>
    <t>SAN FCO. MOSTAZAL CODEGUA LA PUNTA</t>
  </si>
  <si>
    <t>SANTA CRUZ PALMILLA</t>
  </si>
  <si>
    <t>RENGO, PELEQUEN, ROSARIO</t>
  </si>
  <si>
    <t>GUALLECO HUALAÑE LICANTEN</t>
  </si>
  <si>
    <t>LOS QUEÑES</t>
  </si>
  <si>
    <t>LONGAVI</t>
  </si>
  <si>
    <t>PUTU</t>
  </si>
  <si>
    <t>PELLUHUE</t>
  </si>
  <si>
    <t>TENO</t>
  </si>
  <si>
    <t>VILLA ALEGRE</t>
  </si>
  <si>
    <t>SAN CLEMENTE</t>
  </si>
  <si>
    <t>PELARCO</t>
  </si>
  <si>
    <t>MOLINA-LONTUE</t>
  </si>
  <si>
    <t>SAN JAVIER</t>
  </si>
  <si>
    <t>CUREPTO</t>
  </si>
  <si>
    <t>EMPEDRADO</t>
  </si>
  <si>
    <t>CURANIPE</t>
  </si>
  <si>
    <t>ROMERAL</t>
  </si>
  <si>
    <t>CHANCO</t>
  </si>
  <si>
    <t>YERBAS BUENAS</t>
  </si>
  <si>
    <t>PARRAL</t>
  </si>
  <si>
    <t>LINARES</t>
  </si>
  <si>
    <t>CAUQUENES</t>
  </si>
  <si>
    <t>TALCA</t>
  </si>
  <si>
    <t>RETIRO</t>
  </si>
  <si>
    <t>RAUCO</t>
  </si>
  <si>
    <t>NINHUE</t>
  </si>
  <si>
    <t>QUILLECO</t>
  </si>
  <si>
    <t>CONCEPCION, CHIGUAYANTE, TALCAHUANO</t>
  </si>
  <si>
    <t>STA. BARBARA</t>
  </si>
  <si>
    <t>HUEPIL</t>
  </si>
  <si>
    <t>QUIRIHUE</t>
  </si>
  <si>
    <t>LOS ALAMOS</t>
  </si>
  <si>
    <t>COIHUECO</t>
  </si>
  <si>
    <t>NEGRETE</t>
  </si>
  <si>
    <t/>
  </si>
  <si>
    <t>YUNGAY</t>
  </si>
  <si>
    <t>EL CARMEN</t>
  </si>
  <si>
    <t>BULNES</t>
  </si>
  <si>
    <t>HUALQUI</t>
  </si>
  <si>
    <t>YUMBEL</t>
  </si>
  <si>
    <t>QUILACO</t>
  </si>
  <si>
    <t>PARQUE IND. CORONEL (*)</t>
  </si>
  <si>
    <t>SAN ROSENDO</t>
  </si>
  <si>
    <t>NACIMIENTO</t>
  </si>
  <si>
    <t>STA. CLARA</t>
  </si>
  <si>
    <t>LOS ANGELES</t>
  </si>
  <si>
    <t>ARAUCO</t>
  </si>
  <si>
    <t>MULCHÉN</t>
  </si>
  <si>
    <t>CURANILAHUE</t>
  </si>
  <si>
    <t>LEBU</t>
  </si>
  <si>
    <t>FLORIDA</t>
  </si>
  <si>
    <t>DICHATO</t>
  </si>
  <si>
    <t>TOME</t>
  </si>
  <si>
    <t>MONTE AGUILA</t>
  </si>
  <si>
    <t>PENCO</t>
  </si>
  <si>
    <t>SAN CARLOS</t>
  </si>
  <si>
    <t>CONTULMO</t>
  </si>
  <si>
    <t>SAN IGNACIO</t>
  </si>
  <si>
    <t>LOTA</t>
  </si>
  <si>
    <t>STA. JUANA</t>
  </si>
  <si>
    <t>CORONEL NORTE</t>
  </si>
  <si>
    <t>PEMUCO</t>
  </si>
  <si>
    <t>CORONEL</t>
  </si>
  <si>
    <t>FUTALEUFU</t>
  </si>
  <si>
    <t>DALCAHUE</t>
  </si>
  <si>
    <t>ACHAO</t>
  </si>
  <si>
    <t>CHONCHI</t>
  </si>
  <si>
    <t>LLANQUIHUEPUERTO VARAS</t>
  </si>
  <si>
    <t>FRESIA</t>
  </si>
  <si>
    <t>CHAITÉN</t>
  </si>
  <si>
    <t>LOS MUERMOS</t>
  </si>
  <si>
    <t>FRUTILLAR</t>
  </si>
  <si>
    <t>CALBUCO</t>
  </si>
  <si>
    <t>PURRANQUE</t>
  </si>
  <si>
    <t>OSORNO</t>
  </si>
  <si>
    <t>PUERTO MONTT</t>
  </si>
  <si>
    <t>QUELLON</t>
  </si>
  <si>
    <t>CASTRO</t>
  </si>
  <si>
    <t>ANCUD</t>
  </si>
  <si>
    <t>SAN PABLO</t>
  </si>
  <si>
    <t>RIO NEGRO</t>
  </si>
  <si>
    <t>PUERTOING. IBAÑEZ</t>
  </si>
  <si>
    <t>PUERTO CHACABUCO</t>
  </si>
  <si>
    <t>PUERTO AYSEN</t>
  </si>
  <si>
    <t>PUERTO CISNES</t>
  </si>
  <si>
    <t>COCHRANE</t>
  </si>
  <si>
    <t>CHILE CHICO</t>
  </si>
  <si>
    <t>COYHAIQUE</t>
  </si>
  <si>
    <t>PUERTO NATALES</t>
  </si>
  <si>
    <t>PORVENIR</t>
  </si>
  <si>
    <t>PUNTA ARENAS</t>
  </si>
  <si>
    <t>LOS LAGOS</t>
  </si>
  <si>
    <t>PANGUIPULLI</t>
  </si>
  <si>
    <t>SAN JOSE DE LA MARIQUINA</t>
  </si>
  <si>
    <t>VALDIVIA</t>
  </si>
  <si>
    <t>LANCO</t>
  </si>
  <si>
    <t>PAILLACO</t>
  </si>
  <si>
    <t>MAFIL</t>
  </si>
  <si>
    <t>RIO BUENOLA UNIÓN</t>
  </si>
  <si>
    <t>EL SALADO</t>
  </si>
  <si>
    <t>HUASCO</t>
  </si>
  <si>
    <t>CHAÑARAL</t>
  </si>
  <si>
    <t>CANELA BAJA</t>
  </si>
  <si>
    <t>ANDACOLLO</t>
  </si>
  <si>
    <t>ALGARROBITO</t>
  </si>
  <si>
    <t>PICHIDANGUI</t>
  </si>
  <si>
    <t>PUNITAQUI</t>
  </si>
  <si>
    <t>MONTEPATRIA,PERALITO</t>
  </si>
  <si>
    <t>ILLAPEL, CUZ-CUZ</t>
  </si>
  <si>
    <t>OVALLE HUAMALATA(572/03)</t>
  </si>
  <si>
    <t>LA SERENA</t>
  </si>
  <si>
    <t>COQUIMBO</t>
  </si>
  <si>
    <t>CARTAGENA, LAS CRUCES, SAN SEBASTIAN.</t>
  </si>
  <si>
    <t>ALGARROBO</t>
  </si>
  <si>
    <t>POBLACION</t>
  </si>
  <si>
    <t>MALLOA</t>
  </si>
  <si>
    <t>PEUMO</t>
  </si>
  <si>
    <t>RANCAGUA, MACHALI, GRANEROS</t>
  </si>
  <si>
    <t>COINCO</t>
  </si>
  <si>
    <t>CHEPICA</t>
  </si>
  <si>
    <t>PICHIDEGUA</t>
  </si>
  <si>
    <t>NANCAGUA</t>
  </si>
  <si>
    <t>LAS CABRAS</t>
  </si>
  <si>
    <t>CHIMBARONGO</t>
  </si>
  <si>
    <t>LOLOL</t>
  </si>
  <si>
    <t>OLIVAR ALTO</t>
  </si>
  <si>
    <t>DOÑIHUE</t>
  </si>
  <si>
    <t>IQUIQUE</t>
  </si>
  <si>
    <t>POZO ALMONTE</t>
  </si>
  <si>
    <t>ANTOFAGASTA</t>
  </si>
  <si>
    <t>CALAMA</t>
  </si>
  <si>
    <t>AGUAS ARAUCANIA S.A._QUITRATUÉ</t>
  </si>
  <si>
    <t>AGUAS ARAUCANIA S.A._LUMACO</t>
  </si>
  <si>
    <t>AGUAS ARAUCANIA S.A._VILCUN</t>
  </si>
  <si>
    <t>AGUAS ARAUCANIA S.A._CARAHUE</t>
  </si>
  <si>
    <t>AGUAS ARAUCANIA S.A._CURACAUTÍN</t>
  </si>
  <si>
    <t>AGUAS ARAUCANIA S.A._NUEVA IMPERIAL</t>
  </si>
  <si>
    <t>AGUAS ARAUCANIA S.A._COLLIPULLI</t>
  </si>
  <si>
    <t>AGUAS ARAUCANIA S.A._LONCOCHE</t>
  </si>
  <si>
    <t>AGUAS ARAUCANIA S.A._LAUTARO</t>
  </si>
  <si>
    <t>AGUAS ARAUCANIA S.A._ANGOL</t>
  </si>
  <si>
    <t>AGUAS ARAUCANIA S.A._TRAIGUEN</t>
  </si>
  <si>
    <t>AGUAS ARAUCANIA S.A._PITRUFQUEN,FREIRE</t>
  </si>
  <si>
    <t>AGUAS ARAUCANIA S.A._PUCON</t>
  </si>
  <si>
    <t>AGUAS ARAUCANIA S.A._TEMUCO,PADRE LASCASAS Y CAJÓN</t>
  </si>
  <si>
    <t>AGUAS ARAUCANIA S.A._RENAICO</t>
  </si>
  <si>
    <t>AGUAS ARAUCANIA S.A._GALVARINO</t>
  </si>
  <si>
    <t>AGUAS ARAUCANIA S.A._PUREN</t>
  </si>
  <si>
    <t>ESSSI_LABRANZA</t>
  </si>
  <si>
    <t>AGUAS ARAUCANIA S.A._CAPITAN PASTENE</t>
  </si>
  <si>
    <t>AGUAS ARAUCANIA S.A._LASTARRIA</t>
  </si>
  <si>
    <t>AGUAS ARAUCANIA S.A._GORBEA</t>
  </si>
  <si>
    <t>AGUAS ARAUCANIA S.A._CUNCO</t>
  </si>
  <si>
    <t>ESSSI_PILLANLELBUN</t>
  </si>
  <si>
    <t>AGUAS ARAUCANIA S.A._CHERQUENCO</t>
  </si>
  <si>
    <t>AGUAS ARAUCANIA S.A._ERCILLA</t>
  </si>
  <si>
    <t>AGUAS ARAUCANIA S.A._CHOLCHOL</t>
  </si>
  <si>
    <t>AGUAS ARAUCANIA S.A._PUERTO SAAVEDRA</t>
  </si>
  <si>
    <t>AGUAS ARAUCANIA S.A._MININCO</t>
  </si>
  <si>
    <t>AGUAS ARAUCANIA S.A._NUEVA TOLTEN</t>
  </si>
  <si>
    <t>AGUAS ARAUCANIA S.A._LOS SAUCES</t>
  </si>
  <si>
    <t>AGUAS ARAUCANIA S.A._VICTORIA</t>
  </si>
  <si>
    <t>MANQUEHUE_CHICUREO</t>
  </si>
  <si>
    <t>ESSA_QUILICURA, SECTOR VALLE GRANDE DE LAMPA</t>
  </si>
  <si>
    <t>AGUAS SANTIAGO_COLINA</t>
  </si>
  <si>
    <t>AGUAS ANDINAS_MELIPILLA</t>
  </si>
  <si>
    <t>AGUAS ANDINAS_SAN JOSE DE MAIPO</t>
  </si>
  <si>
    <t>SERVILAMPA_LAMPA</t>
  </si>
  <si>
    <t>SERVICOMUNAL_COLINA</t>
  </si>
  <si>
    <t>AGUAS ANDINAS_POMAIRE</t>
  </si>
  <si>
    <t>SEPRA_CIUDAD DE LOS VALLES</t>
  </si>
  <si>
    <t>AGUAS SANTIAGO PONIENTE_PUDAHUEL</t>
  </si>
  <si>
    <t>AGUAS ANDINAS_VALDIVIA DE PAINE</t>
  </si>
  <si>
    <t>AP MELIPILLA NORTE_VILLA GALILEA</t>
  </si>
  <si>
    <t>AGUAS ANDINAS_CURACAVÍ</t>
  </si>
  <si>
    <t>AGUAS ANDINAS_GRAN SANTIAGO (**)</t>
  </si>
  <si>
    <t>AGUAS ANDINAS_EL MONTE,EL PAICO Y LO CHACON</t>
  </si>
  <si>
    <t>MANQUEHUE_LOS TRAPENSES</t>
  </si>
  <si>
    <t>AGUAS ANDINAS_TALAGANTE, PADRE HURTADO, CALERA DE TANGO, MALLOCO,PEÑAFLOR</t>
  </si>
  <si>
    <t>SELAR_LAMPA</t>
  </si>
  <si>
    <t>AGUAS ANDINAS_LINDEROS, ALTO JAHUEL</t>
  </si>
  <si>
    <t>AGUAS ANDINAS_GRAN SANTIAGO (***)</t>
  </si>
  <si>
    <t>AGUAS NOVA S.A._VALLE GRANDE</t>
  </si>
  <si>
    <t>ESVAL_CALLE LARGA</t>
  </si>
  <si>
    <t>ESVAL_SAN ESTEBAN</t>
  </si>
  <si>
    <t>ESVAL_QUINTERO</t>
  </si>
  <si>
    <t>ESVAL_SAN ANTONIO</t>
  </si>
  <si>
    <t>ESVAL_QUILLOTA, LIMACHE, LA CRUZ ,HIJUELAS, ARTIFICIO, NOGALES Y LA CALERA</t>
  </si>
  <si>
    <t>ESVAL_LA LAGUNA</t>
  </si>
  <si>
    <t>ESVAL_SAN RAFAEL</t>
  </si>
  <si>
    <t>ESVAL_PAPUDO</t>
  </si>
  <si>
    <t>ESVAL_LOS ANDES</t>
  </si>
  <si>
    <t>ESVAL_QUILPUE,VIÑA DEL MARREÑACA</t>
  </si>
  <si>
    <t>COOPAGUA_SANTO DOMINGO</t>
  </si>
  <si>
    <t>ESVAL_CHEPICAL</t>
  </si>
  <si>
    <t>ESVAL_CONCON PONIENTE</t>
  </si>
  <si>
    <t>ESVAL_PETORCA</t>
  </si>
  <si>
    <t>ESVAL_LA LIGUA</t>
  </si>
  <si>
    <t>ESVAL_CASABLANCA</t>
  </si>
  <si>
    <t>ESVAL_EL QUISCO</t>
  </si>
  <si>
    <t>ESVAL_CATEMU</t>
  </si>
  <si>
    <t>ESVAL_ZAPALLAR</t>
  </si>
  <si>
    <t>ESVAL_LLAY - LLAY</t>
  </si>
  <si>
    <t>ESVAL_CONCON ORIENTE</t>
  </si>
  <si>
    <t>ESVAL_PUNCHUCAVI</t>
  </si>
  <si>
    <t>ESVAL_PUTAENDO</t>
  </si>
  <si>
    <t>ESVAL_PLACILLA</t>
  </si>
  <si>
    <t>ESVAL_STA. MARIA</t>
  </si>
  <si>
    <t>ESSBIO VI_SAN FERNANDO</t>
  </si>
  <si>
    <t>ESSBIO VI_REQUINOA</t>
  </si>
  <si>
    <t>ESSBIO VI_SAN VICENTE</t>
  </si>
  <si>
    <t>ESSBIO VI_SAN FCO. MOSTAZAL CODEGUA LA PUNTA</t>
  </si>
  <si>
    <t>ESSBIO VI_SANTA CRUZ PALMILLA</t>
  </si>
  <si>
    <t>ESSBIO VI_RENGO, PELEQUEN, ROSARIO</t>
  </si>
  <si>
    <t>AGUAS NVO SUR S.A._GUALLECO HUALAÑE LICANTEN</t>
  </si>
  <si>
    <t>AGUAS NVO SUR S.A._LOS QUEÑES</t>
  </si>
  <si>
    <t>AGUAS NVO SUR S.A._Licantes</t>
  </si>
  <si>
    <t>AGUAS NVO SUR S.A._Huañale</t>
  </si>
  <si>
    <t>AGUAS NVO SUR S.A._LONGAVI</t>
  </si>
  <si>
    <t>AGUAS NVO SUR S.A._PUTU</t>
  </si>
  <si>
    <t>AGUAS NVO SUR S.A._PELLUHUE</t>
  </si>
  <si>
    <t>AGUAS NVO SUR S.A._TENO</t>
  </si>
  <si>
    <t>AGUAS NVO SUR S.A._VILLA ALEGRE</t>
  </si>
  <si>
    <t>AGUAS NVO SUR S.A._SAN CLEMENTE</t>
  </si>
  <si>
    <t>AGUAS NVO SUR S.A._PELARCO</t>
  </si>
  <si>
    <t>AGUAS NVO SUR S.A._MOLINA-LONTUE</t>
  </si>
  <si>
    <t>AGUAS NVO SUR S.A._SAN JAVIER</t>
  </si>
  <si>
    <t>AGUAS NVO SUR S.A._CUREPTO</t>
  </si>
  <si>
    <t>AGUAS NVO SUR S.A._EMPEDRADO</t>
  </si>
  <si>
    <t>AGUAS NVO SUR S.A._CURANIPE</t>
  </si>
  <si>
    <t>AGUAS NVO SUR S.A._ROMERAL</t>
  </si>
  <si>
    <t>AGUAS NVO SUR S.A._CHANCO</t>
  </si>
  <si>
    <t>AGUAS NVO SUR S.A._YERBAS BUENAS</t>
  </si>
  <si>
    <t>AGUAS NVO SUR S.A._PARRAL</t>
  </si>
  <si>
    <t>AGUAS NVO SUR S.A._LINARES</t>
  </si>
  <si>
    <t>AGUAS NVO SUR S.A._SAN RAFAEL</t>
  </si>
  <si>
    <t>AGUAS NVO SUR S.A._CAUQUENES</t>
  </si>
  <si>
    <t>AGUAS NVO SUR S.A._TALCA</t>
  </si>
  <si>
    <t>AGUAS NVO SUR S.A._RETIRO</t>
  </si>
  <si>
    <t>AGUAS NVO SUR S.A._RAUCO</t>
  </si>
  <si>
    <t>ESSBIO S.A._Cobquecura</t>
  </si>
  <si>
    <t>ESSBIO S.A._NINHUE</t>
  </si>
  <si>
    <t>ESSBIO S.A._ÑIPAS</t>
  </si>
  <si>
    <t>ESSBIO S.A._QUILLECO</t>
  </si>
  <si>
    <t>ESSBIO S.A._Quillon</t>
  </si>
  <si>
    <t>ESSBIO S.A._Coelemu</t>
  </si>
  <si>
    <t>ESSBIO S.A._Cañete</t>
  </si>
  <si>
    <t>ESSBIO S.A._Cabrero</t>
  </si>
  <si>
    <t>ESSBIO S.A._Chillan</t>
  </si>
  <si>
    <t>ESSBIO S.A._CONCEPCION, CHIGUAYANTE, TALCAHUANO</t>
  </si>
  <si>
    <t>ESSBIO S.A._STA. BARBARA</t>
  </si>
  <si>
    <t>ESSBIO S.A._HUEPIL</t>
  </si>
  <si>
    <t>ESSBIO S.A._QUIRIHUE</t>
  </si>
  <si>
    <t>ESSBIO S.A._LOS ALAMOS</t>
  </si>
  <si>
    <t>ESSBIO S.A._COIHUECO</t>
  </si>
  <si>
    <t>ESSBIO S.A._NEGRETE</t>
  </si>
  <si>
    <t>ESSBIO S.A._</t>
  </si>
  <si>
    <t>ESSBIO S.A._YUNGAY</t>
  </si>
  <si>
    <t>ESSBIO S.A._EL CARMEN</t>
  </si>
  <si>
    <t>ESSBIO S.A._BULNES</t>
  </si>
  <si>
    <t>ESSBIO S.A._HUALQUI</t>
  </si>
  <si>
    <t>ESSBIO S.A._YUMBEL</t>
  </si>
  <si>
    <t>ESSBIO S.A._QUILACO</t>
  </si>
  <si>
    <t>Aguas San Pedro S.A_PARQUE IND. CORONEL (*)</t>
  </si>
  <si>
    <t>ESSBIO S.A._SAN ROSENDO</t>
  </si>
  <si>
    <t>ESSBIO S.A._NACIMIENTO</t>
  </si>
  <si>
    <t>ESSBIO S.A._STA. CLARA</t>
  </si>
  <si>
    <t>ESSBIO S.A._LOS ANGELES</t>
  </si>
  <si>
    <t>ESSBIO S.A._ARAUCO</t>
  </si>
  <si>
    <t>ESSBIO S.A._MULCHÉN</t>
  </si>
  <si>
    <t>ESSBIO S.A._SAN VICENTE</t>
  </si>
  <si>
    <t>ESSBIO S.A._CURANILAHUE</t>
  </si>
  <si>
    <t>ESSBIO S.A._LEBU</t>
  </si>
  <si>
    <t>ESSBIO S.A._FLORIDA</t>
  </si>
  <si>
    <t>ESSBIO S.A._DICHATO</t>
  </si>
  <si>
    <t>ESSBIO S.A._TOME</t>
  </si>
  <si>
    <t>ESSBIO S.A._MONTE AGUILA</t>
  </si>
  <si>
    <t>ESSBIO S.A._PENCO</t>
  </si>
  <si>
    <t>ESSBIO S.A._SAN CARLOS</t>
  </si>
  <si>
    <t>ESSBIO S.A._CONTULMO</t>
  </si>
  <si>
    <t>ESSBIO S.A._SAN IGNACIO</t>
  </si>
  <si>
    <t>ESSBIO S.A._LOTA</t>
  </si>
  <si>
    <t>ESSBIO S.A._STA. JUANA</t>
  </si>
  <si>
    <t>ESSBIO S.A._CORONEL NORTE</t>
  </si>
  <si>
    <t>ESSBIO S.A._PEMUCO</t>
  </si>
  <si>
    <t>ESSBIO S.A._CORONEL</t>
  </si>
  <si>
    <t>ESSAL S.A._FUTALEUFU</t>
  </si>
  <si>
    <t>ESSAL S.A._DALCAHUE</t>
  </si>
  <si>
    <t>ESSAL S.A._ACHAO</t>
  </si>
  <si>
    <t>ESSAL S.A._CHONCHI</t>
  </si>
  <si>
    <t>ESSAL S.A._LLANQUIHUEPUERTO VARAS</t>
  </si>
  <si>
    <t>ESSAL S.A._FRESIA</t>
  </si>
  <si>
    <t>ESSAL S.A._CHAITÉN</t>
  </si>
  <si>
    <t>ESSAL S.A._LOS MUERMOS</t>
  </si>
  <si>
    <t>ESSAL S.A._FRUTILLAR</t>
  </si>
  <si>
    <t>ESSAL S.A._CALBUCO</t>
  </si>
  <si>
    <t>ESSAL S.A._PURRANQUE</t>
  </si>
  <si>
    <t>ESSAL S.A._OSORNO</t>
  </si>
  <si>
    <t>ESSAL S.A._PUERTO MONTT</t>
  </si>
  <si>
    <t>ESSAL S.A._QUELLON</t>
  </si>
  <si>
    <t>ESSAL S.A._CASTRO</t>
  </si>
  <si>
    <t>ESSAL S.A._ANCUD</t>
  </si>
  <si>
    <t>ESSAL S.A._SAN PABLO</t>
  </si>
  <si>
    <t>ESSAL S.A._RIO NEGRO</t>
  </si>
  <si>
    <t>AGUAS PATAGONIA AYSEN_PUERTOING. IBAÑEZ</t>
  </si>
  <si>
    <t>AGUAS PATAGONIA AYSEN_PUERTO CHACABUCO</t>
  </si>
  <si>
    <t>AGUAS PATAGONIA AYSEN_PUERTO AYSEN</t>
  </si>
  <si>
    <t>AGUAS PATAGONIA AYSEN_PUERTO CISNES</t>
  </si>
  <si>
    <t>AGUAS PATAGONIA AYSEN_COCHRANE</t>
  </si>
  <si>
    <t>AGUAS PATAGONIA AYSEN_CHILE CHICO</t>
  </si>
  <si>
    <t>AGUAS PATAGONIA AYSEN_COYHAIQUE</t>
  </si>
  <si>
    <t>AGUAS MAGALLANES_PUERTO NATALES</t>
  </si>
  <si>
    <t>AGUAS MAGALLANES_PORVENIR</t>
  </si>
  <si>
    <t>AGUAS MAGALLANES_PUNTA ARENAS</t>
  </si>
  <si>
    <t>ESSAL S.A._LOS LAGOS</t>
  </si>
  <si>
    <t>ESSAL S.A._PANGUIPULLI</t>
  </si>
  <si>
    <t>ESSAL S.A._SAN JOSE DE LA MARIQUINA</t>
  </si>
  <si>
    <t>AGUAS DECIMA_VALDIVIA</t>
  </si>
  <si>
    <t>ESSAL S.A._LANCO</t>
  </si>
  <si>
    <t>ESSAL S.A._PAILLACO</t>
  </si>
  <si>
    <t>ESSAL S.A._MAFIL</t>
  </si>
  <si>
    <t>ESSAL S.A._RIO BUENOLA UNIÓN</t>
  </si>
  <si>
    <t>AGUAS CHAÑAR_EL SALADO</t>
  </si>
  <si>
    <t>AGUAS CHAÑAR_HUASCO</t>
  </si>
  <si>
    <t>AGUAS CHAÑAR_FREIRINA</t>
  </si>
  <si>
    <t>AGUAS CHAÑAR_DIEGO DE ALMAGRO</t>
  </si>
  <si>
    <t>AGUAS CHAÑAR_TIERRA AMARILLA</t>
  </si>
  <si>
    <t>AGUAS CHAÑAR_CHAÑARAL</t>
  </si>
  <si>
    <t>AGUAS CHAÑAR_CALDERA</t>
  </si>
  <si>
    <t>AGUAS CHAÑAR_VALLENAR</t>
  </si>
  <si>
    <t>AGUAS CHAÑAR_COPIAPO</t>
  </si>
  <si>
    <t>nA_Canela Alta</t>
  </si>
  <si>
    <t>nA_CANELA BAJA</t>
  </si>
  <si>
    <t>NA_ANDACOLLO</t>
  </si>
  <si>
    <t>AGUAS DEL VALLE_EL PEÑON</t>
  </si>
  <si>
    <t>na_ALGARROBITO</t>
  </si>
  <si>
    <t>AGUAS DEL VALLE_PAIHUANO</t>
  </si>
  <si>
    <t>ESSSI_PICHIDANGUI</t>
  </si>
  <si>
    <t>AGUAS DEL VALLE_SOTAQUI</t>
  </si>
  <si>
    <t>AGUAS DEL VALLE_GUANAQUEROS</t>
  </si>
  <si>
    <t>AGUAS DEL VALLE_PERALILLO</t>
  </si>
  <si>
    <t>AGUAS DEL VALLE_CHAÑARAL ALTO</t>
  </si>
  <si>
    <t>AGUAS DEL VALLE_PUNITAQUI</t>
  </si>
  <si>
    <t>AGUAS DEL VALLE_MONTEPATRIA,PERALITO</t>
  </si>
  <si>
    <t>AGUAS DEL VALLE_TONGOY</t>
  </si>
  <si>
    <t>AGUAS DEL VALLE_COMBARBALA</t>
  </si>
  <si>
    <t>AGUAS DEL VALLE_EL PALQUI</t>
  </si>
  <si>
    <t>AGUAS DEL VALLE_VICUÑA</t>
  </si>
  <si>
    <t>AGUAS DEL VALLE_SALAMANCA</t>
  </si>
  <si>
    <t>AGUAS DEL VALLE_ILLAPEL, CUZ-CUZ</t>
  </si>
  <si>
    <t>AGUAS DEL VALLE_OVALLE HUAMALATA(572/03)</t>
  </si>
  <si>
    <t>AGUAS DEL VALLE_LA SERENA</t>
  </si>
  <si>
    <t>AGUAS DEL VALLE_COQUIMBO</t>
  </si>
  <si>
    <t>ESVAL_CACHAGUA</t>
  </si>
  <si>
    <t>ESVAL_CABILDO</t>
  </si>
  <si>
    <t>ESVAL_CARTAGENA, LAS CRUCES, SAN SEBASTIAN.</t>
  </si>
  <si>
    <t>ESVAL_ALGARROBO</t>
  </si>
  <si>
    <t>ESSBIO VI_POBLACION</t>
  </si>
  <si>
    <t>ESSBIO VI_MALLOA</t>
  </si>
  <si>
    <t>ESSBIO VI_PEUMO</t>
  </si>
  <si>
    <t>VI ESSBIO_RANCAGUA, MACHALI, GRANEROS</t>
  </si>
  <si>
    <t>ESSBIO VI_COINCO</t>
  </si>
  <si>
    <t>ESSBIO VI_CHEPICA</t>
  </si>
  <si>
    <t>ESSBIO VI_PICHIDEGUA</t>
  </si>
  <si>
    <t>ESSBIO VI_NANCAGUA</t>
  </si>
  <si>
    <t>ESSBIO VI_LAS CABRAS</t>
  </si>
  <si>
    <t>ESSBIO VI_CHIMBARONGO</t>
  </si>
  <si>
    <t>ESSBIO VI_PERALILLO</t>
  </si>
  <si>
    <t>ESSBIO VI_LOLOL</t>
  </si>
  <si>
    <t>ESSBIO VI_OLIVAR ALTO</t>
  </si>
  <si>
    <t>ESSBIO VI_DOÑIHUE</t>
  </si>
  <si>
    <t>ESSBIO VI_PLACILLA</t>
  </si>
  <si>
    <t>AGUAS DEL ALTIPLANO_Norte Arica</t>
  </si>
  <si>
    <t>AGUAS DEL ALTIPLANO_IQUIQUE</t>
  </si>
  <si>
    <t>AGUAS DEL ALTIPLANO_POZO ALMONTE</t>
  </si>
  <si>
    <t>ESSAN S.A._ANTOFAGASTA</t>
  </si>
  <si>
    <t>TRATACAL S.A._CALAMA</t>
  </si>
  <si>
    <t>AGUAS DE ANTOFAGASTA_MEJILLONES</t>
  </si>
  <si>
    <t>AGUAS DE ANTOFAGASTA_TAL TAL</t>
  </si>
  <si>
    <t>AGUAS DE ANTOFAGASTA_TOCOPILLA</t>
  </si>
  <si>
    <t>Plantas_de_tratamien</t>
  </si>
  <si>
    <t>Value</t>
  </si>
  <si>
    <t>Tipo_tratamiento</t>
  </si>
  <si>
    <t>Trat_Lodos</t>
  </si>
  <si>
    <t xml:space="preserve">MONORRELLENO  </t>
  </si>
  <si>
    <t xml:space="preserve">NGL  </t>
  </si>
  <si>
    <t xml:space="preserve">OTRO  </t>
  </si>
  <si>
    <t xml:space="preserve">RELLENO SANITARIO  </t>
  </si>
  <si>
    <t xml:space="preserve">USO AGRICOLA  </t>
  </si>
  <si>
    <t xml:space="preserve">VERTEDERO AUTORIZADO  </t>
  </si>
  <si>
    <t>Región</t>
  </si>
  <si>
    <t>Tipo de tratamiento</t>
  </si>
  <si>
    <t>Fecha inicio</t>
  </si>
  <si>
    <t>Caudal medio (l/s)</t>
  </si>
  <si>
    <t>Lodos (m3/año)</t>
  </si>
  <si>
    <t>Lodos (kg/año)</t>
  </si>
  <si>
    <t>Emisario submarino</t>
  </si>
  <si>
    <t>Laguna aireada</t>
  </si>
  <si>
    <t>II</t>
  </si>
  <si>
    <t>Lodos activados</t>
  </si>
  <si>
    <t>III</t>
  </si>
  <si>
    <t>Lombifiltro</t>
  </si>
  <si>
    <t>IV</t>
  </si>
  <si>
    <t>CANELA ALTA</t>
  </si>
  <si>
    <t>EL PAQUI</t>
  </si>
  <si>
    <t>ILLAPEL</t>
  </si>
  <si>
    <t>MONTE PATRIA</t>
  </si>
  <si>
    <t>OVALLE</t>
  </si>
  <si>
    <t>PAHIUANO</t>
  </si>
  <si>
    <t>Laguna estabilización</t>
  </si>
  <si>
    <t>V</t>
  </si>
  <si>
    <t>CURIMON-SAN RAFAEL</t>
  </si>
  <si>
    <t>ISLA NEGRA - EL TABO  -  EL QUISCO</t>
  </si>
  <si>
    <t>QUILLOTA, LIMACHE, LA CRUZ , HIJUELAS, ARTIFICIO, NOGALES Y LA CALERA</t>
  </si>
  <si>
    <t>RINCONADA-CALLE LARGA</t>
  </si>
  <si>
    <t>SAN FELIPE-ALMENDRAL-CHEPICAL</t>
  </si>
  <si>
    <t>VALPARAISO, VILLA ALEMANA, QUILPUE, VIÑA DEL MAR, REÑACA.</t>
  </si>
  <si>
    <t>Primario y desinfeccion</t>
  </si>
  <si>
    <t>VI</t>
  </si>
  <si>
    <t>SAN FCO.MOSTAZAL,  CODEGUA,  LA PUNTA.</t>
  </si>
  <si>
    <t>SANTA CRUZ, PALMILLA</t>
  </si>
  <si>
    <t>VII</t>
  </si>
  <si>
    <t>CURICO - ROMERAL</t>
  </si>
  <si>
    <t>VIII</t>
  </si>
  <si>
    <t>CABRERO</t>
  </si>
  <si>
    <t>CAÑETE</t>
  </si>
  <si>
    <t>CHILLÁN</t>
  </si>
  <si>
    <t>COELEMU</t>
  </si>
  <si>
    <t>REACTOR ANAEROBICO</t>
  </si>
  <si>
    <t>QUILLÓN</t>
  </si>
  <si>
    <t>SAN ROSENDO Y LAJA</t>
  </si>
  <si>
    <t>PARQUE INDUSTRIAL CORONEL (*)</t>
  </si>
  <si>
    <t>IX</t>
  </si>
  <si>
    <t>Primario y desinfección</t>
  </si>
  <si>
    <t>PITRUFQUEN, FREIRE</t>
  </si>
  <si>
    <t xml:space="preserve">PUCON </t>
  </si>
  <si>
    <t>TEMUCO, PADRE LAS CASAS Y CAJÓN</t>
  </si>
  <si>
    <t>VILLARRICA</t>
  </si>
  <si>
    <t>XIV</t>
  </si>
  <si>
    <t>RIO BUENO-LA UNIÓN</t>
  </si>
  <si>
    <t>X</t>
  </si>
  <si>
    <t>LLANQUIHUE / PUERTO VARAS</t>
  </si>
  <si>
    <t>XI</t>
  </si>
  <si>
    <t>Zanja oxidación</t>
  </si>
  <si>
    <t>PTO AYSEN</t>
  </si>
  <si>
    <t>PTO ING IBAÑEZ</t>
  </si>
  <si>
    <t>PTO CISNES</t>
  </si>
  <si>
    <t>XII</t>
  </si>
  <si>
    <t>PTO NATALES</t>
  </si>
  <si>
    <t>PTA ARENAS</t>
  </si>
  <si>
    <t>XIII</t>
  </si>
  <si>
    <t>CURACAVI</t>
  </si>
  <si>
    <t>EL MONTE, EL PAICO Y LO CHACON</t>
  </si>
  <si>
    <t>Gran Santiago Trebal</t>
  </si>
  <si>
    <t>Gran Santiago Farfana</t>
  </si>
  <si>
    <t>PAINE,
BUIN ORIENTE, LINDEROS, ALTO JAHUEL</t>
  </si>
  <si>
    <t>TALAGANTE, PADRE
HURTADO, CALERA
DE TANGO, MALLOCO,
PEÑAFLOR</t>
  </si>
  <si>
    <t>QUILICURA,
SECTOR VALLE
GRANDE DE LAMPA</t>
  </si>
  <si>
    <t>TIL TIL</t>
  </si>
  <si>
    <t>Lodos Q (g/l)</t>
  </si>
  <si>
    <t>TRATAMIENTO ANAEROBICO</t>
  </si>
  <si>
    <t>COMPOSTAJE</t>
  </si>
  <si>
    <t>RRSS</t>
  </si>
  <si>
    <t>USO_AGRICOLA</t>
  </si>
  <si>
    <t>VERTEDERO</t>
  </si>
  <si>
    <t>MONORRELLENO</t>
  </si>
  <si>
    <t>ANAEROBICO</t>
  </si>
  <si>
    <t>Otros</t>
  </si>
  <si>
    <t>Emisarios Submarinos</t>
  </si>
  <si>
    <t>Laguna de Estabilización</t>
  </si>
  <si>
    <t>Lagunas Aireadas</t>
  </si>
  <si>
    <t>Lodos Activados</t>
  </si>
  <si>
    <t>Eliminación en río lago y mar</t>
  </si>
  <si>
    <t>Planta de tratamiento centralizada aeróbico mal operada</t>
  </si>
  <si>
    <t>Planta de tratamiento centralizada aeróbico bien operada</t>
  </si>
  <si>
    <t>Laguna anaeróbica poco profunda</t>
  </si>
  <si>
    <t>Digestor anaeróbico para lodos</t>
  </si>
  <si>
    <t>Reactor anaeróbico</t>
  </si>
  <si>
    <t>Time</t>
  </si>
  <si>
    <t>kgDBO</t>
  </si>
  <si>
    <t>TipoTratamiento</t>
  </si>
  <si>
    <t>Sum of kgDBO</t>
  </si>
  <si>
    <t>Total</t>
  </si>
  <si>
    <t>PIB</t>
  </si>
  <si>
    <t>Pob</t>
  </si>
  <si>
    <t>Cloaca en movimiento</t>
  </si>
  <si>
    <t>Sistema séptico</t>
  </si>
  <si>
    <t>Letrina Clima seco, familia reducida</t>
  </si>
  <si>
    <t>Cloaca estancada</t>
  </si>
  <si>
    <t>Fraccion</t>
  </si>
  <si>
    <t>kg</t>
  </si>
  <si>
    <t>Sum of Fraccion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</si>
</sst>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#,##0.000"/>
    <numFmt numFmtId="166" formatCode="_(* #,##0_);_(* \(#,##0\);_(* &quot;-&quot;??_);_(@_)"/>
    <numFmt numFmtId="167" formatCode="_(* #,##0.0_);_(* \(#,##0.0\);_(* &quot;-&quot;??_);_(@_)"/>
    <numFmt numFmtId="168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Fill="1"/>
    <xf numFmtId="0" fontId="18" fillId="0" borderId="0" xfId="0" applyNumberFormat="1" applyFont="1" applyFill="1" applyBorder="1" applyAlignment="1" applyProtection="1"/>
    <xf numFmtId="0" fontId="18" fillId="0" borderId="0" xfId="0" applyFont="1"/>
    <xf numFmtId="0" fontId="18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9" fillId="33" borderId="10" xfId="0" applyFont="1" applyFill="1" applyBorder="1" applyAlignment="1">
      <alignment vertical="top" wrapText="1"/>
    </xf>
    <xf numFmtId="1" fontId="19" fillId="33" borderId="10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3" fontId="19" fillId="33" borderId="10" xfId="0" applyNumberFormat="1" applyFont="1" applyFill="1" applyBorder="1" applyAlignment="1">
      <alignment horizontal="right" vertical="center" wrapText="1"/>
    </xf>
    <xf numFmtId="1" fontId="20" fillId="0" borderId="10" xfId="0" applyNumberFormat="1" applyFont="1" applyFill="1" applyBorder="1" applyAlignment="1">
      <alignment horizontal="left"/>
    </xf>
    <xf numFmtId="3" fontId="21" fillId="0" borderId="10" xfId="0" applyNumberFormat="1" applyFont="1" applyFill="1" applyBorder="1" applyAlignment="1">
      <alignment horizontal="left" vertical="center"/>
    </xf>
    <xf numFmtId="3" fontId="20" fillId="0" borderId="10" xfId="0" applyNumberFormat="1" applyFont="1" applyFill="1" applyBorder="1" applyAlignment="1">
      <alignment horizontal="right"/>
    </xf>
    <xf numFmtId="0" fontId="23" fillId="0" borderId="10" xfId="42" applyFont="1" applyFill="1" applyBorder="1" applyAlignment="1">
      <alignment horizontal="left" vertical="center"/>
    </xf>
    <xf numFmtId="3" fontId="20" fillId="0" borderId="10" xfId="0" applyNumberFormat="1" applyFont="1" applyFill="1" applyBorder="1" applyAlignment="1">
      <alignment horizontal="right" vertical="center"/>
    </xf>
    <xf numFmtId="0" fontId="21" fillId="0" borderId="10" xfId="42" applyFont="1" applyFill="1" applyBorder="1" applyAlignment="1">
      <alignment horizontal="left" vertical="center"/>
    </xf>
    <xf numFmtId="1" fontId="20" fillId="34" borderId="10" xfId="0" applyNumberFormat="1" applyFont="1" applyFill="1" applyBorder="1" applyAlignment="1">
      <alignment horizontal="left"/>
    </xf>
    <xf numFmtId="3" fontId="20" fillId="34" borderId="10" xfId="0" applyNumberFormat="1" applyFont="1" applyFill="1" applyBorder="1" applyAlignment="1">
      <alignment horizontal="right"/>
    </xf>
    <xf numFmtId="4" fontId="20" fillId="0" borderId="10" xfId="0" applyNumberFormat="1" applyFont="1" applyFill="1" applyBorder="1" applyAlignment="1">
      <alignment horizontal="right"/>
    </xf>
    <xf numFmtId="1" fontId="20" fillId="0" borderId="10" xfId="0" applyNumberFormat="1" applyFont="1" applyFill="1" applyBorder="1" applyAlignment="1">
      <alignment horizontal="right"/>
    </xf>
    <xf numFmtId="1" fontId="20" fillId="0" borderId="12" xfId="0" applyNumberFormat="1" applyFont="1" applyFill="1" applyBorder="1" applyAlignment="1">
      <alignment horizontal="left"/>
    </xf>
    <xf numFmtId="0" fontId="23" fillId="0" borderId="12" xfId="42" applyFont="1" applyFill="1" applyBorder="1" applyAlignment="1">
      <alignment horizontal="left" vertical="center"/>
    </xf>
    <xf numFmtId="0" fontId="23" fillId="34" borderId="10" xfId="42" applyFont="1" applyFill="1" applyBorder="1" applyAlignment="1">
      <alignment horizontal="left" vertical="center"/>
    </xf>
    <xf numFmtId="4" fontId="20" fillId="34" borderId="10" xfId="0" applyNumberFormat="1" applyFont="1" applyFill="1" applyBorder="1" applyAlignment="1">
      <alignment horizontal="right"/>
    </xf>
    <xf numFmtId="1" fontId="20" fillId="34" borderId="10" xfId="0" applyNumberFormat="1" applyFont="1" applyFill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1" fontId="20" fillId="0" borderId="10" xfId="0" applyNumberFormat="1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right"/>
    </xf>
    <xf numFmtId="4" fontId="20" fillId="0" borderId="12" xfId="0" applyNumberFormat="1" applyFont="1" applyBorder="1" applyAlignment="1">
      <alignment vertical="top"/>
    </xf>
    <xf numFmtId="4" fontId="20" fillId="0" borderId="12" xfId="0" applyNumberFormat="1" applyFont="1" applyBorder="1" applyAlignment="1">
      <alignment vertical="top" wrapText="1"/>
    </xf>
    <xf numFmtId="0" fontId="20" fillId="0" borderId="12" xfId="0" applyFont="1" applyBorder="1" applyAlignment="1">
      <alignment vertical="top"/>
    </xf>
    <xf numFmtId="0" fontId="20" fillId="0" borderId="12" xfId="0" applyFont="1" applyBorder="1" applyAlignment="1">
      <alignment vertical="top" wrapText="1"/>
    </xf>
    <xf numFmtId="0" fontId="20" fillId="34" borderId="11" xfId="0" applyFont="1" applyFill="1" applyBorder="1" applyAlignment="1"/>
    <xf numFmtId="4" fontId="20" fillId="0" borderId="11" xfId="0" applyNumberFormat="1" applyFont="1" applyFill="1" applyBorder="1" applyAlignment="1"/>
    <xf numFmtId="0" fontId="20" fillId="0" borderId="11" xfId="0" applyFont="1" applyFill="1" applyBorder="1" applyAlignment="1"/>
    <xf numFmtId="0" fontId="20" fillId="0" borderId="10" xfId="0" applyFont="1" applyBorder="1" applyAlignment="1">
      <alignment vertical="top"/>
    </xf>
    <xf numFmtId="0" fontId="20" fillId="0" borderId="10" xfId="0" applyFont="1" applyFill="1" applyBorder="1" applyAlignme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8" fillId="4" borderId="0" xfId="8"/>
    <xf numFmtId="1" fontId="8" fillId="4" borderId="0" xfId="8" applyNumberFormat="1"/>
    <xf numFmtId="0" fontId="20" fillId="35" borderId="12" xfId="0" applyFont="1" applyFill="1" applyBorder="1" applyAlignment="1">
      <alignment vertical="top"/>
    </xf>
    <xf numFmtId="4" fontId="20" fillId="35" borderId="11" xfId="0" applyNumberFormat="1" applyFont="1" applyFill="1" applyBorder="1" applyAlignment="1"/>
    <xf numFmtId="1" fontId="20" fillId="35" borderId="10" xfId="0" applyNumberFormat="1" applyFont="1" applyFill="1" applyBorder="1" applyAlignment="1">
      <alignment horizontal="left"/>
    </xf>
    <xf numFmtId="0" fontId="23" fillId="35" borderId="10" xfId="42" applyFont="1" applyFill="1" applyBorder="1" applyAlignment="1">
      <alignment horizontal="left" vertical="center"/>
    </xf>
    <xf numFmtId="3" fontId="20" fillId="35" borderId="10" xfId="0" applyNumberFormat="1" applyFont="1" applyFill="1" applyBorder="1" applyAlignment="1">
      <alignment horizontal="right"/>
    </xf>
    <xf numFmtId="0" fontId="0" fillId="35" borderId="0" xfId="0" applyFill="1"/>
    <xf numFmtId="0" fontId="20" fillId="35" borderId="12" xfId="0" applyFont="1" applyFill="1" applyBorder="1" applyAlignment="1">
      <alignment vertical="top" wrapText="1"/>
    </xf>
    <xf numFmtId="0" fontId="20" fillId="35" borderId="11" xfId="0" applyFont="1" applyFill="1" applyBorder="1" applyAlignment="1"/>
    <xf numFmtId="0" fontId="21" fillId="35" borderId="10" xfId="42" applyFont="1" applyFill="1" applyBorder="1" applyAlignment="1">
      <alignment horizontal="left" vertical="center"/>
    </xf>
    <xf numFmtId="1" fontId="20" fillId="35" borderId="10" xfId="0" applyNumberFormat="1" applyFont="1" applyFill="1" applyBorder="1" applyAlignment="1">
      <alignment horizontal="right"/>
    </xf>
    <xf numFmtId="4" fontId="20" fillId="35" borderId="11" xfId="0" applyNumberFormat="1" applyFont="1" applyFill="1" applyBorder="1" applyAlignment="1">
      <alignment horizontal="left"/>
    </xf>
    <xf numFmtId="0" fontId="20" fillId="35" borderId="10" xfId="0" applyFont="1" applyFill="1" applyBorder="1" applyAlignment="1">
      <alignment horizontal="left"/>
    </xf>
    <xf numFmtId="1" fontId="20" fillId="35" borderId="10" xfId="0" applyNumberFormat="1" applyFont="1" applyFill="1" applyBorder="1" applyAlignment="1">
      <alignment horizontal="left" vertical="center"/>
    </xf>
    <xf numFmtId="1" fontId="19" fillId="33" borderId="13" xfId="0" applyNumberFormat="1" applyFont="1" applyFill="1" applyBorder="1" applyAlignment="1">
      <alignment vertical="center" wrapText="1"/>
    </xf>
    <xf numFmtId="165" fontId="20" fillId="0" borderId="10" xfId="0" applyNumberFormat="1" applyFont="1" applyFill="1" applyBorder="1" applyAlignment="1">
      <alignment horizontal="right"/>
    </xf>
    <xf numFmtId="165" fontId="20" fillId="35" borderId="10" xfId="0" applyNumberFormat="1" applyFont="1" applyFill="1" applyBorder="1" applyAlignment="1">
      <alignment horizontal="right"/>
    </xf>
    <xf numFmtId="0" fontId="0" fillId="0" borderId="0" xfId="0" applyFont="1"/>
    <xf numFmtId="0" fontId="25" fillId="0" borderId="0" xfId="0" applyNumberFormat="1" applyFont="1" applyFill="1" applyBorder="1" applyAlignment="1" applyProtection="1"/>
    <xf numFmtId="0" fontId="26" fillId="0" borderId="14" xfId="0" applyFont="1" applyBorder="1"/>
    <xf numFmtId="0" fontId="26" fillId="0" borderId="17" xfId="0" applyFont="1" applyBorder="1"/>
    <xf numFmtId="0" fontId="0" fillId="0" borderId="0" xfId="0" applyNumberFormat="1"/>
    <xf numFmtId="166" fontId="0" fillId="0" borderId="0" xfId="43" applyNumberFormat="1" applyFont="1"/>
    <xf numFmtId="0" fontId="26" fillId="0" borderId="0" xfId="0" applyFont="1"/>
    <xf numFmtId="168" fontId="26" fillId="0" borderId="15" xfId="44" applyNumberFormat="1" applyFont="1" applyBorder="1"/>
    <xf numFmtId="168" fontId="26" fillId="0" borderId="16" xfId="44" applyNumberFormat="1" applyFont="1" applyBorder="1"/>
    <xf numFmtId="168" fontId="26" fillId="0" borderId="0" xfId="44" applyNumberFormat="1" applyFont="1" applyBorder="1"/>
    <xf numFmtId="168" fontId="26" fillId="0" borderId="18" xfId="44" applyNumberFormat="1" applyFont="1" applyBorder="1"/>
    <xf numFmtId="0" fontId="26" fillId="0" borderId="19" xfId="0" applyFont="1" applyBorder="1"/>
    <xf numFmtId="168" fontId="26" fillId="0" borderId="20" xfId="44" applyNumberFormat="1" applyFont="1" applyBorder="1"/>
    <xf numFmtId="168" fontId="26" fillId="0" borderId="21" xfId="44" applyNumberFormat="1" applyFont="1" applyBorder="1"/>
    <xf numFmtId="10" fontId="26" fillId="0" borderId="15" xfId="44" applyNumberFormat="1" applyFont="1" applyBorder="1"/>
    <xf numFmtId="10" fontId="26" fillId="0" borderId="16" xfId="44" applyNumberFormat="1" applyFont="1" applyBorder="1"/>
    <xf numFmtId="10" fontId="26" fillId="0" borderId="0" xfId="44" applyNumberFormat="1" applyFont="1" applyBorder="1"/>
    <xf numFmtId="10" fontId="26" fillId="0" borderId="18" xfId="44" applyNumberFormat="1" applyFont="1" applyBorder="1"/>
    <xf numFmtId="10" fontId="26" fillId="0" borderId="20" xfId="44" applyNumberFormat="1" applyFont="1" applyBorder="1"/>
    <xf numFmtId="10" fontId="26" fillId="0" borderId="21" xfId="44" applyNumberFormat="1" applyFont="1" applyBorder="1"/>
    <xf numFmtId="167" fontId="26" fillId="0" borderId="11" xfId="43" applyNumberFormat="1" applyFont="1" applyBorder="1"/>
    <xf numFmtId="0" fontId="16" fillId="36" borderId="22" xfId="0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Evolución de los tipos de tecnología en los últimos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[2]Sheet2!$A$2</c:f>
              <c:strCache>
                <c:ptCount val="1"/>
                <c:pt idx="0">
                  <c:v>Otros</c:v>
                </c:pt>
              </c:strCache>
            </c:strRef>
          </c:tx>
          <c:xVal>
            <c:numRef>
              <c:f>[2]Sheet2!$B$1:$N$1</c:f>
              <c:numCache>
                <c:formatCode>General</c:formatCode>
                <c:ptCount val="13"/>
                <c:pt idx="0">
                  <c:v>1998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xVal>
          <c:yVal>
            <c:numRef>
              <c:f>[2]Sheet2!$B$2:$N$2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5-4000-95EA-AB1BE6BEF9D4}"/>
            </c:ext>
          </c:extLst>
        </c:ser>
        <c:ser>
          <c:idx val="1"/>
          <c:order val="1"/>
          <c:tx>
            <c:strRef>
              <c:f>[2]Sheet2!$A$3</c:f>
              <c:strCache>
                <c:ptCount val="1"/>
                <c:pt idx="0">
                  <c:v>Emisarios Submarinos</c:v>
                </c:pt>
              </c:strCache>
            </c:strRef>
          </c:tx>
          <c:xVal>
            <c:numRef>
              <c:f>[2]Sheet2!$B$1:$N$1</c:f>
              <c:numCache>
                <c:formatCode>General</c:formatCode>
                <c:ptCount val="13"/>
                <c:pt idx="0">
                  <c:v>1998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xVal>
          <c:yVal>
            <c:numRef>
              <c:f>[2]Sheet2!$B$3:$N$3</c:f>
              <c:numCache>
                <c:formatCode>General</c:formatCode>
                <c:ptCount val="13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22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5-4000-95EA-AB1BE6BEF9D4}"/>
            </c:ext>
          </c:extLst>
        </c:ser>
        <c:ser>
          <c:idx val="2"/>
          <c:order val="2"/>
          <c:tx>
            <c:strRef>
              <c:f>[2]Sheet2!$A$4</c:f>
              <c:strCache>
                <c:ptCount val="1"/>
                <c:pt idx="0">
                  <c:v>Laguna de Estabilización</c:v>
                </c:pt>
              </c:strCache>
            </c:strRef>
          </c:tx>
          <c:xVal>
            <c:numRef>
              <c:f>[2]Sheet2!$B$1:$N$1</c:f>
              <c:numCache>
                <c:formatCode>General</c:formatCode>
                <c:ptCount val="13"/>
                <c:pt idx="0">
                  <c:v>1998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xVal>
          <c:yVal>
            <c:numRef>
              <c:f>[2]Sheet2!$B$4:$N$4</c:f>
              <c:numCache>
                <c:formatCode>General</c:formatCode>
                <c:ptCount val="13"/>
                <c:pt idx="0">
                  <c:v>61</c:v>
                </c:pt>
                <c:pt idx="1">
                  <c:v>44</c:v>
                </c:pt>
                <c:pt idx="2">
                  <c:v>42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14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5-4000-95EA-AB1BE6BEF9D4}"/>
            </c:ext>
          </c:extLst>
        </c:ser>
        <c:ser>
          <c:idx val="3"/>
          <c:order val="3"/>
          <c:tx>
            <c:strRef>
              <c:f>[2]Sheet2!$A$5</c:f>
              <c:strCache>
                <c:ptCount val="1"/>
                <c:pt idx="0">
                  <c:v>Lagunas Aireadas</c:v>
                </c:pt>
              </c:strCache>
            </c:strRef>
          </c:tx>
          <c:xVal>
            <c:numRef>
              <c:f>[2]Sheet2!$B$1:$N$1</c:f>
              <c:numCache>
                <c:formatCode>General</c:formatCode>
                <c:ptCount val="13"/>
                <c:pt idx="0">
                  <c:v>1998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xVal>
          <c:yVal>
            <c:numRef>
              <c:f>[2]Sheet2!$B$5:$N$5</c:f>
              <c:numCache>
                <c:formatCode>General</c:formatCode>
                <c:ptCount val="13"/>
                <c:pt idx="0">
                  <c:v>9</c:v>
                </c:pt>
                <c:pt idx="1">
                  <c:v>17</c:v>
                </c:pt>
                <c:pt idx="2">
                  <c:v>23</c:v>
                </c:pt>
                <c:pt idx="3">
                  <c:v>35</c:v>
                </c:pt>
                <c:pt idx="4">
                  <c:v>41</c:v>
                </c:pt>
                <c:pt idx="5">
                  <c:v>45</c:v>
                </c:pt>
                <c:pt idx="6">
                  <c:v>45</c:v>
                </c:pt>
                <c:pt idx="7">
                  <c:v>48</c:v>
                </c:pt>
                <c:pt idx="8">
                  <c:v>52</c:v>
                </c:pt>
                <c:pt idx="9">
                  <c:v>54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35-4000-95EA-AB1BE6BEF9D4}"/>
            </c:ext>
          </c:extLst>
        </c:ser>
        <c:ser>
          <c:idx val="4"/>
          <c:order val="4"/>
          <c:tx>
            <c:strRef>
              <c:f>[2]Sheet2!$A$6</c:f>
              <c:strCache>
                <c:ptCount val="1"/>
                <c:pt idx="0">
                  <c:v>Lodos Activados</c:v>
                </c:pt>
              </c:strCache>
            </c:strRef>
          </c:tx>
          <c:xVal>
            <c:numRef>
              <c:f>[2]Sheet2!$B$1:$N$1</c:f>
              <c:numCache>
                <c:formatCode>General</c:formatCode>
                <c:ptCount val="13"/>
                <c:pt idx="0">
                  <c:v>1998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xVal>
          <c:yVal>
            <c:numRef>
              <c:f>[2]Sheet2!$B$6:$N$6</c:f>
              <c:numCache>
                <c:formatCode>General</c:formatCode>
                <c:ptCount val="13"/>
                <c:pt idx="0">
                  <c:v>0</c:v>
                </c:pt>
                <c:pt idx="1">
                  <c:v>14</c:v>
                </c:pt>
                <c:pt idx="2">
                  <c:v>31</c:v>
                </c:pt>
                <c:pt idx="3">
                  <c:v>52</c:v>
                </c:pt>
                <c:pt idx="4">
                  <c:v>79</c:v>
                </c:pt>
                <c:pt idx="5">
                  <c:v>94</c:v>
                </c:pt>
                <c:pt idx="6">
                  <c:v>107</c:v>
                </c:pt>
                <c:pt idx="7">
                  <c:v>128</c:v>
                </c:pt>
                <c:pt idx="8">
                  <c:v>143</c:v>
                </c:pt>
                <c:pt idx="9">
                  <c:v>147</c:v>
                </c:pt>
                <c:pt idx="10">
                  <c:v>155</c:v>
                </c:pt>
                <c:pt idx="11">
                  <c:v>156</c:v>
                </c:pt>
                <c:pt idx="12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35-4000-95EA-AB1BE6BE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8368"/>
        <c:axId val="84380288"/>
      </c:scatterChart>
      <c:valAx>
        <c:axId val="843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80288"/>
        <c:crosses val="autoZero"/>
        <c:crossBetween val="midCat"/>
      </c:valAx>
      <c:valAx>
        <c:axId val="843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7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TD_Table1!$H$4</c:f>
              <c:strCache>
                <c:ptCount val="1"/>
                <c:pt idx="0">
                  <c:v>kgDBO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416447944007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TD_Table1!$G$17:$G$31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TD_Table1!$H$17:$H$31</c:f>
              <c:numCache>
                <c:formatCode>_(* #,##0_);_(* \(#,##0\);_(* "-"??_);_(@_)</c:formatCode>
                <c:ptCount val="15"/>
                <c:pt idx="0">
                  <c:v>10858715.4</c:v>
                </c:pt>
                <c:pt idx="1">
                  <c:v>22695354.900000002</c:v>
                </c:pt>
                <c:pt idx="2">
                  <c:v>24044930.5</c:v>
                </c:pt>
                <c:pt idx="3">
                  <c:v>24343792.5</c:v>
                </c:pt>
                <c:pt idx="4">
                  <c:v>23805347.800000004</c:v>
                </c:pt>
                <c:pt idx="5">
                  <c:v>26182231.699999999</c:v>
                </c:pt>
                <c:pt idx="6">
                  <c:v>26739689.100000001</c:v>
                </c:pt>
                <c:pt idx="7">
                  <c:v>27312034.200000003</c:v>
                </c:pt>
                <c:pt idx="8">
                  <c:v>31849912.399999999</c:v>
                </c:pt>
                <c:pt idx="9">
                  <c:v>35618215.900000006</c:v>
                </c:pt>
                <c:pt idx="10">
                  <c:v>36274731.299999997</c:v>
                </c:pt>
                <c:pt idx="11">
                  <c:v>41348657.200000003</c:v>
                </c:pt>
                <c:pt idx="12">
                  <c:v>42912024.799999997</c:v>
                </c:pt>
                <c:pt idx="13">
                  <c:v>43833500.600000001</c:v>
                </c:pt>
                <c:pt idx="14">
                  <c:v>42956830.600000001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6-404C-BB74-512AD02C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23664"/>
        <c:axId val="1300624496"/>
      </c:scatterChart>
      <c:valAx>
        <c:axId val="13006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0624496"/>
        <c:crosses val="autoZero"/>
        <c:crossBetween val="midCat"/>
      </c:valAx>
      <c:valAx>
        <c:axId val="13006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06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TD_Table1!$H$4</c:f>
              <c:strCache>
                <c:ptCount val="1"/>
                <c:pt idx="0">
                  <c:v>kgDBO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371194225721785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TD_Table1!$F$17:$F$31</c:f>
              <c:numCache>
                <c:formatCode>General</c:formatCode>
                <c:ptCount val="15"/>
                <c:pt idx="0">
                  <c:v>14853.105559167967</c:v>
                </c:pt>
                <c:pt idx="1">
                  <c:v>15295.225360901466</c:v>
                </c:pt>
                <c:pt idx="2">
                  <c:v>16230.050481254682</c:v>
                </c:pt>
                <c:pt idx="3">
                  <c:v>16988.376835285922</c:v>
                </c:pt>
                <c:pt idx="4">
                  <c:v>17877.039506918918</c:v>
                </c:pt>
                <c:pt idx="5">
                  <c:v>18557.734971647584</c:v>
                </c:pt>
                <c:pt idx="6">
                  <c:v>19003.205045269558</c:v>
                </c:pt>
                <c:pt idx="7">
                  <c:v>18495.451654863115</c:v>
                </c:pt>
                <c:pt idx="8">
                  <c:v>19359.12894059376</c:v>
                </c:pt>
                <c:pt idx="9">
                  <c:v>20316.692848249306</c:v>
                </c:pt>
                <c:pt idx="10">
                  <c:v>21165.106859463842</c:v>
                </c:pt>
                <c:pt idx="11">
                  <c:v>21787.954539474733</c:v>
                </c:pt>
                <c:pt idx="12">
                  <c:v>21939.609102241979</c:v>
                </c:pt>
                <c:pt idx="13">
                  <c:v>22211.833964159967</c:v>
                </c:pt>
                <c:pt idx="14">
                  <c:v>22293.991865098327</c:v>
                </c:pt>
              </c:numCache>
            </c:numRef>
          </c:xVal>
          <c:yVal>
            <c:numRef>
              <c:f>TD_Table1!$H$17:$H$31</c:f>
              <c:numCache>
                <c:formatCode>_(* #,##0_);_(* \(#,##0\);_(* "-"??_);_(@_)</c:formatCode>
                <c:ptCount val="15"/>
                <c:pt idx="0">
                  <c:v>10858715.4</c:v>
                </c:pt>
                <c:pt idx="1">
                  <c:v>22695354.900000002</c:v>
                </c:pt>
                <c:pt idx="2">
                  <c:v>24044930.5</c:v>
                </c:pt>
                <c:pt idx="3">
                  <c:v>24343792.5</c:v>
                </c:pt>
                <c:pt idx="4">
                  <c:v>23805347.800000004</c:v>
                </c:pt>
                <c:pt idx="5">
                  <c:v>26182231.699999999</c:v>
                </c:pt>
                <c:pt idx="6">
                  <c:v>26739689.100000001</c:v>
                </c:pt>
                <c:pt idx="7">
                  <c:v>27312034.200000003</c:v>
                </c:pt>
                <c:pt idx="8">
                  <c:v>31849912.399999999</c:v>
                </c:pt>
                <c:pt idx="9">
                  <c:v>35618215.900000006</c:v>
                </c:pt>
                <c:pt idx="10">
                  <c:v>36274731.299999997</c:v>
                </c:pt>
                <c:pt idx="11">
                  <c:v>41348657.200000003</c:v>
                </c:pt>
                <c:pt idx="12">
                  <c:v>42912024.799999997</c:v>
                </c:pt>
                <c:pt idx="13">
                  <c:v>43833500.600000001</c:v>
                </c:pt>
                <c:pt idx="14">
                  <c:v>42956830.600000001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3-499D-91C1-D5C24E03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358912"/>
        <c:axId val="1546360992"/>
      </c:scatterChart>
      <c:valAx>
        <c:axId val="15463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6360992"/>
        <c:crosses val="autoZero"/>
        <c:crossBetween val="midCat"/>
      </c:valAx>
      <c:valAx>
        <c:axId val="1546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6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TD_Table1!$H$4</c:f>
              <c:strCache>
                <c:ptCount val="1"/>
                <c:pt idx="0">
                  <c:v>kgDBO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9243219597550307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TD_Table1!$E$17:$E$31</c:f>
              <c:numCache>
                <c:formatCode>General</c:formatCode>
                <c:ptCount val="15"/>
                <c:pt idx="0">
                  <c:v>15668271</c:v>
                </c:pt>
                <c:pt idx="1">
                  <c:v>15837836</c:v>
                </c:pt>
                <c:pt idx="2">
                  <c:v>16001669</c:v>
                </c:pt>
                <c:pt idx="3">
                  <c:v>16165316</c:v>
                </c:pt>
                <c:pt idx="4">
                  <c:v>16332171</c:v>
                </c:pt>
                <c:pt idx="5">
                  <c:v>16504869</c:v>
                </c:pt>
                <c:pt idx="6">
                  <c:v>16686853</c:v>
                </c:pt>
                <c:pt idx="7">
                  <c:v>16876767</c:v>
                </c:pt>
                <c:pt idx="8">
                  <c:v>17066142</c:v>
                </c:pt>
                <c:pt idx="9">
                  <c:v>17255527</c:v>
                </c:pt>
                <c:pt idx="10">
                  <c:v>17444799</c:v>
                </c:pt>
                <c:pt idx="11">
                  <c:v>17631579</c:v>
                </c:pt>
                <c:pt idx="12">
                  <c:v>17819054</c:v>
                </c:pt>
                <c:pt idx="13">
                  <c:v>18006407</c:v>
                </c:pt>
                <c:pt idx="14">
                  <c:v>18167147</c:v>
                </c:pt>
              </c:numCache>
            </c:numRef>
          </c:xVal>
          <c:yVal>
            <c:numRef>
              <c:f>TD_Table1!$H$17:$H$31</c:f>
              <c:numCache>
                <c:formatCode>_(* #,##0_);_(* \(#,##0\);_(* "-"??_);_(@_)</c:formatCode>
                <c:ptCount val="15"/>
                <c:pt idx="0">
                  <c:v>10858715.4</c:v>
                </c:pt>
                <c:pt idx="1">
                  <c:v>22695354.900000002</c:v>
                </c:pt>
                <c:pt idx="2">
                  <c:v>24044930.5</c:v>
                </c:pt>
                <c:pt idx="3">
                  <c:v>24343792.5</c:v>
                </c:pt>
                <c:pt idx="4">
                  <c:v>23805347.800000004</c:v>
                </c:pt>
                <c:pt idx="5">
                  <c:v>26182231.699999999</c:v>
                </c:pt>
                <c:pt idx="6">
                  <c:v>26739689.100000001</c:v>
                </c:pt>
                <c:pt idx="7">
                  <c:v>27312034.200000003</c:v>
                </c:pt>
                <c:pt idx="8">
                  <c:v>31849912.399999999</c:v>
                </c:pt>
                <c:pt idx="9">
                  <c:v>35618215.900000006</c:v>
                </c:pt>
                <c:pt idx="10">
                  <c:v>36274731.299999997</c:v>
                </c:pt>
                <c:pt idx="11">
                  <c:v>41348657.200000003</c:v>
                </c:pt>
                <c:pt idx="12">
                  <c:v>42912024.799999997</c:v>
                </c:pt>
                <c:pt idx="13">
                  <c:v>43833500.600000001</c:v>
                </c:pt>
                <c:pt idx="14">
                  <c:v>42956830.600000001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D8-442A-854B-8DF7A8D99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07120"/>
        <c:axId val="1308816736"/>
      </c:scatterChart>
      <c:valAx>
        <c:axId val="129930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8816736"/>
        <c:crosses val="autoZero"/>
        <c:crossBetween val="midCat"/>
      </c:valAx>
      <c:valAx>
        <c:axId val="13088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9930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TD_Table2!$C$37</c:f>
              <c:strCache>
                <c:ptCount val="1"/>
                <c:pt idx="0">
                  <c:v>Cloaca en movimiento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5354330708661419E-2"/>
                  <c:y val="-0.20292249927092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TD_Table2!$B$38:$B$64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TD_Table2!$C$38:$C$64</c:f>
              <c:numCache>
                <c:formatCode>General</c:formatCode>
                <c:ptCount val="27"/>
                <c:pt idx="0">
                  <c:v>9.7575755808614759E-2</c:v>
                </c:pt>
                <c:pt idx="1">
                  <c:v>0.12342770087198736</c:v>
                </c:pt>
                <c:pt idx="2">
                  <c:v>0.14668507038757495</c:v>
                </c:pt>
                <c:pt idx="3">
                  <c:v>0.16063273507113038</c:v>
                </c:pt>
                <c:pt idx="4">
                  <c:v>0.18358068097289088</c:v>
                </c:pt>
                <c:pt idx="5">
                  <c:v>0.13145246899356663</c:v>
                </c:pt>
                <c:pt idx="6">
                  <c:v>7.7839906117176005E-2</c:v>
                </c:pt>
                <c:pt idx="7">
                  <c:v>9.1864099345377287E-2</c:v>
                </c:pt>
                <c:pt idx="8">
                  <c:v>0.10788216894603644</c:v>
                </c:pt>
                <c:pt idx="9">
                  <c:v>9.6138286251505764E-2</c:v>
                </c:pt>
                <c:pt idx="10">
                  <c:v>8.5279586936992891E-2</c:v>
                </c:pt>
                <c:pt idx="11">
                  <c:v>9.8830453758049774E-2</c:v>
                </c:pt>
                <c:pt idx="12">
                  <c:v>0.11239145184878921</c:v>
                </c:pt>
                <c:pt idx="13">
                  <c:v>0.12608924864911361</c:v>
                </c:pt>
                <c:pt idx="14">
                  <c:v>0.1394121163951508</c:v>
                </c:pt>
                <c:pt idx="15">
                  <c:v>0.15234650294912944</c:v>
                </c:pt>
                <c:pt idx="16">
                  <c:v>0.16497375598306838</c:v>
                </c:pt>
                <c:pt idx="17">
                  <c:v>0.1693200340745501</c:v>
                </c:pt>
                <c:pt idx="18">
                  <c:v>0.17241477755291607</c:v>
                </c:pt>
                <c:pt idx="19">
                  <c:v>0.17420292659772116</c:v>
                </c:pt>
                <c:pt idx="20">
                  <c:v>0.17460864971381693</c:v>
                </c:pt>
                <c:pt idx="21">
                  <c:v>0.17351038061322091</c:v>
                </c:pt>
                <c:pt idx="22">
                  <c:v>0.15597768776029861</c:v>
                </c:pt>
                <c:pt idx="23">
                  <c:v>0.13954158807305583</c:v>
                </c:pt>
                <c:pt idx="24">
                  <c:v>0.1711093916010844</c:v>
                </c:pt>
                <c:pt idx="25">
                  <c:v>0.20188871089238564</c:v>
                </c:pt>
                <c:pt idx="26">
                  <c:v>0.2320022967617488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3-4775-868F-D2920F083A8A}"/>
            </c:ext>
          </c:extLst>
        </c:ser>
        <c:ser>
          <c:idx val="1"/>
          <c:order val="1"/>
          <c:tx>
            <c:strRef>
              <c:f>TD_Table2!$D$37</c:f>
              <c:strCache>
                <c:ptCount val="1"/>
                <c:pt idx="0">
                  <c:v>Cloaca estancada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34"/>
            <c:dispRSqr val="1"/>
            <c:dispEq val="1"/>
            <c:trendlineLbl>
              <c:layout>
                <c:manualLayout>
                  <c:x val="6.5709590259434833E-2"/>
                  <c:y val="-2.2366943715368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TD_Table2!$B$38:$B$64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TD_Table2!$D$38:$D$64</c:f>
              <c:numCache>
                <c:formatCode>General</c:formatCode>
                <c:ptCount val="27"/>
                <c:pt idx="0">
                  <c:v>0.67242990553498982</c:v>
                </c:pt>
                <c:pt idx="1">
                  <c:v>0.64968359123408925</c:v>
                </c:pt>
                <c:pt idx="2">
                  <c:v>0.62918613961417058</c:v>
                </c:pt>
                <c:pt idx="3">
                  <c:v>0.58777830606506454</c:v>
                </c:pt>
                <c:pt idx="4">
                  <c:v>0.52538100315458403</c:v>
                </c:pt>
                <c:pt idx="5">
                  <c:v>0.5880247716278838</c:v>
                </c:pt>
                <c:pt idx="6">
                  <c:v>0.65237162799384996</c:v>
                </c:pt>
                <c:pt idx="7">
                  <c:v>0.5860035816572412</c:v>
                </c:pt>
                <c:pt idx="8">
                  <c:v>0.51387773038548146</c:v>
                </c:pt>
                <c:pt idx="9">
                  <c:v>0.48579677492209977</c:v>
                </c:pt>
                <c:pt idx="10">
                  <c:v>0.45733900545290412</c:v>
                </c:pt>
                <c:pt idx="11">
                  <c:v>0.42085084804788647</c:v>
                </c:pt>
                <c:pt idx="12">
                  <c:v>0.38488881446853618</c:v>
                </c:pt>
                <c:pt idx="13">
                  <c:v>0.34898217128494602</c:v>
                </c:pt>
                <c:pt idx="14">
                  <c:v>0.31154461921842164</c:v>
                </c:pt>
                <c:pt idx="15">
                  <c:v>0.275511767332563</c:v>
                </c:pt>
                <c:pt idx="16">
                  <c:v>0.24075986477512096</c:v>
                </c:pt>
                <c:pt idx="17">
                  <c:v>0.22859362189154789</c:v>
                </c:pt>
                <c:pt idx="18">
                  <c:v>0.21736354099653052</c:v>
                </c:pt>
                <c:pt idx="19">
                  <c:v>0.20708028099647438</c:v>
                </c:pt>
                <c:pt idx="20">
                  <c:v>0.19776093938825701</c:v>
                </c:pt>
                <c:pt idx="21">
                  <c:v>0.18943325515621368</c:v>
                </c:pt>
                <c:pt idx="22">
                  <c:v>0.17329040375173749</c:v>
                </c:pt>
                <c:pt idx="23">
                  <c:v>0.15823935500399411</c:v>
                </c:pt>
                <c:pt idx="24">
                  <c:v>0.13953781067738474</c:v>
                </c:pt>
                <c:pt idx="25">
                  <c:v>0.12127636303456064</c:v>
                </c:pt>
                <c:pt idx="26">
                  <c:v>0.10338206435235364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3-4775-868F-D2920F083A8A}"/>
            </c:ext>
          </c:extLst>
        </c:ser>
        <c:ser>
          <c:idx val="2"/>
          <c:order val="2"/>
          <c:tx>
            <c:strRef>
              <c:f>TD_Table2!$E$37</c:f>
              <c:strCache>
                <c:ptCount val="1"/>
                <c:pt idx="0">
                  <c:v>Letrina Clima seco, familia reducida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TD_Table2!$B$38:$B$64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TD_Table2!$E$38:$E$64</c:f>
              <c:numCache>
                <c:formatCode>General</c:formatCode>
                <c:ptCount val="27"/>
                <c:pt idx="0">
                  <c:v>2.8151371978206545E-2</c:v>
                </c:pt>
                <c:pt idx="1">
                  <c:v>1.8318003640713999E-2</c:v>
                </c:pt>
                <c:pt idx="2">
                  <c:v>9.5411906202116127E-3</c:v>
                </c:pt>
                <c:pt idx="3">
                  <c:v>9.1522609108191169E-3</c:v>
                </c:pt>
                <c:pt idx="4">
                  <c:v>9.0041195408632237E-3</c:v>
                </c:pt>
                <c:pt idx="5">
                  <c:v>1.8159407437610062E-2</c:v>
                </c:pt>
                <c:pt idx="6">
                  <c:v>2.7700517015711076E-2</c:v>
                </c:pt>
                <c:pt idx="7">
                  <c:v>6.8816558714482057E-2</c:v>
                </c:pt>
                <c:pt idx="8">
                  <c:v>0.11406793853082368</c:v>
                </c:pt>
                <c:pt idx="9">
                  <c:v>0.14028184885611816</c:v>
                </c:pt>
                <c:pt idx="10">
                  <c:v>0.16499863283023244</c:v>
                </c:pt>
                <c:pt idx="11">
                  <c:v>0.1423638920478206</c:v>
                </c:pt>
                <c:pt idx="12">
                  <c:v>0.11921018102539092</c:v>
                </c:pt>
                <c:pt idx="13">
                  <c:v>9.575396236644311E-2</c:v>
                </c:pt>
                <c:pt idx="14">
                  <c:v>0.10992508461383714</c:v>
                </c:pt>
                <c:pt idx="15">
                  <c:v>0.12333569929077354</c:v>
                </c:pt>
                <c:pt idx="16">
                  <c:v>0.13606047727037543</c:v>
                </c:pt>
                <c:pt idx="17">
                  <c:v>0.13579148413663006</c:v>
                </c:pt>
                <c:pt idx="18">
                  <c:v>0.13542964229614246</c:v>
                </c:pt>
                <c:pt idx="19">
                  <c:v>0.13496251392617173</c:v>
                </c:pt>
                <c:pt idx="20">
                  <c:v>0.13437228953626279</c:v>
                </c:pt>
                <c:pt idx="21">
                  <c:v>0.13364542482983455</c:v>
                </c:pt>
                <c:pt idx="22">
                  <c:v>0.11642478028387038</c:v>
                </c:pt>
                <c:pt idx="23">
                  <c:v>0.10029707397285915</c:v>
                </c:pt>
                <c:pt idx="24">
                  <c:v>9.3527375338232965E-2</c:v>
                </c:pt>
                <c:pt idx="25">
                  <c:v>8.6853410959456229E-2</c:v>
                </c:pt>
                <c:pt idx="26">
                  <c:v>8.024869371026469E-2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3-4775-868F-D2920F083A8A}"/>
            </c:ext>
          </c:extLst>
        </c:ser>
        <c:ser>
          <c:idx val="3"/>
          <c:order val="3"/>
          <c:tx>
            <c:strRef>
              <c:f>TD_Table2!$F$37</c:f>
              <c:strCache>
                <c:ptCount val="1"/>
                <c:pt idx="0">
                  <c:v>Sistema séptico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forward val="34"/>
            <c:dispRSqr val="1"/>
            <c:dispEq val="1"/>
            <c:trendlineLbl>
              <c:layout>
                <c:manualLayout>
                  <c:x val="-0.14040376202974628"/>
                  <c:y val="-4.8666156313794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TD_Table2!$B$38:$B$64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TD_Table2!$F$38:$F$64</c:f>
              <c:numCache>
                <c:formatCode>General</c:formatCode>
                <c:ptCount val="27"/>
                <c:pt idx="0">
                  <c:v>0.2018429666781888</c:v>
                </c:pt>
                <c:pt idx="1">
                  <c:v>0.20857070425320945</c:v>
                </c:pt>
                <c:pt idx="2">
                  <c:v>0.21458759937804286</c:v>
                </c:pt>
                <c:pt idx="3">
                  <c:v>0.24243669795298595</c:v>
                </c:pt>
                <c:pt idx="4">
                  <c:v>0.28203419633166199</c:v>
                </c:pt>
                <c:pt idx="5">
                  <c:v>0.26236335194093952</c:v>
                </c:pt>
                <c:pt idx="6">
                  <c:v>0.24208794887326304</c:v>
                </c:pt>
                <c:pt idx="7">
                  <c:v>0.25331576028289937</c:v>
                </c:pt>
                <c:pt idx="8">
                  <c:v>0.26417216213765843</c:v>
                </c:pt>
                <c:pt idx="9">
                  <c:v>0.27778308997027629</c:v>
                </c:pt>
                <c:pt idx="10">
                  <c:v>0.29238277477987051</c:v>
                </c:pt>
                <c:pt idx="11">
                  <c:v>0.33795480614624335</c:v>
                </c:pt>
                <c:pt idx="12">
                  <c:v>0.38350955265728365</c:v>
                </c:pt>
                <c:pt idx="13">
                  <c:v>0.42917461769949716</c:v>
                </c:pt>
                <c:pt idx="14">
                  <c:v>0.43911817977259043</c:v>
                </c:pt>
                <c:pt idx="15">
                  <c:v>0.44880603042753386</c:v>
                </c:pt>
                <c:pt idx="16">
                  <c:v>0.45820590197143529</c:v>
                </c:pt>
                <c:pt idx="17">
                  <c:v>0.46629485989727182</c:v>
                </c:pt>
                <c:pt idx="18">
                  <c:v>0.47479203915441087</c:v>
                </c:pt>
                <c:pt idx="19">
                  <c:v>0.48375427847963282</c:v>
                </c:pt>
                <c:pt idx="20">
                  <c:v>0.49325812136166325</c:v>
                </c:pt>
                <c:pt idx="21">
                  <c:v>0.50341093940073078</c:v>
                </c:pt>
                <c:pt idx="22">
                  <c:v>0.55430712820409356</c:v>
                </c:pt>
                <c:pt idx="23">
                  <c:v>0.60192198295009092</c:v>
                </c:pt>
                <c:pt idx="24">
                  <c:v>0.59582542238329783</c:v>
                </c:pt>
                <c:pt idx="25">
                  <c:v>0.58998151511359742</c:v>
                </c:pt>
                <c:pt idx="26">
                  <c:v>0.58436694517563281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23-4775-868F-D2920F08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710432"/>
        <c:axId val="1154711264"/>
      </c:scatterChart>
      <c:valAx>
        <c:axId val="115471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4711264"/>
        <c:crosses val="autoZero"/>
        <c:crossBetween val="midCat"/>
      </c:valAx>
      <c:valAx>
        <c:axId val="1154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471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TD_Table3!$B$34</c:f>
              <c:strCache>
                <c:ptCount val="1"/>
                <c:pt idx="0">
                  <c:v>Cloaca en movimiento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TD_Table3!$A$35:$A$61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TD_Table3!$B$35:$B$61</c:f>
              <c:numCache>
                <c:formatCode>General</c:formatCode>
                <c:ptCount val="27"/>
                <c:pt idx="0">
                  <c:v>0.77247115234169073</c:v>
                </c:pt>
                <c:pt idx="1">
                  <c:v>0.76427582852187592</c:v>
                </c:pt>
                <c:pt idx="2">
                  <c:v>0.75524422149590442</c:v>
                </c:pt>
                <c:pt idx="3">
                  <c:v>0.75325552802756435</c:v>
                </c:pt>
                <c:pt idx="4">
                  <c:v>0.7505423206320655</c:v>
                </c:pt>
                <c:pt idx="5">
                  <c:v>0.74278539454738646</c:v>
                </c:pt>
                <c:pt idx="6">
                  <c:v>0.73665673164952417</c:v>
                </c:pt>
                <c:pt idx="7">
                  <c:v>0.73361819374822412</c:v>
                </c:pt>
                <c:pt idx="8">
                  <c:v>0.73054434144123881</c:v>
                </c:pt>
                <c:pt idx="9">
                  <c:v>0.7028157650703899</c:v>
                </c:pt>
                <c:pt idx="10">
                  <c:v>0.70814363876502529</c:v>
                </c:pt>
                <c:pt idx="11">
                  <c:v>0.52795952797588686</c:v>
                </c:pt>
                <c:pt idx="12">
                  <c:v>0.35387029553350285</c:v>
                </c:pt>
                <c:pt idx="13">
                  <c:v>0.28410361368723108</c:v>
                </c:pt>
                <c:pt idx="14">
                  <c:v>0.23806906475249173</c:v>
                </c:pt>
                <c:pt idx="15">
                  <c:v>0.22860304881466975</c:v>
                </c:pt>
                <c:pt idx="16">
                  <c:v>0.12977963695365707</c:v>
                </c:pt>
                <c:pt idx="17">
                  <c:v>0.12905970261715907</c:v>
                </c:pt>
                <c:pt idx="18">
                  <c:v>0.12265255988662256</c:v>
                </c:pt>
                <c:pt idx="19">
                  <c:v>0.16016293127227074</c:v>
                </c:pt>
                <c:pt idx="20">
                  <c:v>8.9358974562722626E-2</c:v>
                </c:pt>
                <c:pt idx="21">
                  <c:v>5.4431222280889952E-2</c:v>
                </c:pt>
                <c:pt idx="22">
                  <c:v>1.7635836099246598E-3</c:v>
                </c:pt>
                <c:pt idx="23">
                  <c:v>6.7236389364084723E-4</c:v>
                </c:pt>
                <c:pt idx="24">
                  <c:v>6.5390129335769482E-4</c:v>
                </c:pt>
                <c:pt idx="25">
                  <c:v>1.5910308083746782E-3</c:v>
                </c:pt>
                <c:pt idx="26">
                  <c:v>6.905850960139872E-4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4-48A2-ABBA-01BD9595D39F}"/>
            </c:ext>
          </c:extLst>
        </c:ser>
        <c:ser>
          <c:idx val="1"/>
          <c:order val="1"/>
          <c:tx>
            <c:strRef>
              <c:f>TD_Table3!$C$34</c:f>
              <c:strCache>
                <c:ptCount val="1"/>
                <c:pt idx="0">
                  <c:v>Cloaca estancada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TD_Table3!$A$35:$A$61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TD_Table3!$C$35:$C$61</c:f>
              <c:numCache>
                <c:formatCode>General</c:formatCode>
                <c:ptCount val="27"/>
                <c:pt idx="0">
                  <c:v>0.1274829660795167</c:v>
                </c:pt>
                <c:pt idx="1">
                  <c:v>0.12857147606098057</c:v>
                </c:pt>
                <c:pt idx="2">
                  <c:v>0.12958983727812981</c:v>
                </c:pt>
                <c:pt idx="3">
                  <c:v>0.11643010583723806</c:v>
                </c:pt>
                <c:pt idx="4">
                  <c:v>0.10399965420524733</c:v>
                </c:pt>
                <c:pt idx="5">
                  <c:v>9.899590629473802E-2</c:v>
                </c:pt>
                <c:pt idx="6">
                  <c:v>9.4178610804375271E-2</c:v>
                </c:pt>
                <c:pt idx="7">
                  <c:v>8.2680099233945217E-2</c:v>
                </c:pt>
                <c:pt idx="8">
                  <c:v>7.1611405214190599E-2</c:v>
                </c:pt>
                <c:pt idx="9">
                  <c:v>6.1208693763998762E-2</c:v>
                </c:pt>
                <c:pt idx="10">
                  <c:v>5.1182457829542734E-2</c:v>
                </c:pt>
                <c:pt idx="11">
                  <c:v>4.8928431372914756E-2</c:v>
                </c:pt>
                <c:pt idx="12">
                  <c:v>4.6835160185378324E-2</c:v>
                </c:pt>
                <c:pt idx="13">
                  <c:v>4.4751748750464365E-2</c:v>
                </c:pt>
                <c:pt idx="14">
                  <c:v>3.8193714154276234E-2</c:v>
                </c:pt>
                <c:pt idx="15">
                  <c:v>3.1852199573849202E-2</c:v>
                </c:pt>
                <c:pt idx="16">
                  <c:v>2.5719474581650685E-2</c:v>
                </c:pt>
                <c:pt idx="17">
                  <c:v>2.1483731072669644E-2</c:v>
                </c:pt>
                <c:pt idx="18">
                  <c:v>1.7478575121504962E-2</c:v>
                </c:pt>
                <c:pt idx="19">
                  <c:v>1.3685764733954586E-2</c:v>
                </c:pt>
                <c:pt idx="20">
                  <c:v>1.008850865985376E-2</c:v>
                </c:pt>
                <c:pt idx="21">
                  <c:v>6.671894832502843E-3</c:v>
                </c:pt>
                <c:pt idx="22">
                  <c:v>6.7375008103760896E-3</c:v>
                </c:pt>
                <c:pt idx="23">
                  <c:v>6.7999562138422358E-3</c:v>
                </c:pt>
                <c:pt idx="24">
                  <c:v>7.3569197654586036E-3</c:v>
                </c:pt>
                <c:pt idx="25">
                  <c:v>7.8807128038674099E-3</c:v>
                </c:pt>
                <c:pt idx="26">
                  <c:v>8.3741437246205447E-3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4-48A2-ABBA-01BD9595D39F}"/>
            </c:ext>
          </c:extLst>
        </c:ser>
        <c:ser>
          <c:idx val="2"/>
          <c:order val="2"/>
          <c:tx>
            <c:strRef>
              <c:f>TD_Table3!$D$34</c:f>
              <c:strCache>
                <c:ptCount val="1"/>
                <c:pt idx="0">
                  <c:v>Digestor anaeróbico para lodos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3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TD_Table3!$A$35:$A$61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TD_Table3!$D$35:$D$61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0.10937814738752291</c:v>
                </c:pt>
                <c:pt idx="12">
                  <c:v>0.23880914170661677</c:v>
                </c:pt>
                <c:pt idx="13">
                  <c:v>0.28390440661698424</c:v>
                </c:pt>
                <c:pt idx="14">
                  <c:v>0.32534243727293199</c:v>
                </c:pt>
                <c:pt idx="15">
                  <c:v>0.32633448828371364</c:v>
                </c:pt>
                <c:pt idx="16">
                  <c:v>0.34059894501980331</c:v>
                </c:pt>
                <c:pt idx="17">
                  <c:v>0.36021493739784005</c:v>
                </c:pt>
                <c:pt idx="18">
                  <c:v>0.36284798717069017</c:v>
                </c:pt>
                <c:pt idx="19">
                  <c:v>0.35633507780982365</c:v>
                </c:pt>
                <c:pt idx="20">
                  <c:v>0.41487978404147674</c:v>
                </c:pt>
                <c:pt idx="21">
                  <c:v>0.42938124204973271</c:v>
                </c:pt>
                <c:pt idx="22">
                  <c:v>0.47606604646803807</c:v>
                </c:pt>
                <c:pt idx="23">
                  <c:v>0.46858678669899456</c:v>
                </c:pt>
                <c:pt idx="24">
                  <c:v>0.47388416405374079</c:v>
                </c:pt>
                <c:pt idx="25">
                  <c:v>0.47426278682454071</c:v>
                </c:pt>
                <c:pt idx="26">
                  <c:v>0.4748496195219768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B4-48A2-ABBA-01BD9595D39F}"/>
            </c:ext>
          </c:extLst>
        </c:ser>
        <c:ser>
          <c:idx val="3"/>
          <c:order val="3"/>
          <c:tx>
            <c:strRef>
              <c:f>TD_Table3!$E$34</c:f>
              <c:strCache>
                <c:ptCount val="1"/>
                <c:pt idx="0">
                  <c:v>Eliminación en río lago y mar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TD_Table3!$A$35:$A$61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TD_Table3!$E$35:$E$61</c:f>
              <c:numCache>
                <c:formatCode>General</c:formatCode>
                <c:ptCount val="27"/>
                <c:pt idx="0">
                  <c:v>6.0356022941993832E-2</c:v>
                </c:pt>
                <c:pt idx="1">
                  <c:v>5.5568500520790882E-2</c:v>
                </c:pt>
                <c:pt idx="2">
                  <c:v>3.4238636288164752E-2</c:v>
                </c:pt>
                <c:pt idx="3">
                  <c:v>4.1502248522161014E-2</c:v>
                </c:pt>
                <c:pt idx="4">
                  <c:v>4.9207039777452041E-2</c:v>
                </c:pt>
                <c:pt idx="5">
                  <c:v>5.59282240034112E-2</c:v>
                </c:pt>
                <c:pt idx="6">
                  <c:v>3.8434603322890115E-2</c:v>
                </c:pt>
                <c:pt idx="7">
                  <c:v>3.3635934563651437E-2</c:v>
                </c:pt>
                <c:pt idx="8">
                  <c:v>2.8418830820208289E-2</c:v>
                </c:pt>
                <c:pt idx="9">
                  <c:v>0.10562924470924213</c:v>
                </c:pt>
                <c:pt idx="10">
                  <c:v>0.10316793470789774</c:v>
                </c:pt>
                <c:pt idx="11">
                  <c:v>0.12755600200504247</c:v>
                </c:pt>
                <c:pt idx="12">
                  <c:v>0.12887811562621337</c:v>
                </c:pt>
                <c:pt idx="13">
                  <c:v>0.13480011567183914</c:v>
                </c:pt>
                <c:pt idx="14">
                  <c:v>0.14934343682850401</c:v>
                </c:pt>
                <c:pt idx="15">
                  <c:v>0.16055454179692552</c:v>
                </c:pt>
                <c:pt idx="16">
                  <c:v>0.20392257782499584</c:v>
                </c:pt>
                <c:pt idx="17">
                  <c:v>0.20415241971441486</c:v>
                </c:pt>
                <c:pt idx="18">
                  <c:v>0.21650599240674792</c:v>
                </c:pt>
                <c:pt idx="19">
                  <c:v>0.20622649493449377</c:v>
                </c:pt>
                <c:pt idx="20">
                  <c:v>0.21911595980932055</c:v>
                </c:pt>
                <c:pt idx="21">
                  <c:v>0.23120289403161215</c:v>
                </c:pt>
                <c:pt idx="22">
                  <c:v>0.22986558963100387</c:v>
                </c:pt>
                <c:pt idx="23">
                  <c:v>0.22921753999041608</c:v>
                </c:pt>
                <c:pt idx="24">
                  <c:v>0.22650762692454382</c:v>
                </c:pt>
                <c:pt idx="25">
                  <c:v>0.22692009803959701</c:v>
                </c:pt>
                <c:pt idx="26">
                  <c:v>0.22894252168737089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B4-48A2-ABBA-01BD9595D39F}"/>
            </c:ext>
          </c:extLst>
        </c:ser>
        <c:ser>
          <c:idx val="4"/>
          <c:order val="4"/>
          <c:tx>
            <c:strRef>
              <c:f>TD_Table3!$F$34</c:f>
              <c:strCache>
                <c:ptCount val="1"/>
                <c:pt idx="0">
                  <c:v>Laguna anaeróbica poco profunda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TD_Table3!$A$35:$A$61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TD_Table3!$F$35:$F$61</c:f>
              <c:numCache>
                <c:formatCode>General</c:formatCode>
                <c:ptCount val="27"/>
                <c:pt idx="0">
                  <c:v>0</c:v>
                </c:pt>
                <c:pt idx="1">
                  <c:v>1.1015524629994739E-2</c:v>
                </c:pt>
                <c:pt idx="2">
                  <c:v>1.2594006479156108E-2</c:v>
                </c:pt>
                <c:pt idx="3">
                  <c:v>1.4280806264420812E-2</c:v>
                </c:pt>
                <c:pt idx="4">
                  <c:v>1.6729584130039856E-2</c:v>
                </c:pt>
                <c:pt idx="5">
                  <c:v>1.6845556046764753E-2</c:v>
                </c:pt>
                <c:pt idx="6">
                  <c:v>1.7492304259509511E-2</c:v>
                </c:pt>
                <c:pt idx="7">
                  <c:v>1.910270185268656E-2</c:v>
                </c:pt>
                <c:pt idx="8">
                  <c:v>2.1000922661702993E-2</c:v>
                </c:pt>
                <c:pt idx="9">
                  <c:v>1.4545129774538739E-2</c:v>
                </c:pt>
                <c:pt idx="10">
                  <c:v>1.7690462983227205E-2</c:v>
                </c:pt>
                <c:pt idx="11">
                  <c:v>3.1364440077730454E-2</c:v>
                </c:pt>
                <c:pt idx="12">
                  <c:v>2.2499430504786741E-2</c:v>
                </c:pt>
                <c:pt idx="13">
                  <c:v>1.6401511094175727E-2</c:v>
                </c:pt>
                <c:pt idx="14">
                  <c:v>1.224163282404173E-2</c:v>
                </c:pt>
                <c:pt idx="15">
                  <c:v>1.5803079570534815E-2</c:v>
                </c:pt>
                <c:pt idx="16">
                  <c:v>2.0500299367174964E-2</c:v>
                </c:pt>
                <c:pt idx="17">
                  <c:v>1.0170647542654881E-2</c:v>
                </c:pt>
                <c:pt idx="18">
                  <c:v>6.65445299728132E-3</c:v>
                </c:pt>
                <c:pt idx="19">
                  <c:v>6.360782719738077E-3</c:v>
                </c:pt>
                <c:pt idx="20">
                  <c:v>7.1487449144101486E-3</c:v>
                </c:pt>
                <c:pt idx="21">
                  <c:v>7.2524808773623108E-3</c:v>
                </c:pt>
                <c:pt idx="22">
                  <c:v>7.6732122300631495E-3</c:v>
                </c:pt>
                <c:pt idx="23">
                  <c:v>7.6632791831332042E-3</c:v>
                </c:pt>
                <c:pt idx="24">
                  <c:v>7.1312525856970883E-3</c:v>
                </c:pt>
                <c:pt idx="25">
                  <c:v>7.0752161236516979E-3</c:v>
                </c:pt>
                <c:pt idx="26">
                  <c:v>7.0964730757737239E-3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B4-48A2-ABBA-01BD9595D39F}"/>
            </c:ext>
          </c:extLst>
        </c:ser>
        <c:ser>
          <c:idx val="5"/>
          <c:order val="5"/>
          <c:tx>
            <c:strRef>
              <c:f>TD_Table3!$G$34</c:f>
              <c:strCache>
                <c:ptCount val="1"/>
                <c:pt idx="0">
                  <c:v>Letrina Clima seco, familia reducida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TD_Table3!$A$35:$A$61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TD_Table3!$G$35:$G$61</c:f>
              <c:numCache>
                <c:formatCode>General</c:formatCode>
                <c:ptCount val="27"/>
                <c:pt idx="0">
                  <c:v>7.556713034249098E-3</c:v>
                </c:pt>
                <c:pt idx="1">
                  <c:v>5.1731683366053448E-3</c:v>
                </c:pt>
                <c:pt idx="2">
                  <c:v>2.9691717354266454E-3</c:v>
                </c:pt>
                <c:pt idx="3">
                  <c:v>2.7970282794306757E-3</c:v>
                </c:pt>
                <c:pt idx="4">
                  <c:v>2.6361498170197019E-3</c:v>
                </c:pt>
                <c:pt idx="5">
                  <c:v>2.5973102215294127E-3</c:v>
                </c:pt>
                <c:pt idx="6">
                  <c:v>2.5642160038120052E-3</c:v>
                </c:pt>
                <c:pt idx="7">
                  <c:v>5.9776975804505935E-3</c:v>
                </c:pt>
                <c:pt idx="8">
                  <c:v>9.2650503097846133E-3</c:v>
                </c:pt>
                <c:pt idx="9">
                  <c:v>7.7064075377984787E-3</c:v>
                </c:pt>
                <c:pt idx="10">
                  <c:v>6.2440144365436857E-3</c:v>
                </c:pt>
                <c:pt idx="11">
                  <c:v>6.4852112493568948E-3</c:v>
                </c:pt>
                <c:pt idx="12">
                  <c:v>6.71371652355565E-3</c:v>
                </c:pt>
                <c:pt idx="13">
                  <c:v>6.929974337635079E-3</c:v>
                </c:pt>
                <c:pt idx="14">
                  <c:v>6.6290325580004913E-3</c:v>
                </c:pt>
                <c:pt idx="15">
                  <c:v>6.3316018379527151E-3</c:v>
                </c:pt>
                <c:pt idx="16">
                  <c:v>6.0385455265608966E-3</c:v>
                </c:pt>
                <c:pt idx="17">
                  <c:v>5.0309597055375986E-3</c:v>
                </c:pt>
                <c:pt idx="18">
                  <c:v>4.0822121196981082E-3</c:v>
                </c:pt>
                <c:pt idx="19">
                  <c:v>3.1876705885921851E-3</c:v>
                </c:pt>
                <c:pt idx="20">
                  <c:v>2.3424071851440818E-3</c:v>
                </c:pt>
                <c:pt idx="21">
                  <c:v>1.5423880428302754E-3</c:v>
                </c:pt>
                <c:pt idx="22">
                  <c:v>2.0068935089795794E-3</c:v>
                </c:pt>
                <c:pt idx="23">
                  <c:v>2.4386725099928117E-3</c:v>
                </c:pt>
                <c:pt idx="24">
                  <c:v>2.1141431371746299E-3</c:v>
                </c:pt>
                <c:pt idx="25">
                  <c:v>1.8081749798899329E-3</c:v>
                </c:pt>
                <c:pt idx="26">
                  <c:v>1.5193891451164255E-3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B4-48A2-ABBA-01BD9595D39F}"/>
            </c:ext>
          </c:extLst>
        </c:ser>
        <c:ser>
          <c:idx val="6"/>
          <c:order val="6"/>
          <c:tx>
            <c:strRef>
              <c:f>TD_Table3!$H$34</c:f>
              <c:strCache>
                <c:ptCount val="1"/>
                <c:pt idx="0">
                  <c:v>Planta de tratamiento centralizada aeróbico bien operada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TD_Table3!$A$35:$A$61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TD_Table3!$H$35:$H$61</c:f>
              <c:numCache>
                <c:formatCode>General</c:formatCode>
                <c:ptCount val="27"/>
                <c:pt idx="0">
                  <c:v>0</c:v>
                </c:pt>
                <c:pt idx="1">
                  <c:v>2.1836689813141139E-3</c:v>
                </c:pt>
                <c:pt idx="2">
                  <c:v>2.7710258376617827E-3</c:v>
                </c:pt>
                <c:pt idx="3">
                  <c:v>3.3709613588336659E-3</c:v>
                </c:pt>
                <c:pt idx="4">
                  <c:v>3.9659120827870683E-3</c:v>
                </c:pt>
                <c:pt idx="5">
                  <c:v>6.5752316352326728E-3</c:v>
                </c:pt>
                <c:pt idx="6">
                  <c:v>1.0833618845000257E-2</c:v>
                </c:pt>
                <c:pt idx="7">
                  <c:v>1.3100054122493925E-2</c:v>
                </c:pt>
                <c:pt idx="8">
                  <c:v>1.4602726099417516E-2</c:v>
                </c:pt>
                <c:pt idx="9">
                  <c:v>1.3355418518481642E-2</c:v>
                </c:pt>
                <c:pt idx="10">
                  <c:v>1.5447842581382426E-2</c:v>
                </c:pt>
                <c:pt idx="11">
                  <c:v>3.6157791058556175E-2</c:v>
                </c:pt>
                <c:pt idx="12">
                  <c:v>9.7165990865260177E-2</c:v>
                </c:pt>
                <c:pt idx="13">
                  <c:v>0.12641565338332644</c:v>
                </c:pt>
                <c:pt idx="14">
                  <c:v>0.12863982240344721</c:v>
                </c:pt>
                <c:pt idx="15">
                  <c:v>0.14048394709265091</c:v>
                </c:pt>
                <c:pt idx="16">
                  <c:v>0.18244517929965451</c:v>
                </c:pt>
                <c:pt idx="17">
                  <c:v>0.18379134651349455</c:v>
                </c:pt>
                <c:pt idx="18">
                  <c:v>0.18814332185352017</c:v>
                </c:pt>
                <c:pt idx="19">
                  <c:v>0.18329803358399596</c:v>
                </c:pt>
                <c:pt idx="20">
                  <c:v>0.18824284822027765</c:v>
                </c:pt>
                <c:pt idx="21">
                  <c:v>0.20344475485349439</c:v>
                </c:pt>
                <c:pt idx="22">
                  <c:v>0.20448954557221174</c:v>
                </c:pt>
                <c:pt idx="23">
                  <c:v>0.20835402881394607</c:v>
                </c:pt>
                <c:pt idx="24">
                  <c:v>0.21089731000391643</c:v>
                </c:pt>
                <c:pt idx="25">
                  <c:v>0.21387505937714021</c:v>
                </c:pt>
                <c:pt idx="26">
                  <c:v>0.21601974492619405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B4-48A2-ABBA-01BD9595D39F}"/>
            </c:ext>
          </c:extLst>
        </c:ser>
        <c:ser>
          <c:idx val="7"/>
          <c:order val="7"/>
          <c:tx>
            <c:strRef>
              <c:f>TD_Table3!$I$34</c:f>
              <c:strCache>
                <c:ptCount val="1"/>
                <c:pt idx="0">
                  <c:v>Planta de tratamiento centralizada aeróbico mal operada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TD_Table3!$A$35:$A$61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TD_Table3!$I$35:$I$61</c:f>
              <c:numCache>
                <c:formatCode>General</c:formatCode>
                <c:ptCount val="27"/>
                <c:pt idx="0">
                  <c:v>0</c:v>
                </c:pt>
                <c:pt idx="1">
                  <c:v>4.2470571710924911E-3</c:v>
                </c:pt>
                <c:pt idx="2">
                  <c:v>3.6504898541682852E-2</c:v>
                </c:pt>
                <c:pt idx="3">
                  <c:v>4.0062288315576941E-2</c:v>
                </c:pt>
                <c:pt idx="4">
                  <c:v>4.2522966174669156E-2</c:v>
                </c:pt>
                <c:pt idx="5">
                  <c:v>4.4805501533020375E-2</c:v>
                </c:pt>
                <c:pt idx="6">
                  <c:v>6.7257646877378841E-2</c:v>
                </c:pt>
                <c:pt idx="7">
                  <c:v>8.0514502616739272E-2</c:v>
                </c:pt>
                <c:pt idx="8">
                  <c:v>9.3959223432953709E-2</c:v>
                </c:pt>
                <c:pt idx="9">
                  <c:v>6.3823891450992057E-2</c:v>
                </c:pt>
                <c:pt idx="10">
                  <c:v>6.6518486010262889E-2</c:v>
                </c:pt>
                <c:pt idx="11">
                  <c:v>8.0318736603028726E-2</c:v>
                </c:pt>
                <c:pt idx="12">
                  <c:v>7.3059016074167857E-2</c:v>
                </c:pt>
                <c:pt idx="13">
                  <c:v>7.0292255329866452E-2</c:v>
                </c:pt>
                <c:pt idx="14">
                  <c:v>6.834471914895493E-2</c:v>
                </c:pt>
                <c:pt idx="15">
                  <c:v>5.6080219321899077E-2</c:v>
                </c:pt>
                <c:pt idx="16">
                  <c:v>5.6301358508723406E-2</c:v>
                </c:pt>
                <c:pt idx="17">
                  <c:v>5.6377467769698097E-2</c:v>
                </c:pt>
                <c:pt idx="18">
                  <c:v>5.6635610605928428E-2</c:v>
                </c:pt>
                <c:pt idx="19">
                  <c:v>5.0200053408879536E-2</c:v>
                </c:pt>
                <c:pt idx="20">
                  <c:v>5.2488492705328016E-2</c:v>
                </c:pt>
                <c:pt idx="21">
                  <c:v>5.3713256961451863E-2</c:v>
                </c:pt>
                <c:pt idx="22">
                  <c:v>5.3777934174822621E-2</c:v>
                </c:pt>
                <c:pt idx="23">
                  <c:v>5.3737785257371329E-2</c:v>
                </c:pt>
                <c:pt idx="24">
                  <c:v>5.4202139699915559E-2</c:v>
                </c:pt>
                <c:pt idx="25">
                  <c:v>5.4317254067053344E-2</c:v>
                </c:pt>
                <c:pt idx="26">
                  <c:v>5.4948938754973829E-2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B4-48A2-ABBA-01BD9595D39F}"/>
            </c:ext>
          </c:extLst>
        </c:ser>
        <c:ser>
          <c:idx val="8"/>
          <c:order val="8"/>
          <c:tx>
            <c:strRef>
              <c:f>TD_Table3!$J$34</c:f>
              <c:strCache>
                <c:ptCount val="1"/>
                <c:pt idx="0">
                  <c:v>Reactor anaeróbico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TD_Table3!$A$35:$A$61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TD_Table3!$J$35:$J$61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3.9196974022652492E-4</c:v>
                </c:pt>
                <c:pt idx="9">
                  <c:v>3.9187468721621801E-5</c:v>
                </c:pt>
                <c:pt idx="10">
                  <c:v>3.9425928152433467E-5</c:v>
                </c:pt>
                <c:pt idx="11">
                  <c:v>3.8922222454957203E-5</c:v>
                </c:pt>
                <c:pt idx="12">
                  <c:v>3.8733163084764616E-5</c:v>
                </c:pt>
                <c:pt idx="13">
                  <c:v>3.4347242513141576E-5</c:v>
                </c:pt>
                <c:pt idx="14">
                  <c:v>3.7463532385990568E-5</c:v>
                </c:pt>
                <c:pt idx="15">
                  <c:v>3.1475316936696789E-5</c:v>
                </c:pt>
                <c:pt idx="16">
                  <c:v>2.4534933667430963E-5</c:v>
                </c:pt>
                <c:pt idx="17">
                  <c:v>6.7793099291969645E-5</c:v>
                </c:pt>
                <c:pt idx="18">
                  <c:v>7.0794070947828314E-5</c:v>
                </c:pt>
                <c:pt idx="19">
                  <c:v>6.5528030417464256E-5</c:v>
                </c:pt>
                <c:pt idx="20">
                  <c:v>6.0705274952309932E-5</c:v>
                </c:pt>
                <c:pt idx="21">
                  <c:v>6.1348827007673859E-5</c:v>
                </c:pt>
                <c:pt idx="22">
                  <c:v>6.0647453353441468E-5</c:v>
                </c:pt>
                <c:pt idx="23">
                  <c:v>5.9990984120328909E-5</c:v>
                </c:pt>
                <c:pt idx="24">
                  <c:v>6.0512479256713524E-5</c:v>
                </c:pt>
                <c:pt idx="25">
                  <c:v>6.0982157859502407E-5</c:v>
                </c:pt>
                <c:pt idx="26">
                  <c:v>6.1423617403936134E-5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B4-48A2-ABBA-01BD9595D39F}"/>
            </c:ext>
          </c:extLst>
        </c:ser>
        <c:ser>
          <c:idx val="9"/>
          <c:order val="9"/>
          <c:tx>
            <c:strRef>
              <c:f>TD_Table3!$K$34</c:f>
              <c:strCache>
                <c:ptCount val="1"/>
                <c:pt idx="0">
                  <c:v>Sistema séptico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TD_Table3!$A$35:$A$61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TD_Table3!$K$35:$K$61</c:f>
              <c:numCache>
                <c:formatCode>General</c:formatCode>
                <c:ptCount val="27"/>
                <c:pt idx="0">
                  <c:v>3.2133145602549616E-2</c:v>
                </c:pt>
                <c:pt idx="1">
                  <c:v>2.896477577734588E-2</c:v>
                </c:pt>
                <c:pt idx="2">
                  <c:v>2.6088202343873435E-2</c:v>
                </c:pt>
                <c:pt idx="3">
                  <c:v>2.8301033394774466E-2</c:v>
                </c:pt>
                <c:pt idx="4">
                  <c:v>3.0396373180719471E-2</c:v>
                </c:pt>
                <c:pt idx="5">
                  <c:v>3.1466875717917064E-2</c:v>
                </c:pt>
                <c:pt idx="6">
                  <c:v>3.2582268237509801E-2</c:v>
                </c:pt>
                <c:pt idx="7">
                  <c:v>3.1370816281808905E-2</c:v>
                </c:pt>
                <c:pt idx="8">
                  <c:v>3.0205530280276872E-2</c:v>
                </c:pt>
                <c:pt idx="9">
                  <c:v>3.0876261705836648E-2</c:v>
                </c:pt>
                <c:pt idx="10">
                  <c:v>3.1565736757965555E-2</c:v>
                </c:pt>
                <c:pt idx="11">
                  <c:v>3.1812790047505757E-2</c:v>
                </c:pt>
                <c:pt idx="12">
                  <c:v>3.2130399817433562E-2</c:v>
                </c:pt>
                <c:pt idx="13">
                  <c:v>3.2366373885964327E-2</c:v>
                </c:pt>
                <c:pt idx="14">
                  <c:v>3.3158676524965715E-2</c:v>
                </c:pt>
                <c:pt idx="15">
                  <c:v>3.3925398390867577E-2</c:v>
                </c:pt>
                <c:pt idx="16">
                  <c:v>3.4669447984111854E-2</c:v>
                </c:pt>
                <c:pt idx="17">
                  <c:v>2.965099456723929E-2</c:v>
                </c:pt>
                <c:pt idx="18">
                  <c:v>2.4928493767058649E-2</c:v>
                </c:pt>
                <c:pt idx="19">
                  <c:v>2.0477662917834028E-2</c:v>
                </c:pt>
                <c:pt idx="20">
                  <c:v>1.6273574626514239E-2</c:v>
                </c:pt>
                <c:pt idx="21">
                  <c:v>1.2298517243115798E-2</c:v>
                </c:pt>
                <c:pt idx="22">
                  <c:v>1.755904654122669E-2</c:v>
                </c:pt>
                <c:pt idx="23">
                  <c:v>2.2469596454542471E-2</c:v>
                </c:pt>
                <c:pt idx="24">
                  <c:v>1.7192030056938656E-2</c:v>
                </c:pt>
                <c:pt idx="25">
                  <c:v>1.220868481802562E-2</c:v>
                </c:pt>
                <c:pt idx="26">
                  <c:v>7.4971604505557317E-3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B4-48A2-ABBA-01BD9595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48160"/>
        <c:axId val="1198432768"/>
      </c:scatterChart>
      <c:valAx>
        <c:axId val="11984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8432768"/>
        <c:crosses val="autoZero"/>
        <c:crossBetween val="midCat"/>
      </c:valAx>
      <c:valAx>
        <c:axId val="11984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844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19</xdr:col>
      <xdr:colOff>333374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1</xdr:row>
      <xdr:rowOff>47625</xdr:rowOff>
    </xdr:from>
    <xdr:to>
      <xdr:col>17</xdr:col>
      <xdr:colOff>385762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13</xdr:row>
      <xdr:rowOff>152400</xdr:rowOff>
    </xdr:from>
    <xdr:to>
      <xdr:col>17</xdr:col>
      <xdr:colOff>552450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27</xdr:row>
      <xdr:rowOff>95250</xdr:rowOff>
    </xdr:from>
    <xdr:to>
      <xdr:col>17</xdr:col>
      <xdr:colOff>542925</xdr:colOff>
      <xdr:row>41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44</xdr:row>
      <xdr:rowOff>95250</xdr:rowOff>
    </xdr:from>
    <xdr:to>
      <xdr:col>13</xdr:col>
      <xdr:colOff>590549</xdr:colOff>
      <xdr:row>58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2662236</xdr:colOff>
      <xdr:row>22</xdr:row>
      <xdr:rowOff>47625</xdr:rowOff>
    </xdr:from>
    <xdr:to>
      <xdr:col>3</xdr:col>
      <xdr:colOff>2781299</xdr:colOff>
      <xdr:row>51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%20MMA/Tratamiento%20y%20descarga%20de%20aguas%20domesticas%20-%203,0_JVH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gas"/>
      <sheetName val="Pob total"/>
      <sheetName val="Fracc pob"/>
      <sheetName val="Grado utili"/>
      <sheetName val="Lodo remov"/>
      <sheetName val="Metano"/>
      <sheetName val="1990"/>
      <sheetName val="1990 a"/>
      <sheetName val="1991"/>
      <sheetName val="1991 a"/>
      <sheetName val="1992"/>
      <sheetName val="1992 a"/>
      <sheetName val="1993"/>
      <sheetName val="1993 a"/>
      <sheetName val="1994"/>
      <sheetName val="1994 a"/>
      <sheetName val="1995"/>
      <sheetName val="1995 a"/>
      <sheetName val="1996"/>
      <sheetName val="1996 a"/>
      <sheetName val="1997"/>
      <sheetName val="1997 a"/>
      <sheetName val="1998"/>
      <sheetName val="1998 a"/>
      <sheetName val="1999"/>
      <sheetName val="1999 a"/>
      <sheetName val="2000"/>
      <sheetName val="2000 a"/>
      <sheetName val="2001"/>
      <sheetName val="2001 a"/>
      <sheetName val="2002"/>
      <sheetName val="2002 a"/>
      <sheetName val="2003"/>
      <sheetName val="2003 a"/>
      <sheetName val="2004"/>
      <sheetName val="2004 a"/>
      <sheetName val="2005"/>
      <sheetName val="2005 a"/>
      <sheetName val="2006"/>
      <sheetName val="2006 a"/>
      <sheetName val="2007"/>
      <sheetName val="2007 a"/>
      <sheetName val="2008"/>
      <sheetName val="2008 a"/>
      <sheetName val="2009"/>
      <sheetName val="2009 a"/>
      <sheetName val="2010"/>
      <sheetName val="2010 a"/>
      <sheetName val="2011"/>
      <sheetName val="2011 a"/>
      <sheetName val="2012"/>
      <sheetName val="2012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1">
          <cell r="B1">
            <v>1998</v>
          </cell>
          <cell r="C1">
            <v>2000</v>
          </cell>
          <cell r="D1">
            <v>2001</v>
          </cell>
          <cell r="E1">
            <v>2002</v>
          </cell>
          <cell r="F1">
            <v>2003</v>
          </cell>
          <cell r="G1">
            <v>2004</v>
          </cell>
          <cell r="H1">
            <v>2005</v>
          </cell>
          <cell r="I1">
            <v>2006</v>
          </cell>
          <cell r="J1">
            <v>2007</v>
          </cell>
          <cell r="K1">
            <v>2008</v>
          </cell>
          <cell r="L1">
            <v>2009</v>
          </cell>
          <cell r="M1">
            <v>2010</v>
          </cell>
          <cell r="N1">
            <v>2011</v>
          </cell>
        </row>
        <row r="2">
          <cell r="A2" t="str">
            <v>Otros</v>
          </cell>
          <cell r="B2">
            <v>0</v>
          </cell>
          <cell r="C2">
            <v>2</v>
          </cell>
          <cell r="D2">
            <v>2</v>
          </cell>
          <cell r="E2">
            <v>4</v>
          </cell>
          <cell r="F2">
            <v>4</v>
          </cell>
          <cell r="G2">
            <v>4</v>
          </cell>
          <cell r="H2">
            <v>6</v>
          </cell>
          <cell r="I2">
            <v>14</v>
          </cell>
          <cell r="J2">
            <v>16</v>
          </cell>
          <cell r="K2">
            <v>16</v>
          </cell>
          <cell r="L2">
            <v>15</v>
          </cell>
          <cell r="M2">
            <v>17</v>
          </cell>
          <cell r="N2">
            <v>16</v>
          </cell>
        </row>
        <row r="3">
          <cell r="A3" t="str">
            <v>Emisarios Submarinos</v>
          </cell>
          <cell r="B3">
            <v>11</v>
          </cell>
          <cell r="C3">
            <v>14</v>
          </cell>
          <cell r="D3">
            <v>17</v>
          </cell>
          <cell r="E3">
            <v>20</v>
          </cell>
          <cell r="F3">
            <v>22</v>
          </cell>
          <cell r="G3">
            <v>27</v>
          </cell>
          <cell r="H3">
            <v>27</v>
          </cell>
          <cell r="I3">
            <v>33</v>
          </cell>
          <cell r="J3">
            <v>32</v>
          </cell>
          <cell r="K3">
            <v>32</v>
          </cell>
          <cell r="L3">
            <v>32</v>
          </cell>
          <cell r="M3">
            <v>32</v>
          </cell>
          <cell r="N3">
            <v>32</v>
          </cell>
        </row>
        <row r="4">
          <cell r="A4" t="str">
            <v>Laguna de Estabilización</v>
          </cell>
          <cell r="B4">
            <v>61</v>
          </cell>
          <cell r="C4">
            <v>44</v>
          </cell>
          <cell r="D4">
            <v>42</v>
          </cell>
          <cell r="E4">
            <v>30</v>
          </cell>
          <cell r="F4">
            <v>24</v>
          </cell>
          <cell r="G4">
            <v>20</v>
          </cell>
          <cell r="H4">
            <v>20</v>
          </cell>
          <cell r="I4">
            <v>14</v>
          </cell>
          <cell r="J4">
            <v>8</v>
          </cell>
          <cell r="K4">
            <v>8</v>
          </cell>
          <cell r="L4">
            <v>9</v>
          </cell>
          <cell r="M4">
            <v>7</v>
          </cell>
          <cell r="N4">
            <v>8</v>
          </cell>
        </row>
        <row r="5">
          <cell r="A5" t="str">
            <v>Lagunas Aireadas</v>
          </cell>
          <cell r="B5">
            <v>9</v>
          </cell>
          <cell r="C5">
            <v>17</v>
          </cell>
          <cell r="D5">
            <v>23</v>
          </cell>
          <cell r="E5">
            <v>35</v>
          </cell>
          <cell r="F5">
            <v>41</v>
          </cell>
          <cell r="G5">
            <v>45</v>
          </cell>
          <cell r="H5">
            <v>45</v>
          </cell>
          <cell r="I5">
            <v>48</v>
          </cell>
          <cell r="J5">
            <v>52</v>
          </cell>
          <cell r="K5">
            <v>54</v>
          </cell>
          <cell r="L5">
            <v>52</v>
          </cell>
          <cell r="M5">
            <v>53</v>
          </cell>
          <cell r="N5">
            <v>53</v>
          </cell>
        </row>
        <row r="6">
          <cell r="A6" t="str">
            <v>Lodos Activados</v>
          </cell>
          <cell r="B6">
            <v>0</v>
          </cell>
          <cell r="C6">
            <v>14</v>
          </cell>
          <cell r="D6">
            <v>31</v>
          </cell>
          <cell r="E6">
            <v>52</v>
          </cell>
          <cell r="F6">
            <v>79</v>
          </cell>
          <cell r="G6">
            <v>94</v>
          </cell>
          <cell r="H6">
            <v>107</v>
          </cell>
          <cell r="I6">
            <v>128</v>
          </cell>
          <cell r="J6">
            <v>143</v>
          </cell>
          <cell r="K6">
            <v>147</v>
          </cell>
          <cell r="L6">
            <v>155</v>
          </cell>
          <cell r="M6">
            <v>156</v>
          </cell>
          <cell r="N6">
            <v>159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enie" refreshedDate="41484.623927777779" createdVersion="3" refreshedVersion="3" minRefreshableVersion="3" recordCount="252">
  <cacheSource type="worksheet">
    <worksheetSource ref="A1:D253" sheet="Caudales"/>
  </cacheSource>
  <cacheFields count="5">
    <cacheField name="Plantas_de_tratamien" numFmtId="0">
      <sharedItems/>
    </cacheField>
    <cacheField name="Region" numFmtId="0">
      <sharedItems/>
    </cacheField>
    <cacheField name="Tipo_tratamiento" numFmtId="0">
      <sharedItems count="9">
        <s v="LODOS ACTIVADOS  "/>
        <s v="PRIMARIO Y DESINFECCION"/>
        <s v="SBR"/>
        <s v="LAGUNA AIREADA"/>
        <s v="LAGUNA ESTABILIZACION"/>
        <s v="BIOFILTRO"/>
        <s v="EMISARIO SUBMARINO"/>
        <s v="ZANJA OXIDACION"/>
        <s v="LOMBRIFILTRO "/>
      </sharedItems>
    </cacheField>
    <cacheField name="Value" numFmtId="0">
      <sharedItems containsMixedTypes="1" containsNumber="1" minValue="0.27" maxValue="6958.16"/>
    </cacheField>
    <cacheField name="Trat_Lodos" numFmtId="0">
      <sharedItems count="8">
        <s v="USO AGRICOLA  "/>
        <s v="MONORRELLENO  "/>
        <s v="VERTEDERO AUTORIZADO  "/>
        <s v="OTRO  "/>
        <s v="RELLENO SANITARIO  "/>
        <s v="NGL  "/>
        <s v="GRANJA DE COMPOSTAJE "/>
        <s v="S/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JMV" refreshedDate="44027.763267013892" createdVersion="6" refreshedVersion="6" minRefreshableVersion="3" recordCount="162">
  <cacheSource type="worksheet">
    <worksheetSource name="Table1"/>
  </cacheSource>
  <cacheFields count="3">
    <cacheField name="TipoTratamiento" numFmtId="0">
      <sharedItems/>
    </cacheField>
    <cacheField name="Time" numFmtId="0">
      <sharedItems containsSemiMixedTypes="0" containsString="0" containsNumber="1" containsInteger="1" minValue="1990" maxValue="2016" count="27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kgDBO" numFmtId="0">
      <sharedItems containsSemiMixedTypes="0" containsString="0" containsNumber="1" minValue="0" maxValue="24910553.8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OnLoad="1" refreshedBy="JMV" refreshedDate="44027.763401851851" createdVersion="6" refreshedVersion="6" minRefreshableVersion="3" recordCount="108">
  <cacheSource type="worksheet">
    <worksheetSource name="Table2"/>
  </cacheSource>
  <cacheFields count="3">
    <cacheField name="Tratamiento" numFmtId="0">
      <sharedItems count="4">
        <s v="Cloaca en movimiento"/>
        <s v="Sistema séptico"/>
        <s v="Letrina Clima seco, familia reducida"/>
        <s v="Cloaca estancada"/>
      </sharedItems>
    </cacheField>
    <cacheField name="Time" numFmtId="0">
      <sharedItems containsSemiMixedTypes="0" containsString="0" containsNumber="1" containsInteger="1" minValue="1990" maxValue="2016" count="27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Fraccion" numFmtId="0">
      <sharedItems containsSemiMixedTypes="0" containsString="0" containsNumber="1" minValue="9.0041195408632237E-3" maxValue="0.67242990553498982" count="108">
        <n v="9.7575755808614759E-2"/>
        <n v="0.12342770087198736"/>
        <n v="0.14668507038757495"/>
        <n v="0.16063273507113038"/>
        <n v="0.18358068097289088"/>
        <n v="0.13145246899356663"/>
        <n v="7.7839906117176005E-2"/>
        <n v="9.1864099345377287E-2"/>
        <n v="0.10788216894603644"/>
        <n v="9.6138286251505764E-2"/>
        <n v="8.5279586936992891E-2"/>
        <n v="9.8830453758049774E-2"/>
        <n v="0.11239145184878921"/>
        <n v="0.12608924864911361"/>
        <n v="0.1394121163951508"/>
        <n v="0.15234650294912944"/>
        <n v="0.16497375598306838"/>
        <n v="0.1693200340745501"/>
        <n v="0.17241477755291607"/>
        <n v="0.17420292659772116"/>
        <n v="0.17460864971381693"/>
        <n v="0.17351038061322091"/>
        <n v="0.15597768776029861"/>
        <n v="0.13954158807305583"/>
        <n v="0.1711093916010844"/>
        <n v="0.20188871089238564"/>
        <n v="0.2320022967617488"/>
        <n v="0.2018429666781888"/>
        <n v="0.20857070425320945"/>
        <n v="0.21458759937804286"/>
        <n v="0.24243669795298595"/>
        <n v="0.28203419633166199"/>
        <n v="0.26236335194093952"/>
        <n v="0.24208794887326304"/>
        <n v="0.25331576028289937"/>
        <n v="0.26417216213765843"/>
        <n v="0.27778308997027629"/>
        <n v="0.29238277477987051"/>
        <n v="0.33795480614624335"/>
        <n v="0.38350955265728365"/>
        <n v="0.42917461769949716"/>
        <n v="0.43911817977259043"/>
        <n v="0.44880603042753386"/>
        <n v="0.45820590197143529"/>
        <n v="0.46629485989727182"/>
        <n v="0.47479203915441087"/>
        <n v="0.48375427847963282"/>
        <n v="0.49325812136166325"/>
        <n v="0.50341093940073078"/>
        <n v="0.55430712820409356"/>
        <n v="0.60192198295009092"/>
        <n v="0.59582542238329783"/>
        <n v="0.58998151511359742"/>
        <n v="0.58436694517563281"/>
        <n v="2.8151371978206545E-2"/>
        <n v="1.8318003640713999E-2"/>
        <n v="9.5411906202116127E-3"/>
        <n v="9.1522609108191169E-3"/>
        <n v="9.0041195408632237E-3"/>
        <n v="1.8159407437610062E-2"/>
        <n v="2.7700517015711076E-2"/>
        <n v="6.8816558714482057E-2"/>
        <n v="0.11406793853082368"/>
        <n v="0.14028184885611816"/>
        <n v="0.16499863283023244"/>
        <n v="0.1423638920478206"/>
        <n v="0.11921018102539092"/>
        <n v="9.575396236644311E-2"/>
        <n v="0.10992508461383714"/>
        <n v="0.12333569929077354"/>
        <n v="0.13606047727037543"/>
        <n v="0.13579148413663006"/>
        <n v="0.13542964229614246"/>
        <n v="0.13496251392617173"/>
        <n v="0.13437228953626279"/>
        <n v="0.13364542482983455"/>
        <n v="0.11642478028387038"/>
        <n v="0.10029707397285915"/>
        <n v="9.3527375338232965E-2"/>
        <n v="8.6853410959456229E-2"/>
        <n v="8.024869371026469E-2"/>
        <n v="0.67242990553498982"/>
        <n v="0.64968359123408925"/>
        <n v="0.62918613961417058"/>
        <n v="0.58777830606506454"/>
        <n v="0.52538100315458403"/>
        <n v="0.5880247716278838"/>
        <n v="0.65237162799384996"/>
        <n v="0.5860035816572412"/>
        <n v="0.51387773038548146"/>
        <n v="0.48579677492209977"/>
        <n v="0.45733900545290412"/>
        <n v="0.42085084804788647"/>
        <n v="0.38488881446853618"/>
        <n v="0.34898217128494602"/>
        <n v="0.31154461921842164"/>
        <n v="0.275511767332563"/>
        <n v="0.24075986477512096"/>
        <n v="0.22859362189154789"/>
        <n v="0.21736354099653052"/>
        <n v="0.20708028099647438"/>
        <n v="0.19776093938825701"/>
        <n v="0.18943325515621368"/>
        <n v="0.17329040375173749"/>
        <n v="0.15823935500399411"/>
        <n v="0.13953781067738474"/>
        <n v="0.12127636303456064"/>
        <n v="0.103382064352353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OnLoad="1" refreshedBy="JMV" refreshedDate="44027.778396527778" createdVersion="6" refreshedVersion="6" minRefreshableVersion="3" recordCount="270">
  <cacheSource type="worksheet">
    <worksheetSource name="Table3"/>
  </cacheSource>
  <cacheFields count="3">
    <cacheField name="Tratamiento" numFmtId="0">
      <sharedItems count="10">
        <s v="Eliminación en río lago y mar"/>
        <s v="Planta de tratamiento centralizada aeróbico mal operada"/>
        <s v="Planta de tratamiento centralizada aeróbico bien operada"/>
        <s v="Laguna anaeróbica poco profunda"/>
        <s v="Digestor anaeróbico para lodos"/>
        <s v="Reactor anaeróbico"/>
        <s v="Cloaca en movimiento"/>
        <s v="Sistema séptico"/>
        <s v="Letrina Clima seco, familia reducida"/>
        <s v="Cloaca estancada"/>
      </sharedItems>
    </cacheField>
    <cacheField name="Time" numFmtId="0">
      <sharedItems containsSemiMixedTypes="0" containsString="0" containsNumber="1" containsInteger="1" minValue="1990" maxValue="2016" count="27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Fraccion" numFmtId="0">
      <sharedItems containsSemiMixedTypes="0" containsString="0" containsNumber="1" minValue="0" maxValue="0.77247115234169073" count="249">
        <n v="6.0356022941993832E-2"/>
        <n v="5.5568500520790882E-2"/>
        <n v="3.4238636288164752E-2"/>
        <n v="4.1502248522161014E-2"/>
        <n v="4.9207039777452041E-2"/>
        <n v="5.59282240034112E-2"/>
        <n v="3.8434603322890115E-2"/>
        <n v="3.3635934563651437E-2"/>
        <n v="2.8418830820208289E-2"/>
        <n v="0.10562924470924213"/>
        <n v="0.10316793470789774"/>
        <n v="0.12755600200504247"/>
        <n v="0.12887811562621337"/>
        <n v="0.13480011567183914"/>
        <n v="0.14934343682850401"/>
        <n v="0.16055454179692552"/>
        <n v="0.20392257782499584"/>
        <n v="0.20415241971441486"/>
        <n v="0.21650599240674792"/>
        <n v="0.20622649493449377"/>
        <n v="0.21911595980932055"/>
        <n v="0.23120289403161215"/>
        <n v="0.22986558963100387"/>
        <n v="0.22921753999041608"/>
        <n v="0.22650762692454382"/>
        <n v="0.22692009803959701"/>
        <n v="0.22894252168737089"/>
        <n v="0"/>
        <n v="4.2470571710924911E-3"/>
        <n v="3.6504898541682852E-2"/>
        <n v="4.0062288315576941E-2"/>
        <n v="4.2522966174669156E-2"/>
        <n v="4.4805501533020375E-2"/>
        <n v="6.7257646877378841E-2"/>
        <n v="8.0514502616739272E-2"/>
        <n v="9.3959223432953709E-2"/>
        <n v="6.3823891450992057E-2"/>
        <n v="6.6518486010262889E-2"/>
        <n v="8.0318736603028726E-2"/>
        <n v="7.3059016074167857E-2"/>
        <n v="7.0292255329866452E-2"/>
        <n v="6.834471914895493E-2"/>
        <n v="5.6080219321899077E-2"/>
        <n v="5.6301358508723406E-2"/>
        <n v="5.6377467769698097E-2"/>
        <n v="5.6635610605928428E-2"/>
        <n v="5.0200053408879536E-2"/>
        <n v="5.2488492705328016E-2"/>
        <n v="5.3713256961451863E-2"/>
        <n v="5.3777934174822621E-2"/>
        <n v="5.3737785257371329E-2"/>
        <n v="5.4202139699915559E-2"/>
        <n v="5.4317254067053344E-2"/>
        <n v="5.4948938754973829E-2"/>
        <n v="2.1836689813141139E-3"/>
        <n v="2.7710258376617827E-3"/>
        <n v="3.3709613588336659E-3"/>
        <n v="3.9659120827870683E-3"/>
        <n v="6.5752316352326728E-3"/>
        <n v="1.0833618845000257E-2"/>
        <n v="1.3100054122493925E-2"/>
        <n v="1.4602726099417516E-2"/>
        <n v="1.3355418518481642E-2"/>
        <n v="1.5447842581382426E-2"/>
        <n v="3.6157791058556175E-2"/>
        <n v="9.7165990865260177E-2"/>
        <n v="0.12641565338332644"/>
        <n v="0.12863982240344721"/>
        <n v="0.14048394709265091"/>
        <n v="0.18244517929965451"/>
        <n v="0.18379134651349455"/>
        <n v="0.18814332185352017"/>
        <n v="0.18329803358399596"/>
        <n v="0.18824284822027765"/>
        <n v="0.20344475485349439"/>
        <n v="0.20448954557221174"/>
        <n v="0.20835402881394607"/>
        <n v="0.21089731000391643"/>
        <n v="0.21387505937714021"/>
        <n v="0.21601974492619405"/>
        <n v="1.1015524629994739E-2"/>
        <n v="1.2594006479156108E-2"/>
        <n v="1.4280806264420812E-2"/>
        <n v="1.6729584130039856E-2"/>
        <n v="1.6845556046764753E-2"/>
        <n v="1.7492304259509511E-2"/>
        <n v="1.910270185268656E-2"/>
        <n v="2.1000922661702993E-2"/>
        <n v="1.4545129774538739E-2"/>
        <n v="1.7690462983227205E-2"/>
        <n v="3.1364440077730454E-2"/>
        <n v="2.2499430504786741E-2"/>
        <n v="1.6401511094175727E-2"/>
        <n v="1.224163282404173E-2"/>
        <n v="1.5803079570534815E-2"/>
        <n v="2.0500299367174964E-2"/>
        <n v="1.0170647542654881E-2"/>
        <n v="6.65445299728132E-3"/>
        <n v="6.360782719738077E-3"/>
        <n v="7.1487449144101486E-3"/>
        <n v="7.2524808773623108E-3"/>
        <n v="7.6732122300631495E-3"/>
        <n v="7.6632791831332042E-3"/>
        <n v="7.1312525856970883E-3"/>
        <n v="7.0752161236516979E-3"/>
        <n v="7.0964730757737239E-3"/>
        <n v="0.10937814738752291"/>
        <n v="0.23880914170661677"/>
        <n v="0.28390440661698424"/>
        <n v="0.32534243727293199"/>
        <n v="0.32633448828371364"/>
        <n v="0.34059894501980331"/>
        <n v="0.36021493739784005"/>
        <n v="0.36284798717069017"/>
        <n v="0.35633507780982365"/>
        <n v="0.41487978404147674"/>
        <n v="0.42938124204973271"/>
        <n v="0.47606604646803807"/>
        <n v="0.46858678669899456"/>
        <n v="0.47388416405374079"/>
        <n v="0.47426278682454071"/>
        <n v="0.4748496195219768"/>
        <n v="3.9196974022652492E-4"/>
        <n v="3.9187468721621801E-5"/>
        <n v="3.9425928152433467E-5"/>
        <n v="3.8922222454957203E-5"/>
        <n v="3.8733163084764616E-5"/>
        <n v="3.4347242513141576E-5"/>
        <n v="3.7463532385990568E-5"/>
        <n v="3.1475316936696789E-5"/>
        <n v="2.4534933667430963E-5"/>
        <n v="6.7793099291969645E-5"/>
        <n v="7.0794070947828314E-5"/>
        <n v="6.5528030417464256E-5"/>
        <n v="6.0705274952309932E-5"/>
        <n v="6.1348827007673859E-5"/>
        <n v="6.0647453353441468E-5"/>
        <n v="5.9990984120328909E-5"/>
        <n v="6.0512479256713524E-5"/>
        <n v="6.0982157859502407E-5"/>
        <n v="6.1423617403936134E-5"/>
        <n v="0.77247115234169073"/>
        <n v="0.76427582852187592"/>
        <n v="0.75524422149590442"/>
        <n v="0.75325552802756435"/>
        <n v="0.7505423206320655"/>
        <n v="0.74278539454738646"/>
        <n v="0.73665673164952417"/>
        <n v="0.73361819374822412"/>
        <n v="0.73054434144123881"/>
        <n v="0.7028157650703899"/>
        <n v="0.70814363876502529"/>
        <n v="0.52795952797588686"/>
        <n v="0.35387029553350285"/>
        <n v="0.28410361368723108"/>
        <n v="0.23806906475249173"/>
        <n v="0.22860304881466975"/>
        <n v="0.12977963695365707"/>
        <n v="0.12905970261715907"/>
        <n v="0.12265255988662256"/>
        <n v="0.16016293127227074"/>
        <n v="8.9358974562722626E-2"/>
        <n v="5.4431222280889952E-2"/>
        <n v="1.7635836099246598E-3"/>
        <n v="6.7236389364084723E-4"/>
        <n v="6.5390129335769482E-4"/>
        <n v="1.5910308083746782E-3"/>
        <n v="6.905850960139872E-4"/>
        <n v="3.2133145602549616E-2"/>
        <n v="2.896477577734588E-2"/>
        <n v="2.6088202343873435E-2"/>
        <n v="2.8301033394774466E-2"/>
        <n v="3.0396373180719471E-2"/>
        <n v="3.1466875717917064E-2"/>
        <n v="3.2582268237509801E-2"/>
        <n v="3.1370816281808905E-2"/>
        <n v="3.0205530280276872E-2"/>
        <n v="3.0876261705836648E-2"/>
        <n v="3.1565736757965555E-2"/>
        <n v="3.1812790047505757E-2"/>
        <n v="3.2130399817433562E-2"/>
        <n v="3.2366373885964327E-2"/>
        <n v="3.3158676524965715E-2"/>
        <n v="3.3925398390867577E-2"/>
        <n v="3.4669447984111854E-2"/>
        <n v="2.965099456723929E-2"/>
        <n v="2.4928493767058649E-2"/>
        <n v="2.0477662917834028E-2"/>
        <n v="1.6273574626514239E-2"/>
        <n v="1.2298517243115798E-2"/>
        <n v="1.755904654122669E-2"/>
        <n v="2.2469596454542471E-2"/>
        <n v="1.7192030056938656E-2"/>
        <n v="1.220868481802562E-2"/>
        <n v="7.4971604505557317E-3"/>
        <n v="7.556713034249098E-3"/>
        <n v="5.1731683366053448E-3"/>
        <n v="2.9691717354266454E-3"/>
        <n v="2.7970282794306757E-3"/>
        <n v="2.6361498170197019E-3"/>
        <n v="2.5973102215294127E-3"/>
        <n v="2.5642160038120052E-3"/>
        <n v="5.9776975804505935E-3"/>
        <n v="9.2650503097846133E-3"/>
        <n v="7.7064075377984787E-3"/>
        <n v="6.2440144365436857E-3"/>
        <n v="6.4852112493568948E-3"/>
        <n v="6.71371652355565E-3"/>
        <n v="6.929974337635079E-3"/>
        <n v="6.6290325580004913E-3"/>
        <n v="6.3316018379527151E-3"/>
        <n v="6.0385455265608966E-3"/>
        <n v="5.0309597055375986E-3"/>
        <n v="4.0822121196981082E-3"/>
        <n v="3.1876705885921851E-3"/>
        <n v="2.3424071851440818E-3"/>
        <n v="1.5423880428302754E-3"/>
        <n v="2.0068935089795794E-3"/>
        <n v="2.4386725099928117E-3"/>
        <n v="2.1141431371746299E-3"/>
        <n v="1.8081749798899329E-3"/>
        <n v="1.5193891451164255E-3"/>
        <n v="0.1274829660795167"/>
        <n v="0.12857147606098057"/>
        <n v="0.12958983727812981"/>
        <n v="0.11643010583723806"/>
        <n v="0.10399965420524733"/>
        <n v="9.899590629473802E-2"/>
        <n v="9.4178610804375271E-2"/>
        <n v="8.2680099233945217E-2"/>
        <n v="7.1611405214190599E-2"/>
        <n v="6.1208693763998762E-2"/>
        <n v="5.1182457829542734E-2"/>
        <n v="4.8928431372914756E-2"/>
        <n v="4.6835160185378324E-2"/>
        <n v="4.4751748750464365E-2"/>
        <n v="3.8193714154276234E-2"/>
        <n v="3.1852199573849202E-2"/>
        <n v="2.5719474581650685E-2"/>
        <n v="2.1483731072669644E-2"/>
        <n v="1.7478575121504962E-2"/>
        <n v="1.3685764733954586E-2"/>
        <n v="1.008850865985376E-2"/>
        <n v="6.671894832502843E-3"/>
        <n v="6.7375008103760896E-3"/>
        <n v="6.7999562138422358E-3"/>
        <n v="7.3569197654586036E-3"/>
        <n v="7.8807128038674099E-3"/>
        <n v="8.3741437246205447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">
  <r>
    <s v="AGUAS ARAUCANIA S.A._QUITRATUÉ"/>
    <s v="IX__Region_de_la_Araucania"/>
    <x v="0"/>
    <n v="1.1599999999999999"/>
    <x v="0"/>
  </r>
  <r>
    <s v="AGUAS ARAUCANIA S.A._LUMACO"/>
    <s v="IX__Region_de_la_Araucania"/>
    <x v="0"/>
    <n v="3.02"/>
    <x v="0"/>
  </r>
  <r>
    <s v="AGUAS ARAUCANIA S.A._VILCUN"/>
    <s v="IX__Region_de_la_Araucania"/>
    <x v="0"/>
    <n v="6.79"/>
    <x v="0"/>
  </r>
  <r>
    <s v="AGUAS ARAUCANIA S.A._CARAHUE"/>
    <s v="IX__Region_de_la_Araucania"/>
    <x v="1"/>
    <n v="14.81"/>
    <x v="0"/>
  </r>
  <r>
    <s v="AGUAS ARAUCANIA S.A._CURACAUTÍN"/>
    <s v="IX__Region_de_la_Araucania"/>
    <x v="1"/>
    <n v="34.130000000000003"/>
    <x v="1"/>
  </r>
  <r>
    <s v="AGUAS ARAUCANIA S.A._NUEVA IMPERIAL"/>
    <s v="IX__Region_de_la_Araucania"/>
    <x v="1"/>
    <n v="34.14"/>
    <x v="0"/>
  </r>
  <r>
    <s v="AGUAS ARAUCANIA S.A._COLLIPULLI"/>
    <s v="IX__Region_de_la_Araucania"/>
    <x v="1"/>
    <n v="36.049999999999997"/>
    <x v="0"/>
  </r>
  <r>
    <s v="AGUAS ARAUCANIA S.A._LONCOCHE"/>
    <s v="IX__Region_de_la_Araucania"/>
    <x v="1"/>
    <n v="44.74"/>
    <x v="2"/>
  </r>
  <r>
    <s v="AGUAS ARAUCANIA S.A._LAUTARO"/>
    <s v="IX__Region_de_la_Araucania"/>
    <x v="1"/>
    <n v="64.7"/>
    <x v="0"/>
  </r>
  <r>
    <s v="AGUAS ARAUCANIA S.A._ANGOL"/>
    <s v="IX__Region_de_la_Araucania"/>
    <x v="1"/>
    <n v="66.45"/>
    <x v="0"/>
  </r>
  <r>
    <s v="AGUAS ARAUCANIA S.A._TRAIGUEN"/>
    <s v="IX__Region_de_la_Araucania"/>
    <x v="0"/>
    <n v="75.22"/>
    <x v="0"/>
  </r>
  <r>
    <s v="AGUAS ARAUCANIA S.A._PITRUFQUEN,FREIRE"/>
    <s v="IX__Region_de_la_Araucania"/>
    <x v="1"/>
    <n v="78.09"/>
    <x v="0"/>
  </r>
  <r>
    <s v="AGUAS ARAUCANIA S.A._PUCON"/>
    <s v="IX__Region_de_la_Araucania"/>
    <x v="2"/>
    <n v="118.98"/>
    <x v="0"/>
  </r>
  <r>
    <s v="AGUAS ARAUCANIA S.A._TEMUCO,PADRE LASCASAS Y CAJÓN"/>
    <s v="IX__Region_de_la_Araucania"/>
    <x v="1"/>
    <n v="890.23"/>
    <x v="0"/>
  </r>
  <r>
    <s v="AGUAS ARAUCANIA S.A._RENAICO"/>
    <s v="IX__Region_de_la_Araucania"/>
    <x v="3"/>
    <n v="12.3"/>
    <x v="3"/>
  </r>
  <r>
    <s v="AGUAS ARAUCANIA S.A._GALVARINO"/>
    <s v="IX__Region_de_la_Araucania"/>
    <x v="4"/>
    <n v="12.34"/>
    <x v="3"/>
  </r>
  <r>
    <s v="AGUAS ARAUCANIA S.A._PUREN"/>
    <s v="IX__Region_de_la_Araucania"/>
    <x v="3"/>
    <n v="14.37"/>
    <x v="3"/>
  </r>
  <r>
    <s v="ESSSI_LABRANZA"/>
    <s v="IX__Region_de_la_Araucania"/>
    <x v="0"/>
    <n v="16.600000000000001"/>
    <x v="2"/>
  </r>
  <r>
    <s v="AGUAS ARAUCANIA S.A._CAPITAN PASTENE"/>
    <s v="IX__Region_de_la_Araucania"/>
    <x v="4"/>
    <n v="19.940000000000001"/>
    <x v="3"/>
  </r>
  <r>
    <s v="AGUAS ARAUCANIA S.A._LASTARRIA"/>
    <s v="IX__Region_de_la_Araucania"/>
    <x v="4"/>
    <n v="2.5499999999999998"/>
    <x v="3"/>
  </r>
  <r>
    <s v="AGUAS ARAUCANIA S.A._GORBEA"/>
    <s v="IX__Region_de_la_Araucania"/>
    <x v="3"/>
    <n v="21.88"/>
    <x v="3"/>
  </r>
  <r>
    <s v="AGUAS ARAUCANIA S.A._CUNCO"/>
    <s v="IX__Region_de_la_Araucania"/>
    <x v="3"/>
    <n v="26.32"/>
    <x v="3"/>
  </r>
  <r>
    <s v="ESSSI_PILLANLELBUN"/>
    <s v="IX__Region_de_la_Araucania"/>
    <x v="0"/>
    <n v="3.08"/>
    <x v="2"/>
  </r>
  <r>
    <s v="AGUAS ARAUCANIA S.A._CHERQUENCO"/>
    <s v="IX__Region_de_la_Araucania"/>
    <x v="4"/>
    <n v="3.77"/>
    <x v="3"/>
  </r>
  <r>
    <s v="AGUAS ARAUCANIA S.A._ERCILLA"/>
    <s v="IX__Region_de_la_Araucania"/>
    <x v="4"/>
    <n v="4.4000000000000004"/>
    <x v="3"/>
  </r>
  <r>
    <s v="AGUAS ARAUCANIA S.A._CHOLCHOL"/>
    <s v="IX__Region_de_la_Araucania"/>
    <x v="3"/>
    <n v="6.4"/>
    <x v="3"/>
  </r>
  <r>
    <s v="AGUAS ARAUCANIA S.A._PUERTO SAAVEDRA"/>
    <s v="IX__Region_de_la_Araucania"/>
    <x v="3"/>
    <n v="6.41"/>
    <x v="3"/>
  </r>
  <r>
    <s v="AGUAS ARAUCANIA S.A._MININCO"/>
    <s v="IX__Region_de_la_Araucania"/>
    <x v="4"/>
    <n v="6.72"/>
    <x v="3"/>
  </r>
  <r>
    <s v="AGUAS ARAUCANIA S.A._NUEVA TOLTEN"/>
    <s v="IX__Region_de_la_Araucania"/>
    <x v="3"/>
    <n v="7.85"/>
    <x v="3"/>
  </r>
  <r>
    <s v="AGUAS ARAUCANIA S.A._LOS SAUCES"/>
    <s v="IX__Region_de_la_Araucania"/>
    <x v="4"/>
    <n v="9.35"/>
    <x v="3"/>
  </r>
  <r>
    <s v="AGUAS ARAUCANIA S.A._VICTORIA"/>
    <s v="IX__Region_de_la_Araucania"/>
    <x v="3"/>
    <n v="91.12"/>
    <x v="3"/>
  </r>
  <r>
    <s v="MANQUEHUE_CHICUREO"/>
    <s v="Region_Metropolitana"/>
    <x v="0"/>
    <n v="10.86"/>
    <x v="1"/>
  </r>
  <r>
    <s v="ESSA_QUILICURA, SECTOR VALLE GRANDE DE LAMPA"/>
    <s v="Region_Metropolitana"/>
    <x v="3"/>
    <n v="105.14"/>
    <x v="4"/>
  </r>
  <r>
    <s v="AGUAS SANTIAGO_COLINA"/>
    <s v="Region_Metropolitana"/>
    <x v="0"/>
    <n v="11.49"/>
    <x v="4"/>
  </r>
  <r>
    <s v="AGUAS ANDINAS_MELIPILLA"/>
    <s v="Region_Metropolitana"/>
    <x v="3"/>
    <n v="118.29"/>
    <x v="3"/>
  </r>
  <r>
    <s v="AGUAS ANDINAS_SAN JOSE DE MAIPO"/>
    <s v="Region_Metropolitana"/>
    <x v="0"/>
    <n v="13.59"/>
    <x v="4"/>
  </r>
  <r>
    <s v="SERVILAMPA_LAMPA"/>
    <s v="Region_Metropolitana"/>
    <x v="0"/>
    <n v="14.56"/>
    <x v="4"/>
  </r>
  <r>
    <s v="SERVICOMUNAL_COLINA"/>
    <s v="Region_Metropolitana"/>
    <x v="3"/>
    <n v="140.09"/>
    <x v="3"/>
  </r>
  <r>
    <s v="AGUAS ANDINAS_POMAIRE"/>
    <s v="Region_Metropolitana"/>
    <x v="4"/>
    <n v="15.3"/>
    <x v="3"/>
  </r>
  <r>
    <s v="SEPRA_CIUDAD DE LOS VALLES"/>
    <s v="Region_Metropolitana"/>
    <x v="0"/>
    <n v="15.53"/>
    <x v="1"/>
  </r>
  <r>
    <s v="AGUAS SANTIAGO PONIENTE_PUDAHUEL"/>
    <s v="Region_Metropolitana"/>
    <x v="0"/>
    <n v="15.6"/>
    <x v="4"/>
  </r>
  <r>
    <s v="AGUAS ANDINAS_VALDIVIA DE PAINE"/>
    <s v="Region_Metropolitana"/>
    <x v="1"/>
    <n v="23.09"/>
    <x v="5"/>
  </r>
  <r>
    <s v="AP MELIPILLA NORTE_VILLA GALILEA"/>
    <s v="Region_Metropolitana"/>
    <x v="0"/>
    <n v="3.65"/>
    <x v="0"/>
  </r>
  <r>
    <s v="AGUAS ANDINAS_CURACAVÍ"/>
    <s v="Region_Metropolitana"/>
    <x v="2"/>
    <n v="33.369999999999997"/>
    <x v="4"/>
  </r>
  <r>
    <s v="AGUAS ANDINAS_GRAN SANTIAGO (**)"/>
    <s v="Region_Metropolitana"/>
    <x v="0"/>
    <n v="3358.77"/>
    <x v="1"/>
  </r>
  <r>
    <s v="AGUAS ANDINAS_EL MONTE,EL PAICO Y LO CHACON"/>
    <s v="Region_Metropolitana"/>
    <x v="2"/>
    <n v="41.95"/>
    <x v="4"/>
  </r>
  <r>
    <s v="MANQUEHUE_LOS TRAPENSES"/>
    <s v="Region_Metropolitana"/>
    <x v="0"/>
    <n v="43.42"/>
    <x v="4"/>
  </r>
  <r>
    <s v="AGUAS ANDINAS_TALAGANTE, PADRE HURTADO, CALERA DE TANGO, MALLOCO,PEÑAFLOR"/>
    <s v="Region_Metropolitana"/>
    <x v="5"/>
    <n v="511.75"/>
    <x v="4"/>
  </r>
  <r>
    <s v="SELAR_LAMPA"/>
    <s v="Region_Metropolitana"/>
    <x v="0"/>
    <n v="6.97"/>
    <x v="4"/>
  </r>
  <r>
    <s v="AGUAS ANDINAS_LINDEROS, ALTO JAHUEL"/>
    <s v="Region_Metropolitana"/>
    <x v="0"/>
    <n v="61.31"/>
    <x v="4"/>
  </r>
  <r>
    <s v="AGUAS ANDINAS_MELIPILLA"/>
    <s v="Region_Metropolitana"/>
    <x v="5"/>
    <n v="61.94"/>
    <x v="1"/>
  </r>
  <r>
    <s v="AGUAS ANDINAS_GRAN SANTIAGO (***)"/>
    <s v="Region_Metropolitana"/>
    <x v="0"/>
    <n v="6958.16"/>
    <x v="4"/>
  </r>
  <r>
    <s v="AGUAS NOVA S.A._VALLE GRANDE"/>
    <s v="Region_Metropolitana"/>
    <x v="0"/>
    <n v="9.08"/>
    <x v="2"/>
  </r>
  <r>
    <s v="ESVAL_CALLE LARGA"/>
    <s v="V__Region_de_Valparaiso"/>
    <x v="0"/>
    <n v="6.38"/>
    <x v="6"/>
  </r>
  <r>
    <s v="ESVAL_SAN ESTEBAN"/>
    <s v="V__Region_de_Valparaiso"/>
    <x v="3"/>
    <n v="7.46"/>
    <x v="6"/>
  </r>
  <r>
    <s v="ESVAL_QUINTERO"/>
    <s v="V__Region_de_Valparaiso"/>
    <x v="6"/>
    <n v="52.31"/>
    <x v="5"/>
  </r>
  <r>
    <s v="ESVAL_SAN ANTONIO"/>
    <s v="V__Region_de_Valparaiso"/>
    <x v="6"/>
    <n v="119.01"/>
    <x v="5"/>
  </r>
  <r>
    <s v="ESVAL_QUILLOTA, LIMACHE, LA CRUZ ,HIJUELAS, ARTIFICIO, NOGALES Y LA CALERA"/>
    <s v="V__Region_de_Valparaiso"/>
    <x v="0"/>
    <n v="464.65"/>
    <x v="4"/>
  </r>
  <r>
    <s v="ESVAL_LA LAGUNA"/>
    <s v="V__Region_de_Valparaiso"/>
    <x v="0"/>
    <n v="1.72"/>
    <x v="7"/>
  </r>
  <r>
    <s v="ESVAL_SAN RAFAEL"/>
    <s v="V__Region_de_Valparaiso"/>
    <x v="0"/>
    <n v="1.76"/>
    <x v="6"/>
  </r>
  <r>
    <s v="ESVAL_PAPUDO"/>
    <s v="V__Region_de_Valparaiso"/>
    <x v="0"/>
    <n v="10.44"/>
    <x v="6"/>
  </r>
  <r>
    <s v="ESVAL_LOS ANDES"/>
    <s v="V__Region_de_Valparaiso"/>
    <x v="0"/>
    <n v="138.58000000000001"/>
    <x v="6"/>
  </r>
  <r>
    <s v="ESVAL_QUILPUE,VIÑA DEL MARREÑACA"/>
    <s v="V__Region_de_Valparaiso"/>
    <x v="6"/>
    <n v="1471.84"/>
    <x v="5"/>
  </r>
  <r>
    <s v="COOPAGUA_SANTO DOMINGO"/>
    <s v="V__Region_de_Valparaiso"/>
    <x v="1"/>
    <n v="2.0699999999999998"/>
    <x v="3"/>
  </r>
  <r>
    <s v="ESVAL_CHEPICAL"/>
    <s v="V__Region_de_Valparaiso"/>
    <x v="0"/>
    <n v="200.48"/>
    <x v="6"/>
  </r>
  <r>
    <s v="ESVAL_CONCON PONIENTE"/>
    <s v="V__Region_de_Valparaiso"/>
    <x v="6"/>
    <n v="27.62"/>
    <x v="5"/>
  </r>
  <r>
    <s v="ESVAL_PETORCA"/>
    <s v="V__Region_de_Valparaiso"/>
    <x v="3"/>
    <n v="3.17"/>
    <x v="6"/>
  </r>
  <r>
    <s v="ESVAL_LA LIGUA"/>
    <s v="V__Region_de_Valparaiso"/>
    <x v="0"/>
    <n v="30.29"/>
    <x v="6"/>
  </r>
  <r>
    <s v="ESVAL_CASABLANCA"/>
    <s v="V__Region_de_Valparaiso"/>
    <x v="3"/>
    <n v="31.87"/>
    <x v="4"/>
  </r>
  <r>
    <s v="ESVAL_EL QUISCO"/>
    <s v="V__Region_de_Valparaiso"/>
    <x v="6"/>
    <n v="37.729999999999997"/>
    <x v="5"/>
  </r>
  <r>
    <s v="ESVAL_CATEMU"/>
    <s v="V__Region_de_Valparaiso"/>
    <x v="3"/>
    <n v="38.229999999999997"/>
    <x v="6"/>
  </r>
  <r>
    <s v="ESVAL_ZAPALLAR"/>
    <s v="V__Region_de_Valparaiso"/>
    <x v="2"/>
    <n v="4.22"/>
    <x v="6"/>
  </r>
  <r>
    <s v="ESVAL_LLAY - LLAY"/>
    <s v="V__Region_de_Valparaiso"/>
    <x v="3"/>
    <n v="45.87"/>
    <x v="7"/>
  </r>
  <r>
    <s v="ESVAL_CONCON ORIENTE"/>
    <s v="V__Region_de_Valparaiso"/>
    <x v="6"/>
    <n v="58.65"/>
    <x v="5"/>
  </r>
  <r>
    <s v="ESVAL_PUNCHUCAVI"/>
    <s v="V__Region_de_Valparaiso"/>
    <x v="3"/>
    <n v="6.08"/>
    <x v="4"/>
  </r>
  <r>
    <s v="ESVAL_PUTAENDO"/>
    <s v="V__Region_de_Valparaiso"/>
    <x v="3"/>
    <n v="6.73"/>
    <x v="6"/>
  </r>
  <r>
    <s v="ESVAL_PLACILLA"/>
    <s v="V__Region_de_Valparaiso"/>
    <x v="3"/>
    <n v="62.75"/>
    <x v="4"/>
  </r>
  <r>
    <s v="ESVAL_STA. MARIA"/>
    <s v="V__Region_de_Valparaiso"/>
    <x v="3"/>
    <n v="7.63"/>
    <x v="6"/>
  </r>
  <r>
    <s v="COOPAGUA_SANTO DOMINGO"/>
    <s v="V__Region_de_Valparaiso"/>
    <x v="0"/>
    <n v="8.8699999999999992"/>
    <x v="4"/>
  </r>
  <r>
    <s v="ESSBIO VI_SAN FERNANDO"/>
    <s v="VI__Region_de_Ohiggins"/>
    <x v="0"/>
    <n v="105.47"/>
    <x v="4"/>
  </r>
  <r>
    <s v="ESSBIO VI_REQUINOA"/>
    <s v="VI__Region_de_Ohiggins"/>
    <x v="0"/>
    <n v="15.49"/>
    <x v="4"/>
  </r>
  <r>
    <s v="ESSBIO VI_SAN VICENTE"/>
    <s v="VI__Region_de_Ohiggins"/>
    <x v="0"/>
    <n v="26.06"/>
    <x v="4"/>
  </r>
  <r>
    <s v="ESSBIO VI_SAN FCO. MOSTAZAL CODEGUA LA PUNTA"/>
    <s v="VI__Region_de_Ohiggins"/>
    <x v="0"/>
    <n v="43.78"/>
    <x v="4"/>
  </r>
  <r>
    <s v="ESSBIO VI_SANTA CRUZ PALMILLA"/>
    <s v="VI__Region_de_Ohiggins"/>
    <x v="0"/>
    <n v="59.36"/>
    <x v="1"/>
  </r>
  <r>
    <s v="ESSBIO VI_RENGO, PELEQUEN, ROSARIO"/>
    <s v="VI__Region_de_Ohiggins"/>
    <x v="0"/>
    <n v="74.16"/>
    <x v="1"/>
  </r>
  <r>
    <s v="AGUAS NVO SUR S.A._GUALLECO HUALAÑE LICANTEN"/>
    <s v="VII__Region_del_Maule"/>
    <x v="0"/>
    <n v="0.27"/>
    <x v="4"/>
  </r>
  <r>
    <s v="AGUAS NVO SUR S.A._LOS QUEÑES"/>
    <s v="VII__Region_del_Maule"/>
    <x v="0"/>
    <n v="0.34"/>
    <x v="4"/>
  </r>
  <r>
    <s v="AGUAS NVO SUR S.A._Licantes"/>
    <s v="VII__Region_del_Maule"/>
    <x v="3"/>
    <n v="5.18"/>
    <x v="4"/>
  </r>
  <r>
    <s v="AGUAS NVO SUR S.A._Huañale"/>
    <s v="VII__Region_del_Maule"/>
    <x v="3"/>
    <n v="8.84"/>
    <x v="4"/>
  </r>
  <r>
    <s v="AGUAS NVO SUR S.A._LONGAVI"/>
    <s v="VII__Region_del_Maule"/>
    <x v="3"/>
    <n v="16.670000000000002"/>
    <x v="4"/>
  </r>
  <r>
    <s v="AGUAS NVO SUR S.A._PUTU"/>
    <s v="VII__Region_del_Maule"/>
    <x v="0"/>
    <n v="1.39"/>
    <x v="4"/>
  </r>
  <r>
    <s v="AGUAS NVO SUR S.A._PELLUHUE"/>
    <s v="VII__Region_del_Maule"/>
    <x v="3"/>
    <n v="11"/>
    <x v="7"/>
  </r>
  <r>
    <s v="AGUAS NVO SUR S.A._TENO"/>
    <s v="VII__Region_del_Maule"/>
    <x v="0"/>
    <n v="21.79"/>
    <x v="4"/>
  </r>
  <r>
    <s v="AGUAS NVO SUR S.A._VILLA ALEGRE"/>
    <s v="VII__Region_del_Maule"/>
    <x v="0"/>
    <n v="22.98"/>
    <x v="4"/>
  </r>
  <r>
    <s v="AGUAS NVO SUR S.A._SAN CLEMENTE"/>
    <s v="VII__Region_del_Maule"/>
    <x v="3"/>
    <n v="25.04"/>
    <x v="2"/>
  </r>
  <r>
    <s v="AGUAS NVO SUR S.A._PELARCO"/>
    <s v="VII__Region_del_Maule"/>
    <x v="0"/>
    <n v="3.98"/>
    <x v="4"/>
  </r>
  <r>
    <s v="AGUAS NVO SUR S.A._MOLINA-LONTUE"/>
    <s v="VII__Region_del_Maule"/>
    <x v="0"/>
    <n v="302.12"/>
    <x v="4"/>
  </r>
  <r>
    <s v="AGUAS NVO SUR S.A._SAN JAVIER"/>
    <s v="VII__Region_del_Maule"/>
    <x v="0"/>
    <n v="36.119999999999997"/>
    <x v="4"/>
  </r>
  <r>
    <s v="AGUAS NVO SUR S.A._CUREPTO"/>
    <s v="VII__Region_del_Maule"/>
    <x v="0"/>
    <n v="4.26"/>
    <x v="4"/>
  </r>
  <r>
    <s v="AGUAS NVO SUR S.A._EMPEDRADO"/>
    <s v="VII__Region_del_Maule"/>
    <x v="0"/>
    <n v="4.87"/>
    <x v="4"/>
  </r>
  <r>
    <s v="AGUAS NVO SUR S.A._CURANIPE"/>
    <s v="VII__Region_del_Maule"/>
    <x v="0"/>
    <n v="4.88"/>
    <x v="4"/>
  </r>
  <r>
    <s v="AGUAS NVO SUR S.A._ROMERAL"/>
    <s v="VII__Region_del_Maule"/>
    <x v="0"/>
    <n v="455.38"/>
    <x v="4"/>
  </r>
  <r>
    <s v="AGUAS NVO SUR S.A._CHANCO"/>
    <s v="VII__Region_del_Maule"/>
    <x v="0"/>
    <n v="5.46"/>
    <x v="4"/>
  </r>
  <r>
    <s v="AGUAS NVO SUR S.A._YERBAS BUENAS"/>
    <s v="VII__Region_del_Maule"/>
    <x v="0"/>
    <n v="5.71"/>
    <x v="4"/>
  </r>
  <r>
    <s v="AGUAS NVO SUR S.A._PARRAL"/>
    <s v="VII__Region_del_Maule"/>
    <x v="0"/>
    <n v="54.75"/>
    <x v="4"/>
  </r>
  <r>
    <s v="AGUAS NVO SUR S.A._LINARES"/>
    <s v="VII__Region_del_Maule"/>
    <x v="0"/>
    <n v="580.04"/>
    <x v="4"/>
  </r>
  <r>
    <s v="AGUAS NVO SUR S.A._SAN RAFAEL"/>
    <s v="VII__Region_del_Maule"/>
    <x v="3"/>
    <n v="6.34"/>
    <x v="2"/>
  </r>
  <r>
    <s v="AGUAS NVO SUR S.A._CAUQUENES"/>
    <s v="VII__Region_del_Maule"/>
    <x v="0"/>
    <n v="64.650000000000006"/>
    <x v="4"/>
  </r>
  <r>
    <s v="AGUAS NVO SUR S.A._TALCA"/>
    <s v="VII__Region_del_Maule"/>
    <x v="0"/>
    <n v="694.22"/>
    <x v="4"/>
  </r>
  <r>
    <s v="AGUAS NVO SUR S.A._RETIRO"/>
    <s v="VII__Region_del_Maule"/>
    <x v="0"/>
    <n v="7.44"/>
    <x v="4"/>
  </r>
  <r>
    <s v="AGUAS NVO SUR S.A._RAUCO"/>
    <s v="VII__Region_del_Maule"/>
    <x v="0"/>
    <n v="9.86"/>
    <x v="4"/>
  </r>
  <r>
    <s v="ESSBIO S.A._Cobquecura"/>
    <s v="VIII__del_Bio-Bio"/>
    <x v="0"/>
    <n v="1.39"/>
    <x v="4"/>
  </r>
  <r>
    <s v="ESSBIO S.A._NINHUE"/>
    <s v="VIII__del_Bio-Bio"/>
    <x v="3"/>
    <n v="2.1"/>
    <x v="7"/>
  </r>
  <r>
    <s v="ESSBIO S.A._ÑIPAS"/>
    <s v="VIII__del_Bio-Bio"/>
    <x v="0"/>
    <n v="3.51"/>
    <x v="7"/>
  </r>
  <r>
    <s v="ESSBIO S.A._QUILLECO"/>
    <s v="VIII__del_Bio-Bio"/>
    <x v="0"/>
    <n v="4.3499999999999996"/>
    <x v="4"/>
  </r>
  <r>
    <s v="ESSBIO S.A._Quillon"/>
    <s v="VIII__del_Bio-Bio"/>
    <x v="0"/>
    <n v="6.76"/>
    <x v="4"/>
  </r>
  <r>
    <s v="ESSBIO S.A._Coelemu"/>
    <s v="VIII__del_Bio-Bio"/>
    <x v="0"/>
    <n v="8.31"/>
    <x v="2"/>
  </r>
  <r>
    <s v="ESSBIO S.A._Cañete"/>
    <s v="VIII__del_Bio-Bio"/>
    <x v="0"/>
    <n v="24.22"/>
    <x v="2"/>
  </r>
  <r>
    <s v="ESSBIO S.A._Cabrero"/>
    <s v="VIII__del_Bio-Bio"/>
    <x v="0"/>
    <n v="35.56"/>
    <x v="4"/>
  </r>
  <r>
    <s v="ESSBIO S.A._Chillan"/>
    <s v="VIII__del_Bio-Bio"/>
    <x v="0"/>
    <n v="569.45000000000005"/>
    <x v="4"/>
  </r>
  <r>
    <s v="ESSBIO S.A._CONCEPCION, CHIGUAYANTE, TALCAHUANO"/>
    <s v="VIII__del_Bio-Bio"/>
    <x v="0"/>
    <n v="1072.25"/>
    <x v="2"/>
  </r>
  <r>
    <s v="ESSBIO S.A._STA. BARBARA"/>
    <s v="VIII__del_Bio-Bio"/>
    <x v="0"/>
    <n v="10.96"/>
    <x v="7"/>
  </r>
  <r>
    <s v="ESSBIO S.A._HUEPIL"/>
    <s v="VIII__del_Bio-Bio"/>
    <x v="0"/>
    <n v="11.16"/>
    <x v="4"/>
  </r>
  <r>
    <s v="ESSBIO S.A._QUIRIHUE"/>
    <s v="VIII__del_Bio-Bio"/>
    <x v="0"/>
    <n v="11.29"/>
    <x v="4"/>
  </r>
  <r>
    <s v="ESSBIO S.A._LOS ALAMOS"/>
    <s v="VIII__del_Bio-Bio"/>
    <x v="0"/>
    <n v="12.19"/>
    <x v="2"/>
  </r>
  <r>
    <s v="ESSBIO S.A._COIHUECO"/>
    <s v="VIII__del_Bio-Bio"/>
    <x v="0"/>
    <n v="12.87"/>
    <x v="4"/>
  </r>
  <r>
    <s v="ESSBIO S.A._NEGRETE"/>
    <s v="VIII__del_Bio-Bio"/>
    <x v="3"/>
    <n v="14.14"/>
    <x v="4"/>
  </r>
  <r>
    <s v="ESSBIO S.A._"/>
    <s v="VIII__del_Bio-Bio"/>
    <x v="6"/>
    <n v="145.1"/>
    <x v="5"/>
  </r>
  <r>
    <s v="ESSBIO S.A._YUNGAY"/>
    <s v="VIII__del_Bio-Bio"/>
    <x v="0"/>
    <n v="15.25"/>
    <x v="4"/>
  </r>
  <r>
    <s v="ESSBIO S.A._EL CARMEN"/>
    <s v="VIII__del_Bio-Bio"/>
    <x v="3"/>
    <n v="15.84"/>
    <x v="3"/>
  </r>
  <r>
    <s v="ESSBIO S.A._BULNES"/>
    <s v="VIII__del_Bio-Bio"/>
    <x v="0"/>
    <n v="17.059999999999999"/>
    <x v="4"/>
  </r>
  <r>
    <s v="ESSBIO S.A._HUALQUI"/>
    <s v="VIII__del_Bio-Bio"/>
    <x v="0"/>
    <n v="17.5"/>
    <x v="2"/>
  </r>
  <r>
    <s v="ESSBIO S.A._YUMBEL"/>
    <s v="VIII__del_Bio-Bio"/>
    <x v="0"/>
    <n v="17.55"/>
    <x v="4"/>
  </r>
  <r>
    <s v="ESSBIO S.A._QUILACO"/>
    <s v="VIII__del_Bio-Bio"/>
    <x v="0"/>
    <n v="2.09"/>
    <x v="4"/>
  </r>
  <r>
    <s v="Aguas San Pedro S.A_PARQUE IND. CORONEL (*)"/>
    <s v="VIII__del_Bio-Bio"/>
    <x v="0"/>
    <n v="20.73"/>
    <x v="4"/>
  </r>
  <r>
    <s v="ESSBIO S.A._SAN ROSENDO"/>
    <s v="VIII__del_Bio-Bio"/>
    <x v="0"/>
    <n v="25.53"/>
    <x v="4"/>
  </r>
  <r>
    <s v="ESSBIO S.A._NACIMIENTO"/>
    <s v="VIII__del_Bio-Bio"/>
    <x v="0"/>
    <n v="29.54"/>
    <x v="4"/>
  </r>
  <r>
    <s v="ESSBIO S.A._STA. CLARA"/>
    <s v="VIII__del_Bio-Bio"/>
    <x v="0"/>
    <n v="3.37"/>
    <x v="4"/>
  </r>
  <r>
    <s v="ESSBIO S.A._LOS ANGELES"/>
    <s v="VIII__del_Bio-Bio"/>
    <x v="0"/>
    <n v="335.98"/>
    <x v="4"/>
  </r>
  <r>
    <s v="ESSBIO S.A._ARAUCO"/>
    <s v="VIII__del_Bio-Bio"/>
    <x v="0"/>
    <n v="34.96"/>
    <x v="2"/>
  </r>
  <r>
    <s v="ESSBIO S.A._MULCHÉN"/>
    <s v="VIII__del_Bio-Bio"/>
    <x v="0"/>
    <n v="36.93"/>
    <x v="4"/>
  </r>
  <r>
    <s v="ESSBIO S.A._SAN VICENTE"/>
    <s v="VIII__del_Bio-Bio"/>
    <x v="6"/>
    <n v="415.06"/>
    <x v="5"/>
  </r>
  <r>
    <s v="ESSBIO S.A._CURANILAHUE"/>
    <s v="VIII__del_Bio-Bio"/>
    <x v="3"/>
    <n v="44.74"/>
    <x v="2"/>
  </r>
  <r>
    <s v="ESSBIO S.A._LEBU"/>
    <s v="VIII__del_Bio-Bio"/>
    <x v="6"/>
    <n v="46.03"/>
    <x v="5"/>
  </r>
  <r>
    <s v="ESSBIO S.A._FLORIDA"/>
    <s v="VIII__del_Bio-Bio"/>
    <x v="3"/>
    <n v="5.16"/>
    <x v="3"/>
  </r>
  <r>
    <s v="ESSBIO S.A._DICHATO"/>
    <s v="VIII__del_Bio-Bio"/>
    <x v="0"/>
    <n v="5.41"/>
    <x v="2"/>
  </r>
  <r>
    <s v="ESSBIO S.A._TOME"/>
    <s v="VIII__del_Bio-Bio"/>
    <x v="6"/>
    <n v="51.89"/>
    <x v="5"/>
  </r>
  <r>
    <s v="ESSBIO S.A._MONTE AGUILA"/>
    <s v="VIII__del_Bio-Bio"/>
    <x v="0"/>
    <n v="6.17"/>
    <x v="4"/>
  </r>
  <r>
    <s v="ESSBIO S.A._PENCO"/>
    <s v="VIII__del_Bio-Bio"/>
    <x v="6"/>
    <n v="61.49"/>
    <x v="5"/>
  </r>
  <r>
    <s v="ESSBIO S.A._SAN CARLOS"/>
    <s v="VIII__del_Bio-Bio"/>
    <x v="0"/>
    <n v="62.09"/>
    <x v="4"/>
  </r>
  <r>
    <s v="ESSBIO S.A._CONTULMO"/>
    <s v="VIII__del_Bio-Bio"/>
    <x v="0"/>
    <n v="7.51"/>
    <x v="2"/>
  </r>
  <r>
    <s v="ESSBIO S.A._SAN IGNACIO"/>
    <s v="VIII__del_Bio-Bio"/>
    <x v="0"/>
    <n v="7.69"/>
    <x v="4"/>
  </r>
  <r>
    <s v="ESSBIO S.A._LOTA"/>
    <s v="VIII__del_Bio-Bio"/>
    <x v="6"/>
    <n v="76.33"/>
    <x v="5"/>
  </r>
  <r>
    <s v="ESSBIO S.A._STA. JUANA"/>
    <s v="VIII__del_Bio-Bio"/>
    <x v="0"/>
    <n v="8.34"/>
    <x v="2"/>
  </r>
  <r>
    <s v="ESSBIO S.A._CORONEL NORTE"/>
    <s v="VIII__del_Bio-Bio"/>
    <x v="6"/>
    <n v="80.73"/>
    <x v="5"/>
  </r>
  <r>
    <s v="ESSBIO S.A._PEMUCO"/>
    <s v="VIII__del_Bio-Bio"/>
    <x v="0"/>
    <n v="9.73"/>
    <x v="4"/>
  </r>
  <r>
    <s v="ESSBIO S.A._CORONEL"/>
    <s v="VIII__del_Bio-Bio"/>
    <x v="6"/>
    <n v="90.72"/>
    <x v="5"/>
  </r>
  <r>
    <s v="ESSAL S.A._FUTALEUFU"/>
    <s v="X__Region_de_Los_Lagos"/>
    <x v="0"/>
    <s v=" "/>
    <x v="7"/>
  </r>
  <r>
    <s v="ESSAL S.A._DALCAHUE"/>
    <s v="X__Region_de_Los_Lagos"/>
    <x v="0"/>
    <n v="10.79"/>
    <x v="4"/>
  </r>
  <r>
    <s v="ESSAL S.A._ACHAO"/>
    <s v="X__Region_de_Los_Lagos"/>
    <x v="6"/>
    <n v="11.49"/>
    <x v="5"/>
  </r>
  <r>
    <s v="ESSAL S.A._CHONCHI"/>
    <s v="X__Region_de_Los_Lagos"/>
    <x v="0"/>
    <n v="12.29"/>
    <x v="4"/>
  </r>
  <r>
    <s v="ESSAL S.A._LLANQUIHUEPUERTO VARAS"/>
    <s v="X__Region_de_Los_Lagos"/>
    <x v="0"/>
    <n v="129.59"/>
    <x v="1"/>
  </r>
  <r>
    <s v="ESSAL S.A._FRESIA"/>
    <s v="X__Region_de_Los_Lagos"/>
    <x v="0"/>
    <n v="13.68"/>
    <x v="1"/>
  </r>
  <r>
    <s v="ESSAL S.A._CHAITÉN"/>
    <s v="X__Region_de_Los_Lagos"/>
    <x v="6"/>
    <n v="13.98"/>
    <x v="5"/>
  </r>
  <r>
    <s v="ESSAL S.A._LOS MUERMOS"/>
    <s v="X__Region_de_Los_Lagos"/>
    <x v="0"/>
    <n v="14.03"/>
    <x v="1"/>
  </r>
  <r>
    <s v="ESSAL S.A._FRUTILLAR"/>
    <s v="X__Region_de_Los_Lagos"/>
    <x v="0"/>
    <n v="26.13"/>
    <x v="1"/>
  </r>
  <r>
    <s v="ESSAL S.A._CALBUCO"/>
    <s v="X__Region_de_Los_Lagos"/>
    <x v="0"/>
    <n v="26.59"/>
    <x v="1"/>
  </r>
  <r>
    <s v="ESSAL S.A._PURRANQUE"/>
    <s v="X__Region_de_Los_Lagos"/>
    <x v="0"/>
    <n v="29.85"/>
    <x v="1"/>
  </r>
  <r>
    <s v="ESSAL S.A._OSORNO"/>
    <s v="X__Region_de_Los_Lagos"/>
    <x v="0"/>
    <n v="339.88"/>
    <x v="1"/>
  </r>
  <r>
    <s v="ESSAL S.A._PUERTO MONTT"/>
    <s v="X__Region_de_Los_Lagos"/>
    <x v="6"/>
    <n v="461.27"/>
    <x v="5"/>
  </r>
  <r>
    <s v="ESSAL S.A._QUELLON"/>
    <s v="X__Region_de_Los_Lagos"/>
    <x v="0"/>
    <n v="50.12"/>
    <x v="4"/>
  </r>
  <r>
    <s v="ESSAL S.A._CASTRO"/>
    <s v="X__Region_de_Los_Lagos"/>
    <x v="0"/>
    <n v="50.44"/>
    <x v="4"/>
  </r>
  <r>
    <s v="ESSAL S.A._ANCUD"/>
    <s v="X__Region_de_Los_Lagos"/>
    <x v="0"/>
    <n v="57.28"/>
    <x v="4"/>
  </r>
  <r>
    <s v="ESSAL S.A._SAN PABLO"/>
    <s v="X__Region_de_Los_Lagos"/>
    <x v="0"/>
    <n v="7.61"/>
    <x v="1"/>
  </r>
  <r>
    <s v="ESSAL S.A._RIO NEGRO"/>
    <s v="X__Region_de_Los_Lagos"/>
    <x v="0"/>
    <n v="8.39"/>
    <x v="1"/>
  </r>
  <r>
    <s v="AGUAS PATAGONIA AYSEN_PUERTOING. IBAÑEZ"/>
    <s v="XI__Region_de_Aysen"/>
    <x v="0"/>
    <n v="0.32"/>
    <x v="2"/>
  </r>
  <r>
    <s v="AGUAS PATAGONIA AYSEN_PUERTO CHACABUCO"/>
    <s v="XI__Region_de_Aysen"/>
    <x v="0"/>
    <n v="2.84"/>
    <x v="2"/>
  </r>
  <r>
    <s v="AGUAS PATAGONIA AYSEN_PUERTO AYSEN"/>
    <s v="XI__Region_de_Aysen"/>
    <x v="0"/>
    <n v="37.31"/>
    <x v="2"/>
  </r>
  <r>
    <s v="AGUAS PATAGONIA AYSEN_PUERTO CISNES"/>
    <s v="XI__Region_de_Aysen"/>
    <x v="7"/>
    <n v="5.46"/>
    <x v="2"/>
  </r>
  <r>
    <s v="AGUAS PATAGONIA AYSEN_COCHRANE"/>
    <s v="XI__Region_de_Aysen"/>
    <x v="0"/>
    <n v="5.95"/>
    <x v="2"/>
  </r>
  <r>
    <s v="AGUAS PATAGONIA AYSEN_CHILE CHICO"/>
    <s v="XI__Region_de_Aysen"/>
    <x v="7"/>
    <n v="6.53"/>
    <x v="2"/>
  </r>
  <r>
    <s v="AGUAS PATAGONIA AYSEN_COYHAIQUE"/>
    <s v="XI__Region_de_Aysen"/>
    <x v="7"/>
    <n v="90.51"/>
    <x v="2"/>
  </r>
  <r>
    <s v="AGUAS MAGALLANES_PUERTO NATALES"/>
    <s v="XII__Region_de_Magallanes"/>
    <x v="7"/>
    <s v=" "/>
    <x v="4"/>
  </r>
  <r>
    <s v="AGUAS MAGALLANES_PORVENIR"/>
    <s v="XII__Region_de_Magallanes"/>
    <x v="6"/>
    <n v="20.63"/>
    <x v="5"/>
  </r>
  <r>
    <s v="AGUAS MAGALLANES_PUNTA ARENAS"/>
    <s v="XII__Region_de_Magallanes"/>
    <x v="6"/>
    <n v="316.51"/>
    <x v="5"/>
  </r>
  <r>
    <s v="ESSAL S.A._LOS LAGOS"/>
    <s v="XIV__Region_de_Los_Rios"/>
    <x v="0"/>
    <n v="16.329999999999998"/>
    <x v="4"/>
  </r>
  <r>
    <s v="ESSAL S.A._PANGUIPULLI"/>
    <s v="XIV__Region_de_Los_Rios"/>
    <x v="0"/>
    <n v="21.33"/>
    <x v="4"/>
  </r>
  <r>
    <s v="ESSAL S.A._SAN JOSE DE LA MARIQUINA"/>
    <s v="XIV__Region_de_Los_Rios"/>
    <x v="0"/>
    <n v="22.39"/>
    <x v="1"/>
  </r>
  <r>
    <s v="AGUAS DECIMA_VALDIVIA"/>
    <s v="XIV__Region_de_Los_Rios"/>
    <x v="1"/>
    <n v="229.54"/>
    <x v="2"/>
  </r>
  <r>
    <s v="ESSAL S.A._LANCO"/>
    <s v="XIV__Region_de_Los_Rios"/>
    <x v="0"/>
    <n v="28.19"/>
    <x v="1"/>
  </r>
  <r>
    <s v="ESSAL S.A._PAILLACO"/>
    <s v="XIV__Region_de_Los_Rios"/>
    <x v="0"/>
    <n v="29.81"/>
    <x v="4"/>
  </r>
  <r>
    <s v="ESSAL S.A._MAFIL"/>
    <s v="XIV__Region_de_Los_Rios"/>
    <x v="0"/>
    <n v="5.97"/>
    <x v="1"/>
  </r>
  <r>
    <s v="ESSAL S.A._RIO BUENOLA UNIÓN"/>
    <s v="XIV__Region_de_Los_Rios"/>
    <x v="0"/>
    <n v="98.68"/>
    <x v="4"/>
  </r>
  <r>
    <s v="AGUAS CHAÑAR_EL SALADO"/>
    <s v="III__region_de_Atacama"/>
    <x v="8"/>
    <n v="1"/>
    <x v="3"/>
  </r>
  <r>
    <s v="AGUAS CHAÑAR_HUASCO"/>
    <s v="III__region_de_Atacama"/>
    <x v="6"/>
    <n v="10.119999999999999"/>
    <x v="5"/>
  </r>
  <r>
    <s v="AGUAS CHAÑAR_FREIRINA"/>
    <s v="III__region_de_Atacama"/>
    <x v="0"/>
    <n v="12.97"/>
    <x v="3"/>
  </r>
  <r>
    <s v="AGUAS CHAÑAR_DIEGO DE ALMAGRO"/>
    <s v="III__region_de_Atacama"/>
    <x v="0"/>
    <n v="16.600000000000001"/>
    <x v="3"/>
  </r>
  <r>
    <s v="AGUAS CHAÑAR_TIERRA AMARILLA"/>
    <s v="III__region_de_Atacama"/>
    <x v="0"/>
    <n v="19.28"/>
    <x v="3"/>
  </r>
  <r>
    <s v="AGUAS CHAÑAR_CHAÑARAL"/>
    <s v="III__region_de_Atacama"/>
    <x v="6"/>
    <n v="21.25"/>
    <x v="5"/>
  </r>
  <r>
    <s v="AGUAS CHAÑAR_CALDERA"/>
    <s v="III__region_de_Atacama"/>
    <x v="3"/>
    <n v="32.520000000000003"/>
    <x v="3"/>
  </r>
  <r>
    <s v="AGUAS CHAÑAR_VALLENAR"/>
    <s v="III__region_de_Atacama"/>
    <x v="3"/>
    <n v="208.94"/>
    <x v="3"/>
  </r>
  <r>
    <s v="AGUAS CHAÑAR_COPIAPO"/>
    <s v="III__region_de_Atacama"/>
    <x v="0"/>
    <n v="262.22000000000003"/>
    <x v="3"/>
  </r>
  <r>
    <s v="nA_Canela Alta"/>
    <s v="IV_Region_de_Coquimbo"/>
    <x v="0"/>
    <n v="0.48"/>
    <x v="2"/>
  </r>
  <r>
    <s v="nA_CANELA BAJA"/>
    <s v="IV_Region_de_Coquimbo"/>
    <x v="0"/>
    <n v="1.86"/>
    <x v="0"/>
  </r>
  <r>
    <s v="NA_ANDACOLLO"/>
    <s v="IV_Region_de_Coquimbo"/>
    <x v="3"/>
    <n v="9.43"/>
    <x v="2"/>
  </r>
  <r>
    <s v="AGUAS DEL VALLE_EL PEÑON"/>
    <s v="IV_Region_de_Coquimbo"/>
    <x v="0"/>
    <n v="0.4"/>
    <x v="2"/>
  </r>
  <r>
    <s v="na_ALGARROBITO"/>
    <s v="IV_Region_de_Coquimbo"/>
    <x v="0"/>
    <n v="1.06"/>
    <x v="2"/>
  </r>
  <r>
    <s v="AGUAS DEL VALLE_PAIHUANO"/>
    <s v="IV_Region_de_Coquimbo"/>
    <x v="0"/>
    <n v="1.17"/>
    <x v="2"/>
  </r>
  <r>
    <s v="ESSSI_PICHIDANGUI"/>
    <s v="IV_Region_de_Coquimbo"/>
    <x v="8"/>
    <n v="1.89"/>
    <x v="3"/>
  </r>
  <r>
    <s v="AGUAS DEL VALLE_SOTAQUI"/>
    <s v="IV_Region_de_Coquimbo"/>
    <x v="0"/>
    <n v="1.92"/>
    <x v="0"/>
  </r>
  <r>
    <s v="AGUAS DEL VALLE_GUANAQUEROS"/>
    <s v="IV_Region_de_Coquimbo"/>
    <x v="0"/>
    <n v="2.98"/>
    <x v="0"/>
  </r>
  <r>
    <s v="AGUAS DEL VALLE_PERALILLO"/>
    <s v="IV_Region_de_Coquimbo"/>
    <x v="0"/>
    <n v="4.08"/>
    <x v="2"/>
  </r>
  <r>
    <s v="AGUAS DEL VALLE_CHAÑARAL ALTO"/>
    <s v="IV_Region_de_Coquimbo"/>
    <x v="0"/>
    <n v="5.05"/>
    <x v="2"/>
  </r>
  <r>
    <s v="AGUAS DEL VALLE_PUNITAQUI"/>
    <s v="IV_Region_de_Coquimbo"/>
    <x v="4"/>
    <n v="6.27"/>
    <x v="2"/>
  </r>
  <r>
    <s v="AGUAS DEL VALLE_MONTEPATRIA,PERALITO"/>
    <s v="IV_Region_de_Coquimbo"/>
    <x v="3"/>
    <n v="6.54"/>
    <x v="2"/>
  </r>
  <r>
    <s v="AGUAS DEL VALLE_TONGOY"/>
    <s v="IV_Region_de_Coquimbo"/>
    <x v="0"/>
    <n v="7.13"/>
    <x v="0"/>
  </r>
  <r>
    <s v="AGUAS DEL VALLE_COMBARBALA"/>
    <s v="IV_Region_de_Coquimbo"/>
    <x v="3"/>
    <n v="8.8699999999999992"/>
    <x v="2"/>
  </r>
  <r>
    <s v="AGUAS DEL VALLE_EL PALQUI"/>
    <s v="IV_Region_de_Coquimbo"/>
    <x v="3"/>
    <n v="9.0500000000000007"/>
    <x v="2"/>
  </r>
  <r>
    <s v="AGUAS DEL VALLE_VICUÑA"/>
    <s v="IV_Region_de_Coquimbo"/>
    <x v="3"/>
    <n v="19.170000000000002"/>
    <x v="2"/>
  </r>
  <r>
    <s v="AGUAS DEL VALLE_SALAMANCA"/>
    <s v="IV_Region_de_Coquimbo"/>
    <x v="3"/>
    <n v="33.22"/>
    <x v="2"/>
  </r>
  <r>
    <s v="AGUAS DEL VALLE_ILLAPEL, CUZ-CUZ"/>
    <s v="IV_Region_de_Coquimbo"/>
    <x v="3"/>
    <n v="36.049999999999997"/>
    <x v="2"/>
  </r>
  <r>
    <s v="AGUAS DEL VALLE_OVALLE HUAMALATA(572/03)"/>
    <s v="IV_Region_de_Coquimbo"/>
    <x v="3"/>
    <n v="150.13999999999999"/>
    <x v="2"/>
  </r>
  <r>
    <s v="AGUAS DEL VALLE_LA SERENA"/>
    <s v="IV_Region_de_Coquimbo"/>
    <x v="6"/>
    <n v="710.54"/>
    <x v="5"/>
  </r>
  <r>
    <s v="AGUAS DEL VALLE_COQUIMBO"/>
    <s v="IV_Region_de_Coquimbo"/>
    <x v="6"/>
    <n v="721.35"/>
    <x v="5"/>
  </r>
  <r>
    <s v="ESVAL_CACHAGUA"/>
    <s v="V__Region_de_Valparaiso"/>
    <x v="0"/>
    <n v="2.84"/>
    <x v="6"/>
  </r>
  <r>
    <s v="ESVAL_CABILDO"/>
    <s v="V__Region_de_Valparaiso"/>
    <x v="3"/>
    <n v="17.84"/>
    <x v="6"/>
  </r>
  <r>
    <s v="ESVAL_CARTAGENA, LAS CRUCES, SAN SEBASTIAN."/>
    <s v="V__Region_de_Valparaiso"/>
    <x v="6"/>
    <n v="27.72"/>
    <x v="5"/>
  </r>
  <r>
    <s v="ESVAL_ALGARROBO"/>
    <s v="V__Region_de_Valparaiso"/>
    <x v="6"/>
    <n v="33.92"/>
    <x v="5"/>
  </r>
  <r>
    <s v="ESSBIO VI_POBLACION"/>
    <s v="VI__Region_de_Ohiggins"/>
    <x v="0"/>
    <n v="2.15"/>
    <x v="1"/>
  </r>
  <r>
    <s v="ESSBIO VI_MALLOA"/>
    <s v="VI__Region_de_Ohiggins"/>
    <x v="0"/>
    <n v="3.92"/>
    <x v="1"/>
  </r>
  <r>
    <s v="ESSBIO VI_PEUMO"/>
    <s v="VI__Region_de_Ohiggins"/>
    <x v="0"/>
    <n v="27.57"/>
    <x v="1"/>
  </r>
  <r>
    <s v="VI ESSBIO_RANCAGUA, MACHALI, GRANEROS"/>
    <s v="VI__Region_de_Ohiggins"/>
    <x v="0"/>
    <n v="666.26"/>
    <x v="1"/>
  </r>
  <r>
    <s v="ESSBIO VI_COINCO"/>
    <s v="VI__Region_de_Ohiggins"/>
    <x v="0"/>
    <n v="0.9"/>
    <x v="7"/>
  </r>
  <r>
    <s v="ESSBIO VI_CHEPICA"/>
    <s v="VI__Region_de_Ohiggins"/>
    <x v="3"/>
    <n v="12.45"/>
    <x v="1"/>
  </r>
  <r>
    <s v="ESSBIO VI_PICHIDEGUA"/>
    <s v="VI__Region_de_Ohiggins"/>
    <x v="3"/>
    <n v="18.11"/>
    <x v="1"/>
  </r>
  <r>
    <s v="ESSBIO VI_NANCAGUA"/>
    <s v="VI__Region_de_Ohiggins"/>
    <x v="3"/>
    <n v="19.45"/>
    <x v="4"/>
  </r>
  <r>
    <s v="ESSBIO VI_LAS CABRAS"/>
    <s v="VI__Region_de_Ohiggins"/>
    <x v="3"/>
    <n v="21.85"/>
    <x v="1"/>
  </r>
  <r>
    <s v="ESSBIO VI_CHIMBARONGO"/>
    <s v="VI__Region_de_Ohiggins"/>
    <x v="0"/>
    <n v="25.3"/>
    <x v="2"/>
  </r>
  <r>
    <s v="ESSBIO VI_PERALILLO"/>
    <s v="VI__Region_de_Ohiggins"/>
    <x v="3"/>
    <n v="4.08"/>
    <x v="1"/>
  </r>
  <r>
    <s v="ESSBIO VI_LOLOL"/>
    <s v="VI__Region_de_Ohiggins"/>
    <x v="3"/>
    <n v="5.0599999999999996"/>
    <x v="1"/>
  </r>
  <r>
    <s v="ESSBIO VI_OLIVAR ALTO"/>
    <s v="VI__Region_de_Ohiggins"/>
    <x v="3"/>
    <n v="5.69"/>
    <x v="1"/>
  </r>
  <r>
    <s v="ESSBIO VI_DOÑIHUE"/>
    <s v="VI__Region_de_Ohiggins"/>
    <x v="3"/>
    <n v="68.47"/>
    <x v="2"/>
  </r>
  <r>
    <s v="ESSBIO VI_PLACILLA"/>
    <s v="VI__Region_de_Ohiggins"/>
    <x v="3"/>
    <n v="8.7200000000000006"/>
    <x v="1"/>
  </r>
  <r>
    <s v="AGUAS DEL ALTIPLANO_Norte Arica"/>
    <s v="XV_Region_de_Arica_y_Parinacota"/>
    <x v="6"/>
    <n v="360.53"/>
    <x v="5"/>
  </r>
  <r>
    <s v="AGUAS DEL ALTIPLANO_IQUIQUE"/>
    <s v="I__Region_de_Tarapaca"/>
    <x v="6"/>
    <n v="296.39999999999998"/>
    <x v="5"/>
  </r>
  <r>
    <s v="AGUAS DEL ALTIPLANO_IQUIQUE"/>
    <s v="I__Region_de_Tarapaca"/>
    <x v="6"/>
    <n v="335.27"/>
    <x v="5"/>
  </r>
  <r>
    <s v="AGUAS DEL ALTIPLANO_POZO ALMONTE"/>
    <s v="I__Region_de_Tarapaca"/>
    <x v="3"/>
    <n v="9.2100000000000009"/>
    <x v="2"/>
  </r>
  <r>
    <s v="ESSAN S.A._ANTOFAGASTA"/>
    <s v="II__Region_de_Antofagasta"/>
    <x v="6"/>
    <n v="484.55"/>
    <x v="5"/>
  </r>
  <r>
    <s v="TRATACAL S.A._CALAMA"/>
    <s v="II__Region_de_Antofagasta"/>
    <x v="0"/>
    <n v="252.79"/>
    <x v="4"/>
  </r>
  <r>
    <s v="AGUAS DE ANTOFAGASTA_MEJILLONES"/>
    <s v="II__Region_de_Antofagasta"/>
    <x v="6"/>
    <n v="12.79"/>
    <x v="5"/>
  </r>
  <r>
    <s v="AGUAS DE ANTOFAGASTA_TAL TAL"/>
    <s v="II__Region_de_Antofagasta"/>
    <x v="6"/>
    <n v="15.6"/>
    <x v="5"/>
  </r>
  <r>
    <s v="AGUAS DE ANTOFAGASTA_TOCOPILLA"/>
    <s v="II__Region_de_Antofagasta"/>
    <x v="6"/>
    <n v="26.5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13" firstHeaderRow="1" firstDataRow="1" firstDataCol="1"/>
  <pivotFields count="5">
    <pivotField showAll="0"/>
    <pivotField showAll="0"/>
    <pivotField axis="axisRow" showAll="0">
      <items count="10">
        <item x="5"/>
        <item x="6"/>
        <item x="3"/>
        <item x="4"/>
        <item x="0"/>
        <item x="8"/>
        <item x="1"/>
        <item x="2"/>
        <item x="7"/>
        <item t="default"/>
      </items>
    </pivotField>
    <pivotField showAll="0"/>
    <pivotField showAll="0">
      <items count="9">
        <item x="6"/>
        <item x="1"/>
        <item x="5"/>
        <item x="3"/>
        <item x="4"/>
        <item x="7"/>
        <item x="0"/>
        <item x="2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D_Table1" cacheId="18" applyNumberFormats="0" applyBorderFormats="0" applyFontFormats="0" applyPatternFormats="0" applyAlignmentFormats="0" applyWidthHeightFormats="1" dataCaption="Values" updatedVersion="6" minRefreshableVersion="3" asteriskTotals="1" showDrill="0" useAutoFormatting="1" itemPrintTitles="1" createdVersion="6" indent="0" compact="0" compactData="0" gridDropZones="1" multipleFieldFilters="0">
  <location ref="A3:B32" firstHeaderRow="2" firstDataRow="2" firstDataCol="1"/>
  <pivotFields count="3">
    <pivotField compact="0" outline="0" showAll="0" defaultSubtotal="0"/>
    <pivotField axis="axisRow" compact="0" outline="0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compact="0" outline="0" showAll="0" defaultSubtota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kgDB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_Table2" cacheId="24" applyNumberFormats="0" applyBorderFormats="0" applyFontFormats="0" applyPatternFormats="0" applyAlignmentFormats="0" applyWidthHeightFormats="1" dataCaption="Values" updatedVersion="6" minRefreshableVersion="3" asteriskTotals="1" showDrill="0" useAutoFormatting="1" itemPrintTitles="1" createdVersion="6" indent="0" compact="0" compactData="0" gridDropZones="1" multipleFieldFilters="0">
  <location ref="A3:F32" firstHeaderRow="1" firstDataRow="2" firstDataCol="1"/>
  <pivotFields count="3">
    <pivotField axis="axisCol" compact="0" outline="0" showAll="0" defaultSubtotal="0">
      <items count="4">
        <item x="0"/>
        <item x="3"/>
        <item x="2"/>
        <item x="1"/>
      </items>
    </pivotField>
    <pivotField axis="axisRow" compact="0" outline="0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compact="0" outline="0" showAll="0" defaultSubtotal="0">
      <items count="108">
        <item x="58"/>
        <item x="57"/>
        <item x="56"/>
        <item x="59"/>
        <item x="55"/>
        <item x="60"/>
        <item x="54"/>
        <item x="61"/>
        <item x="6"/>
        <item x="80"/>
        <item x="10"/>
        <item x="79"/>
        <item x="7"/>
        <item x="78"/>
        <item x="67"/>
        <item x="9"/>
        <item x="0"/>
        <item x="11"/>
        <item x="77"/>
        <item x="107"/>
        <item x="8"/>
        <item x="68"/>
        <item x="12"/>
        <item x="62"/>
        <item x="76"/>
        <item x="66"/>
        <item x="106"/>
        <item x="69"/>
        <item x="1"/>
        <item x="13"/>
        <item x="5"/>
        <item x="75"/>
        <item x="74"/>
        <item x="73"/>
        <item x="72"/>
        <item x="71"/>
        <item x="70"/>
        <item x="14"/>
        <item x="105"/>
        <item x="23"/>
        <item x="63"/>
        <item x="65"/>
        <item x="2"/>
        <item x="15"/>
        <item x="22"/>
        <item x="104"/>
        <item x="3"/>
        <item x="16"/>
        <item x="64"/>
        <item x="17"/>
        <item x="24"/>
        <item x="18"/>
        <item x="103"/>
        <item x="21"/>
        <item x="19"/>
        <item x="20"/>
        <item x="4"/>
        <item x="102"/>
        <item x="101"/>
        <item x="27"/>
        <item x="25"/>
        <item x="100"/>
        <item x="28"/>
        <item x="29"/>
        <item x="99"/>
        <item x="98"/>
        <item x="26"/>
        <item x="97"/>
        <item x="33"/>
        <item x="30"/>
        <item x="34"/>
        <item x="32"/>
        <item x="35"/>
        <item x="96"/>
        <item x="36"/>
        <item x="31"/>
        <item x="37"/>
        <item x="95"/>
        <item x="38"/>
        <item x="94"/>
        <item x="39"/>
        <item x="93"/>
        <item x="92"/>
        <item x="40"/>
        <item x="41"/>
        <item x="42"/>
        <item x="91"/>
        <item x="43"/>
        <item x="44"/>
        <item x="45"/>
        <item x="46"/>
        <item x="90"/>
        <item x="47"/>
        <item x="48"/>
        <item x="89"/>
        <item x="85"/>
        <item x="49"/>
        <item x="53"/>
        <item x="88"/>
        <item x="84"/>
        <item x="86"/>
        <item x="52"/>
        <item x="51"/>
        <item x="50"/>
        <item x="83"/>
        <item x="82"/>
        <item x="87"/>
        <item x="81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Fracc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_Table3" cacheId="30" applyNumberFormats="0" applyBorderFormats="0" applyFontFormats="0" applyPatternFormats="0" applyAlignmentFormats="0" applyWidthHeightFormats="1" dataCaption="Values" updatedVersion="6" minRefreshableVersion="3" asteriskTotals="1" showDrill="0" useAutoFormatting="1" itemPrintTitles="1" createdVersion="6" indent="0" compact="0" compactData="0" gridDropZones="1" multipleFieldFilters="0">
  <location ref="A3:L32" firstHeaderRow="1" firstDataRow="2" firstDataCol="1"/>
  <pivotFields count="3">
    <pivotField axis="axisCol" compact="0" outline="0" showAll="0" defaultSubtotal="0">
      <items count="10">
        <item x="6"/>
        <item x="9"/>
        <item x="4"/>
        <item x="0"/>
        <item x="3"/>
        <item x="8"/>
        <item x="2"/>
        <item x="1"/>
        <item x="5"/>
        <item x="7"/>
      </items>
    </pivotField>
    <pivotField axis="axisRow" compact="0" outline="0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compact="0" outline="0" showAll="0" defaultSubtotal="0">
      <items count="249">
        <item x="27"/>
        <item x="130"/>
        <item x="129"/>
        <item x="127"/>
        <item x="128"/>
        <item x="126"/>
        <item x="125"/>
        <item x="123"/>
        <item x="124"/>
        <item x="137"/>
        <item x="138"/>
        <item x="136"/>
        <item x="134"/>
        <item x="139"/>
        <item x="135"/>
        <item x="140"/>
        <item x="133"/>
        <item x="131"/>
        <item x="132"/>
        <item x="122"/>
        <item x="165"/>
        <item x="164"/>
        <item x="167"/>
        <item x="221"/>
        <item x="216"/>
        <item x="166"/>
        <item x="163"/>
        <item x="220"/>
        <item x="217"/>
        <item x="219"/>
        <item x="54"/>
        <item x="215"/>
        <item x="218"/>
        <item x="201"/>
        <item x="200"/>
        <item x="199"/>
        <item x="55"/>
        <item x="198"/>
        <item x="197"/>
        <item x="214"/>
        <item x="56"/>
        <item x="57"/>
        <item x="213"/>
        <item x="28"/>
        <item x="212"/>
        <item x="196"/>
        <item x="202"/>
        <item x="211"/>
        <item x="205"/>
        <item x="210"/>
        <item x="98"/>
        <item x="206"/>
        <item x="58"/>
        <item x="209"/>
        <item x="97"/>
        <item x="243"/>
        <item x="207"/>
        <item x="244"/>
        <item x="245"/>
        <item x="208"/>
        <item x="104"/>
        <item x="105"/>
        <item x="103"/>
        <item x="99"/>
        <item x="100"/>
        <item x="246"/>
        <item x="194"/>
        <item x="195"/>
        <item x="102"/>
        <item x="101"/>
        <item x="204"/>
        <item x="247"/>
        <item x="248"/>
        <item x="203"/>
        <item x="242"/>
        <item x="96"/>
        <item x="59"/>
        <item x="80"/>
        <item x="193"/>
        <item x="93"/>
        <item x="189"/>
        <item x="81"/>
        <item x="60"/>
        <item x="62"/>
        <item x="241"/>
        <item x="82"/>
        <item x="88"/>
        <item x="61"/>
        <item x="63"/>
        <item x="94"/>
        <item x="188"/>
        <item x="92"/>
        <item x="83"/>
        <item x="84"/>
        <item x="192"/>
        <item x="240"/>
        <item x="85"/>
        <item x="190"/>
        <item x="89"/>
        <item x="86"/>
        <item x="187"/>
        <item x="95"/>
        <item x="87"/>
        <item x="239"/>
        <item x="191"/>
        <item x="91"/>
        <item x="186"/>
        <item x="238"/>
        <item x="170"/>
        <item x="171"/>
        <item x="8"/>
        <item x="169"/>
        <item x="185"/>
        <item x="176"/>
        <item x="172"/>
        <item x="177"/>
        <item x="90"/>
        <item x="175"/>
        <item x="173"/>
        <item x="178"/>
        <item x="179"/>
        <item x="237"/>
        <item x="180"/>
        <item x="168"/>
        <item x="181"/>
        <item x="174"/>
        <item x="182"/>
        <item x="7"/>
        <item x="183"/>
        <item x="2"/>
        <item x="184"/>
        <item x="64"/>
        <item x="29"/>
        <item x="236"/>
        <item x="6"/>
        <item x="30"/>
        <item x="3"/>
        <item x="31"/>
        <item x="235"/>
        <item x="32"/>
        <item x="234"/>
        <item x="233"/>
        <item x="4"/>
        <item x="46"/>
        <item x="232"/>
        <item x="47"/>
        <item x="48"/>
        <item x="50"/>
        <item x="49"/>
        <item x="51"/>
        <item x="52"/>
        <item x="162"/>
        <item x="53"/>
        <item x="1"/>
        <item x="5"/>
        <item x="42"/>
        <item x="43"/>
        <item x="44"/>
        <item x="45"/>
        <item x="0"/>
        <item x="231"/>
        <item x="36"/>
        <item x="37"/>
        <item x="33"/>
        <item x="41"/>
        <item x="40"/>
        <item x="230"/>
        <item x="39"/>
        <item x="38"/>
        <item x="34"/>
        <item x="229"/>
        <item x="161"/>
        <item x="35"/>
        <item x="228"/>
        <item x="65"/>
        <item x="227"/>
        <item x="10"/>
        <item x="226"/>
        <item x="9"/>
        <item x="106"/>
        <item x="225"/>
        <item x="159"/>
        <item x="66"/>
        <item x="222"/>
        <item x="11"/>
        <item x="223"/>
        <item x="67"/>
        <item x="12"/>
        <item x="158"/>
        <item x="224"/>
        <item x="157"/>
        <item x="13"/>
        <item x="68"/>
        <item x="14"/>
        <item x="160"/>
        <item x="15"/>
        <item x="69"/>
        <item x="72"/>
        <item x="70"/>
        <item x="71"/>
        <item x="73"/>
        <item x="74"/>
        <item x="16"/>
        <item x="17"/>
        <item x="75"/>
        <item x="19"/>
        <item x="76"/>
        <item x="77"/>
        <item x="78"/>
        <item x="79"/>
        <item x="18"/>
        <item x="20"/>
        <item x="24"/>
        <item x="25"/>
        <item x="156"/>
        <item x="26"/>
        <item x="23"/>
        <item x="22"/>
        <item x="21"/>
        <item x="155"/>
        <item x="107"/>
        <item x="108"/>
        <item x="154"/>
        <item x="109"/>
        <item x="110"/>
        <item x="111"/>
        <item x="153"/>
        <item x="114"/>
        <item x="112"/>
        <item x="113"/>
        <item x="115"/>
        <item x="116"/>
        <item x="118"/>
        <item x="119"/>
        <item x="120"/>
        <item x="121"/>
        <item x="117"/>
        <item x="152"/>
        <item x="150"/>
        <item x="151"/>
        <item x="149"/>
        <item x="148"/>
        <item x="147"/>
        <item x="146"/>
        <item x="145"/>
        <item x="144"/>
        <item x="143"/>
        <item x="142"/>
        <item x="141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Fracc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163" totalsRowShown="0">
  <autoFilter ref="A1:C163"/>
  <tableColumns count="3">
    <tableColumn id="1" name="TipoTratamiento"/>
    <tableColumn id="2" name="Time"/>
    <tableColumn id="3" name="kgDB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09" totalsRowShown="0">
  <autoFilter ref="A1:C109"/>
  <tableColumns count="3">
    <tableColumn id="1" name="Tratamiento"/>
    <tableColumn id="2" name="Time"/>
    <tableColumn id="3" name="Fracc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271" totalsRowShown="0">
  <autoFilter ref="A1:C271"/>
  <tableColumns count="3">
    <tableColumn id="1" name="Tratamiento"/>
    <tableColumn id="2" name="Time"/>
    <tableColumn id="3" name="Fracc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53"/>
  <sheetViews>
    <sheetView workbookViewId="0">
      <selection activeCell="C81" sqref="C81"/>
    </sheetView>
  </sheetViews>
  <sheetFormatPr defaultRowHeight="15" x14ac:dyDescent="0.25"/>
  <cols>
    <col min="1" max="1" width="29.7109375" style="3" customWidth="1"/>
    <col min="2" max="2" width="25.5703125" style="3" customWidth="1"/>
    <col min="3" max="3" width="26" style="3" customWidth="1"/>
    <col min="4" max="4" width="42.42578125" style="3" customWidth="1"/>
    <col min="5" max="5" width="22.5703125" style="3" customWidth="1"/>
    <col min="6" max="7" width="9.140625" style="3"/>
    <col min="8" max="8" width="27.28515625" style="3" customWidth="1"/>
  </cols>
  <sheetData>
    <row r="1" spans="1:8" x14ac:dyDescent="0.25">
      <c r="A1" s="3" t="s">
        <v>58</v>
      </c>
      <c r="B1" s="3" t="s">
        <v>59</v>
      </c>
      <c r="C1" s="3" t="s">
        <v>61</v>
      </c>
      <c r="D1" s="3" t="s">
        <v>101</v>
      </c>
      <c r="E1" s="3" t="s">
        <v>60</v>
      </c>
      <c r="F1" s="3" t="s">
        <v>62</v>
      </c>
      <c r="G1" s="3" t="s">
        <v>63</v>
      </c>
      <c r="H1" s="3" t="s">
        <v>64</v>
      </c>
    </row>
    <row r="2" spans="1:8" hidden="1" x14ac:dyDescent="0.25">
      <c r="A2" s="3" t="s">
        <v>87</v>
      </c>
      <c r="B2" s="3" t="s">
        <v>31</v>
      </c>
      <c r="C2" s="3" t="s">
        <v>304</v>
      </c>
      <c r="D2" s="3" t="str">
        <f t="shared" ref="D2:D65" si="0">CONCATENATE(B2,"_",C2)</f>
        <v>na_ALGARROBITO</v>
      </c>
      <c r="E2" s="2" t="s">
        <v>65</v>
      </c>
      <c r="F2" s="3">
        <v>2003</v>
      </c>
      <c r="G2" s="3">
        <v>1.06</v>
      </c>
      <c r="H2" s="2" t="s">
        <v>589</v>
      </c>
    </row>
    <row r="3" spans="1:8" hidden="1" x14ac:dyDescent="0.25">
      <c r="A3" s="2" t="s">
        <v>95</v>
      </c>
      <c r="B3" s="2" t="s">
        <v>116</v>
      </c>
      <c r="C3" s="2" t="s">
        <v>278</v>
      </c>
      <c r="D3" s="3" t="str">
        <f t="shared" si="0"/>
        <v>ESSAL S.A._ANCUD</v>
      </c>
      <c r="E3" s="2" t="s">
        <v>65</v>
      </c>
      <c r="F3" s="2" t="s">
        <v>66</v>
      </c>
      <c r="G3" s="2">
        <v>57.28</v>
      </c>
      <c r="H3" s="2" t="s">
        <v>587</v>
      </c>
    </row>
    <row r="4" spans="1:8" hidden="1" x14ac:dyDescent="0.25">
      <c r="A4" s="2" t="s">
        <v>92</v>
      </c>
      <c r="B4" s="2" t="s">
        <v>115</v>
      </c>
      <c r="C4" s="2" t="s">
        <v>246</v>
      </c>
      <c r="D4" s="3" t="str">
        <f t="shared" si="0"/>
        <v>ESSBIO S.A._ARAUCO</v>
      </c>
      <c r="E4" s="2" t="s">
        <v>65</v>
      </c>
      <c r="F4" s="2" t="s">
        <v>74</v>
      </c>
      <c r="G4" s="2">
        <v>34.96</v>
      </c>
      <c r="H4" s="2" t="s">
        <v>589</v>
      </c>
    </row>
    <row r="5" spans="1:8" hidden="1" x14ac:dyDescent="0.25">
      <c r="A5" s="2" t="s">
        <v>93</v>
      </c>
      <c r="B5" s="2" t="s">
        <v>52</v>
      </c>
      <c r="C5" s="2" t="s">
        <v>124</v>
      </c>
      <c r="D5" s="3" t="str">
        <f t="shared" si="0"/>
        <v>AGUAS ARAUCANIA S.A._CARAHUE</v>
      </c>
      <c r="E5" s="2" t="s">
        <v>55</v>
      </c>
      <c r="F5" s="2" t="s">
        <v>70</v>
      </c>
      <c r="G5" s="2">
        <v>14.81</v>
      </c>
      <c r="H5" s="2" t="s">
        <v>588</v>
      </c>
    </row>
    <row r="6" spans="1:8" hidden="1" x14ac:dyDescent="0.25">
      <c r="A6" s="2" t="s">
        <v>93</v>
      </c>
      <c r="B6" s="2" t="s">
        <v>52</v>
      </c>
      <c r="C6" s="2" t="s">
        <v>125</v>
      </c>
      <c r="D6" s="3" t="str">
        <f t="shared" si="0"/>
        <v>AGUAS ARAUCANIA S.A._CURACAUTÍN</v>
      </c>
      <c r="E6" s="2" t="s">
        <v>55</v>
      </c>
      <c r="F6" s="2" t="s">
        <v>70</v>
      </c>
      <c r="G6" s="2">
        <v>34.130000000000003</v>
      </c>
      <c r="H6" s="2" t="s">
        <v>584</v>
      </c>
    </row>
    <row r="7" spans="1:8" hidden="1" x14ac:dyDescent="0.25">
      <c r="A7" s="2" t="s">
        <v>93</v>
      </c>
      <c r="B7" s="2" t="s">
        <v>52</v>
      </c>
      <c r="C7" s="2" t="s">
        <v>126</v>
      </c>
      <c r="D7" s="3" t="str">
        <f t="shared" si="0"/>
        <v>AGUAS ARAUCANIA S.A._NUEVA IMPERIAL</v>
      </c>
      <c r="E7" s="2" t="s">
        <v>55</v>
      </c>
      <c r="F7" s="2" t="s">
        <v>72</v>
      </c>
      <c r="G7" s="2">
        <v>34.14</v>
      </c>
      <c r="H7" s="2" t="s">
        <v>588</v>
      </c>
    </row>
    <row r="8" spans="1:8" hidden="1" x14ac:dyDescent="0.25">
      <c r="A8" s="2" t="s">
        <v>93</v>
      </c>
      <c r="B8" s="2" t="s">
        <v>52</v>
      </c>
      <c r="C8" s="2" t="s">
        <v>127</v>
      </c>
      <c r="D8" s="3" t="str">
        <f t="shared" si="0"/>
        <v>AGUAS ARAUCANIA S.A._COLLIPULLI</v>
      </c>
      <c r="E8" s="2" t="s">
        <v>55</v>
      </c>
      <c r="F8" s="2" t="s">
        <v>70</v>
      </c>
      <c r="G8" s="2">
        <v>36.049999999999997</v>
      </c>
      <c r="H8" s="2" t="s">
        <v>588</v>
      </c>
    </row>
    <row r="9" spans="1:8" hidden="1" x14ac:dyDescent="0.25">
      <c r="A9" s="2" t="s">
        <v>93</v>
      </c>
      <c r="B9" s="2" t="s">
        <v>52</v>
      </c>
      <c r="C9" s="2" t="s">
        <v>128</v>
      </c>
      <c r="D9" s="3" t="str">
        <f t="shared" si="0"/>
        <v>AGUAS ARAUCANIA S.A._LONCOCHE</v>
      </c>
      <c r="E9" s="2" t="s">
        <v>55</v>
      </c>
      <c r="F9" s="2" t="s">
        <v>70</v>
      </c>
      <c r="G9" s="2">
        <v>44.74</v>
      </c>
      <c r="H9" s="2" t="s">
        <v>589</v>
      </c>
    </row>
    <row r="10" spans="1:8" hidden="1" x14ac:dyDescent="0.25">
      <c r="A10" s="2" t="s">
        <v>93</v>
      </c>
      <c r="B10" s="2" t="s">
        <v>52</v>
      </c>
      <c r="C10" s="2" t="s">
        <v>129</v>
      </c>
      <c r="D10" s="3" t="str">
        <f t="shared" si="0"/>
        <v>AGUAS ARAUCANIA S.A._LAUTARO</v>
      </c>
      <c r="E10" s="2" t="s">
        <v>55</v>
      </c>
      <c r="F10" s="2" t="s">
        <v>70</v>
      </c>
      <c r="G10" s="2">
        <v>64.7</v>
      </c>
      <c r="H10" s="2" t="s">
        <v>588</v>
      </c>
    </row>
    <row r="11" spans="1:8" hidden="1" x14ac:dyDescent="0.25">
      <c r="A11" s="2" t="s">
        <v>93</v>
      </c>
      <c r="B11" s="2" t="s">
        <v>52</v>
      </c>
      <c r="C11" s="2" t="s">
        <v>130</v>
      </c>
      <c r="D11" s="3" t="str">
        <f t="shared" si="0"/>
        <v>AGUAS ARAUCANIA S.A._ANGOL</v>
      </c>
      <c r="E11" s="2" t="s">
        <v>55</v>
      </c>
      <c r="F11" s="2" t="s">
        <v>70</v>
      </c>
      <c r="G11" s="2">
        <v>66.45</v>
      </c>
      <c r="H11" s="2" t="s">
        <v>588</v>
      </c>
    </row>
    <row r="12" spans="1:8" hidden="1" x14ac:dyDescent="0.25">
      <c r="A12" s="2" t="s">
        <v>92</v>
      </c>
      <c r="B12" s="2" t="s">
        <v>115</v>
      </c>
      <c r="C12" s="2" t="s">
        <v>237</v>
      </c>
      <c r="D12" s="3" t="str">
        <f t="shared" si="0"/>
        <v>ESSBIO S.A._BULNES</v>
      </c>
      <c r="E12" s="2" t="s">
        <v>65</v>
      </c>
      <c r="F12" s="2" t="s">
        <v>70</v>
      </c>
      <c r="G12" s="2">
        <v>17.059999999999999</v>
      </c>
      <c r="H12" s="2" t="s">
        <v>587</v>
      </c>
    </row>
    <row r="13" spans="1:8" hidden="1" x14ac:dyDescent="0.25">
      <c r="A13" s="2" t="s">
        <v>93</v>
      </c>
      <c r="B13" s="2" t="s">
        <v>52</v>
      </c>
      <c r="C13" s="2" t="s">
        <v>132</v>
      </c>
      <c r="D13" s="3" t="str">
        <f t="shared" si="0"/>
        <v>AGUAS ARAUCANIA S.A._PITRUFQUEN,FREIRE</v>
      </c>
      <c r="E13" s="2" t="s">
        <v>55</v>
      </c>
      <c r="F13" s="2" t="s">
        <v>70</v>
      </c>
      <c r="G13" s="2">
        <v>78.09</v>
      </c>
      <c r="H13" s="2" t="s">
        <v>588</v>
      </c>
    </row>
    <row r="14" spans="1:8" hidden="1" x14ac:dyDescent="0.25">
      <c r="A14" s="2" t="s">
        <v>93</v>
      </c>
      <c r="B14" s="2" t="s">
        <v>52</v>
      </c>
      <c r="C14" s="2" t="s">
        <v>133</v>
      </c>
      <c r="D14" s="3" t="str">
        <f t="shared" si="0"/>
        <v>AGUAS ARAUCANIA S.A._PUCON</v>
      </c>
      <c r="E14" s="3" t="s">
        <v>56</v>
      </c>
      <c r="F14" s="2" t="s">
        <v>73</v>
      </c>
      <c r="G14" s="2">
        <v>118.98</v>
      </c>
      <c r="H14" s="2" t="s">
        <v>588</v>
      </c>
    </row>
    <row r="15" spans="1:8" x14ac:dyDescent="0.25">
      <c r="A15" s="2" t="s">
        <v>93</v>
      </c>
      <c r="B15" s="2" t="s">
        <v>52</v>
      </c>
      <c r="C15" s="2" t="s">
        <v>134</v>
      </c>
      <c r="D15" s="3" t="str">
        <f t="shared" si="0"/>
        <v>AGUAS ARAUCANIA S.A._TEMUCO,PADRE LASCASAS Y CAJÓN</v>
      </c>
      <c r="E15" s="2" t="s">
        <v>55</v>
      </c>
      <c r="F15" s="2" t="s">
        <v>70</v>
      </c>
      <c r="G15" s="2">
        <v>890.23</v>
      </c>
      <c r="H15" s="2" t="s">
        <v>660</v>
      </c>
    </row>
    <row r="16" spans="1:8" hidden="1" x14ac:dyDescent="0.25">
      <c r="A16" s="2" t="s">
        <v>93</v>
      </c>
      <c r="B16" s="2" t="s">
        <v>52</v>
      </c>
      <c r="C16" s="2" t="s">
        <v>135</v>
      </c>
      <c r="D16" s="3" t="str">
        <f t="shared" si="0"/>
        <v>AGUAS ARAUCANIA S.A._RENAICO</v>
      </c>
      <c r="E16" s="3" t="s">
        <v>12</v>
      </c>
      <c r="F16" s="2" t="s">
        <v>70</v>
      </c>
      <c r="G16" s="2">
        <v>12.3</v>
      </c>
      <c r="H16" s="2" t="s">
        <v>586</v>
      </c>
    </row>
    <row r="17" spans="1:8" hidden="1" x14ac:dyDescent="0.25">
      <c r="A17" s="2" t="s">
        <v>93</v>
      </c>
      <c r="B17" s="2" t="s">
        <v>52</v>
      </c>
      <c r="C17" s="2" t="s">
        <v>136</v>
      </c>
      <c r="D17" s="3" t="str">
        <f t="shared" si="0"/>
        <v>AGUAS ARAUCANIA S.A._GALVARINO</v>
      </c>
      <c r="E17" s="2" t="s">
        <v>54</v>
      </c>
      <c r="F17" s="2" t="s">
        <v>79</v>
      </c>
      <c r="G17" s="2">
        <v>12.34</v>
      </c>
      <c r="H17" s="2" t="s">
        <v>586</v>
      </c>
    </row>
    <row r="18" spans="1:8" hidden="1" x14ac:dyDescent="0.25">
      <c r="A18" s="2" t="s">
        <v>93</v>
      </c>
      <c r="B18" s="2" t="s">
        <v>52</v>
      </c>
      <c r="C18" s="2" t="s">
        <v>137</v>
      </c>
      <c r="D18" s="3" t="str">
        <f t="shared" si="0"/>
        <v>AGUAS ARAUCANIA S.A._PUREN</v>
      </c>
      <c r="E18" s="3" t="s">
        <v>12</v>
      </c>
      <c r="F18" s="2" t="s">
        <v>81</v>
      </c>
      <c r="G18" s="2">
        <v>14.37</v>
      </c>
      <c r="H18" s="2" t="s">
        <v>586</v>
      </c>
    </row>
    <row r="19" spans="1:8" hidden="1" x14ac:dyDescent="0.25">
      <c r="A19" s="2" t="s">
        <v>92</v>
      </c>
      <c r="B19" s="2" t="s">
        <v>115</v>
      </c>
      <c r="C19" s="2" t="s">
        <v>43</v>
      </c>
      <c r="D19" s="3" t="str">
        <f t="shared" si="0"/>
        <v>ESSBIO S.A._Cabrero</v>
      </c>
      <c r="E19" s="2" t="s">
        <v>65</v>
      </c>
      <c r="F19" s="2">
        <v>2006</v>
      </c>
      <c r="G19" s="2">
        <v>35.56</v>
      </c>
      <c r="H19" s="2" t="s">
        <v>587</v>
      </c>
    </row>
    <row r="20" spans="1:8" hidden="1" x14ac:dyDescent="0.25">
      <c r="A20" s="2" t="s">
        <v>93</v>
      </c>
      <c r="B20" s="2" t="s">
        <v>52</v>
      </c>
      <c r="C20" s="2" t="s">
        <v>139</v>
      </c>
      <c r="D20" s="3" t="str">
        <f t="shared" si="0"/>
        <v>AGUAS ARAUCANIA S.A._CAPITAN PASTENE</v>
      </c>
      <c r="E20" s="2" t="s">
        <v>54</v>
      </c>
      <c r="F20" s="2" t="s">
        <v>83</v>
      </c>
      <c r="G20" s="2">
        <v>19.940000000000001</v>
      </c>
      <c r="H20" s="2" t="s">
        <v>586</v>
      </c>
    </row>
    <row r="21" spans="1:8" hidden="1" x14ac:dyDescent="0.25">
      <c r="A21" s="2" t="s">
        <v>93</v>
      </c>
      <c r="B21" s="2" t="s">
        <v>52</v>
      </c>
      <c r="C21" s="2" t="s">
        <v>140</v>
      </c>
      <c r="D21" s="3" t="str">
        <f t="shared" si="0"/>
        <v>AGUAS ARAUCANIA S.A._LASTARRIA</v>
      </c>
      <c r="E21" s="2" t="s">
        <v>54</v>
      </c>
      <c r="F21" s="2" t="s">
        <v>77</v>
      </c>
      <c r="G21" s="2">
        <v>2.5499999999999998</v>
      </c>
      <c r="H21" s="2" t="s">
        <v>586</v>
      </c>
    </row>
    <row r="22" spans="1:8" hidden="1" x14ac:dyDescent="0.25">
      <c r="A22" s="2" t="s">
        <v>93</v>
      </c>
      <c r="B22" s="2" t="s">
        <v>52</v>
      </c>
      <c r="C22" s="2" t="s">
        <v>141</v>
      </c>
      <c r="D22" s="3" t="str">
        <f t="shared" si="0"/>
        <v>AGUAS ARAUCANIA S.A._GORBEA</v>
      </c>
      <c r="E22" s="3" t="s">
        <v>12</v>
      </c>
      <c r="F22" s="2" t="s">
        <v>70</v>
      </c>
      <c r="G22" s="2">
        <v>21.88</v>
      </c>
      <c r="H22" s="2" t="s">
        <v>586</v>
      </c>
    </row>
    <row r="23" spans="1:8" hidden="1" x14ac:dyDescent="0.25">
      <c r="A23" s="2" t="s">
        <v>93</v>
      </c>
      <c r="B23" s="2" t="s">
        <v>52</v>
      </c>
      <c r="C23" s="2" t="s">
        <v>142</v>
      </c>
      <c r="D23" s="3" t="str">
        <f t="shared" si="0"/>
        <v>AGUAS ARAUCANIA S.A._CUNCO</v>
      </c>
      <c r="E23" s="3" t="s">
        <v>12</v>
      </c>
      <c r="F23" s="2" t="s">
        <v>70</v>
      </c>
      <c r="G23" s="2">
        <v>26.32</v>
      </c>
      <c r="H23" s="2" t="s">
        <v>586</v>
      </c>
    </row>
    <row r="24" spans="1:8" hidden="1" x14ac:dyDescent="0.25">
      <c r="A24" s="2" t="s">
        <v>88</v>
      </c>
      <c r="B24" s="3" t="s">
        <v>37</v>
      </c>
      <c r="C24" s="3" t="s">
        <v>35</v>
      </c>
      <c r="D24" s="3" t="str">
        <f t="shared" si="0"/>
        <v>ESVAL_CACHAGUA</v>
      </c>
      <c r="E24" s="2" t="s">
        <v>65</v>
      </c>
      <c r="F24" s="3">
        <v>2003</v>
      </c>
      <c r="G24" s="3">
        <v>2.84</v>
      </c>
      <c r="H24" s="3" t="s">
        <v>1</v>
      </c>
    </row>
    <row r="25" spans="1:8" hidden="1" x14ac:dyDescent="0.25">
      <c r="A25" s="2" t="s">
        <v>93</v>
      </c>
      <c r="B25" s="2" t="s">
        <v>52</v>
      </c>
      <c r="C25" s="2" t="s">
        <v>144</v>
      </c>
      <c r="D25" s="3" t="str">
        <f t="shared" si="0"/>
        <v>AGUAS ARAUCANIA S.A._CHERQUENCO</v>
      </c>
      <c r="E25" s="2" t="s">
        <v>54</v>
      </c>
      <c r="F25" s="2" t="s">
        <v>77</v>
      </c>
      <c r="G25" s="2">
        <v>3.77</v>
      </c>
      <c r="H25" s="2" t="s">
        <v>586</v>
      </c>
    </row>
    <row r="26" spans="1:8" hidden="1" x14ac:dyDescent="0.25">
      <c r="A26" s="2" t="s">
        <v>93</v>
      </c>
      <c r="B26" s="2" t="s">
        <v>52</v>
      </c>
      <c r="C26" s="2" t="s">
        <v>145</v>
      </c>
      <c r="D26" s="3" t="str">
        <f t="shared" si="0"/>
        <v>AGUAS ARAUCANIA S.A._ERCILLA</v>
      </c>
      <c r="E26" s="2" t="s">
        <v>54</v>
      </c>
      <c r="F26" s="2" t="s">
        <v>79</v>
      </c>
      <c r="G26" s="2">
        <v>4.4000000000000004</v>
      </c>
      <c r="H26" s="2" t="s">
        <v>586</v>
      </c>
    </row>
    <row r="27" spans="1:8" hidden="1" x14ac:dyDescent="0.25">
      <c r="A27" s="2" t="s">
        <v>93</v>
      </c>
      <c r="B27" s="2" t="s">
        <v>52</v>
      </c>
      <c r="C27" s="2" t="s">
        <v>146</v>
      </c>
      <c r="D27" s="3" t="str">
        <f t="shared" si="0"/>
        <v>AGUAS ARAUCANIA S.A._CHOLCHOL</v>
      </c>
      <c r="E27" s="3" t="s">
        <v>12</v>
      </c>
      <c r="F27" s="2" t="s">
        <v>70</v>
      </c>
      <c r="G27" s="2">
        <v>6.4</v>
      </c>
      <c r="H27" s="2" t="s">
        <v>586</v>
      </c>
    </row>
    <row r="28" spans="1:8" hidden="1" x14ac:dyDescent="0.25">
      <c r="A28" s="2" t="s">
        <v>93</v>
      </c>
      <c r="B28" s="2" t="s">
        <v>52</v>
      </c>
      <c r="C28" s="2" t="s">
        <v>147</v>
      </c>
      <c r="D28" s="3" t="str">
        <f t="shared" si="0"/>
        <v>AGUAS ARAUCANIA S.A._PUERTO SAAVEDRA</v>
      </c>
      <c r="E28" s="3" t="s">
        <v>12</v>
      </c>
      <c r="F28" s="2" t="s">
        <v>70</v>
      </c>
      <c r="G28" s="2">
        <v>6.41</v>
      </c>
      <c r="H28" s="2" t="s">
        <v>586</v>
      </c>
    </row>
    <row r="29" spans="1:8" hidden="1" x14ac:dyDescent="0.25">
      <c r="A29" s="2" t="s">
        <v>93</v>
      </c>
      <c r="B29" s="2" t="s">
        <v>52</v>
      </c>
      <c r="C29" s="2" t="s">
        <v>148</v>
      </c>
      <c r="D29" s="3" t="str">
        <f t="shared" si="0"/>
        <v>AGUAS ARAUCANIA S.A._MININCO</v>
      </c>
      <c r="E29" s="2" t="s">
        <v>54</v>
      </c>
      <c r="F29" s="2" t="s">
        <v>82</v>
      </c>
      <c r="G29" s="2">
        <v>6.72</v>
      </c>
      <c r="H29" s="2" t="s">
        <v>586</v>
      </c>
    </row>
    <row r="30" spans="1:8" hidden="1" x14ac:dyDescent="0.25">
      <c r="A30" s="2" t="s">
        <v>93</v>
      </c>
      <c r="B30" s="2" t="s">
        <v>52</v>
      </c>
      <c r="C30" s="2" t="s">
        <v>149</v>
      </c>
      <c r="D30" s="3" t="str">
        <f t="shared" si="0"/>
        <v>AGUAS ARAUCANIA S.A._NUEVA TOLTEN</v>
      </c>
      <c r="E30" s="3" t="s">
        <v>12</v>
      </c>
      <c r="F30" s="2" t="s">
        <v>70</v>
      </c>
      <c r="G30" s="2">
        <v>7.85</v>
      </c>
      <c r="H30" s="2" t="s">
        <v>586</v>
      </c>
    </row>
    <row r="31" spans="1:8" hidden="1" x14ac:dyDescent="0.25">
      <c r="A31" s="2" t="s">
        <v>93</v>
      </c>
      <c r="B31" s="2" t="s">
        <v>52</v>
      </c>
      <c r="C31" s="2" t="s">
        <v>150</v>
      </c>
      <c r="D31" s="3" t="str">
        <f t="shared" si="0"/>
        <v>AGUAS ARAUCANIA S.A._LOS SAUCES</v>
      </c>
      <c r="E31" s="2" t="s">
        <v>54</v>
      </c>
      <c r="F31" s="2" t="s">
        <v>75</v>
      </c>
      <c r="G31" s="2">
        <v>9.35</v>
      </c>
      <c r="H31" s="2" t="s">
        <v>586</v>
      </c>
    </row>
    <row r="32" spans="1:8" hidden="1" x14ac:dyDescent="0.25">
      <c r="A32" s="2" t="s">
        <v>93</v>
      </c>
      <c r="B32" s="2" t="s">
        <v>52</v>
      </c>
      <c r="C32" s="2" t="s">
        <v>151</v>
      </c>
      <c r="D32" s="3" t="str">
        <f t="shared" si="0"/>
        <v>AGUAS ARAUCANIA S.A._VICTORIA</v>
      </c>
      <c r="E32" s="3" t="s">
        <v>12</v>
      </c>
      <c r="F32" s="2" t="s">
        <v>77</v>
      </c>
      <c r="G32" s="2">
        <v>91.12</v>
      </c>
      <c r="H32" s="2" t="s">
        <v>586</v>
      </c>
    </row>
    <row r="33" spans="1:9" hidden="1" x14ac:dyDescent="0.25">
      <c r="A33" t="s">
        <v>85</v>
      </c>
      <c r="B33" t="s">
        <v>6</v>
      </c>
      <c r="C33" t="s">
        <v>330</v>
      </c>
      <c r="D33" s="3" t="str">
        <f t="shared" si="0"/>
        <v>TRATACAL S.A._CALAMA</v>
      </c>
      <c r="E33" s="2" t="s">
        <v>65</v>
      </c>
      <c r="F33">
        <v>2003</v>
      </c>
      <c r="G33">
        <v>252.79</v>
      </c>
      <c r="H33" s="2" t="s">
        <v>587</v>
      </c>
    </row>
    <row r="34" spans="1:9" hidden="1" x14ac:dyDescent="0.25">
      <c r="A34" s="2" t="s">
        <v>89</v>
      </c>
      <c r="B34" s="2" t="s">
        <v>103</v>
      </c>
      <c r="C34" s="2" t="s">
        <v>153</v>
      </c>
      <c r="D34" s="3" t="str">
        <f t="shared" si="0"/>
        <v>ESSA_QUILICURA, SECTOR VALLE GRANDE DE LAMPA</v>
      </c>
      <c r="E34" s="3" t="s">
        <v>12</v>
      </c>
      <c r="F34" s="2" t="s">
        <v>75</v>
      </c>
      <c r="G34" s="2">
        <v>105.14</v>
      </c>
      <c r="H34" s="2" t="s">
        <v>587</v>
      </c>
      <c r="I34" s="1"/>
    </row>
    <row r="35" spans="1:9" hidden="1" x14ac:dyDescent="0.25">
      <c r="A35" s="2" t="s">
        <v>95</v>
      </c>
      <c r="B35" s="2" t="s">
        <v>116</v>
      </c>
      <c r="C35" s="2" t="s">
        <v>272</v>
      </c>
      <c r="D35" s="3" t="str">
        <f t="shared" si="0"/>
        <v>ESSAL S.A._CALBUCO</v>
      </c>
      <c r="E35" s="2" t="s">
        <v>65</v>
      </c>
      <c r="F35" s="2" t="s">
        <v>66</v>
      </c>
      <c r="G35" s="2">
        <v>26.59</v>
      </c>
      <c r="H35" s="2" t="s">
        <v>584</v>
      </c>
    </row>
    <row r="36" spans="1:9" hidden="1" x14ac:dyDescent="0.25">
      <c r="A36" s="2" t="s">
        <v>89</v>
      </c>
      <c r="B36" s="2" t="s">
        <v>105</v>
      </c>
      <c r="C36" s="2" t="s">
        <v>155</v>
      </c>
      <c r="D36" s="3" t="str">
        <f t="shared" si="0"/>
        <v>AGUAS ANDINAS_MELIPILLA</v>
      </c>
      <c r="E36" s="3" t="s">
        <v>12</v>
      </c>
      <c r="F36" s="2" t="s">
        <v>78</v>
      </c>
      <c r="G36" s="2">
        <v>118.29</v>
      </c>
      <c r="H36" s="2" t="s">
        <v>586</v>
      </c>
    </row>
    <row r="37" spans="1:9" hidden="1" x14ac:dyDescent="0.25">
      <c r="A37" s="2" t="s">
        <v>88</v>
      </c>
      <c r="B37" s="2" t="s">
        <v>37</v>
      </c>
      <c r="C37" s="2" t="s">
        <v>171</v>
      </c>
      <c r="D37" s="3" t="str">
        <f t="shared" si="0"/>
        <v>ESVAL_CALLE LARGA</v>
      </c>
      <c r="E37" s="2" t="s">
        <v>65</v>
      </c>
      <c r="F37" s="2">
        <v>2005</v>
      </c>
      <c r="G37" s="3">
        <v>6.38</v>
      </c>
      <c r="H37" s="3" t="s">
        <v>1</v>
      </c>
    </row>
    <row r="38" spans="1:9" hidden="1" x14ac:dyDescent="0.25">
      <c r="A38" s="3" t="s">
        <v>87</v>
      </c>
      <c r="B38" s="3" t="s">
        <v>33</v>
      </c>
      <c r="C38" s="3" t="s">
        <v>2</v>
      </c>
      <c r="D38" s="3" t="str">
        <f t="shared" si="0"/>
        <v>nA_Canela Alta</v>
      </c>
      <c r="E38" s="2" t="s">
        <v>65</v>
      </c>
      <c r="F38" s="3">
        <v>2003</v>
      </c>
      <c r="G38" s="3">
        <v>0.48</v>
      </c>
      <c r="H38" s="2" t="s">
        <v>589</v>
      </c>
    </row>
    <row r="39" spans="1:9" hidden="1" x14ac:dyDescent="0.25">
      <c r="A39" s="2" t="s">
        <v>89</v>
      </c>
      <c r="B39" s="2" t="s">
        <v>107</v>
      </c>
      <c r="C39" s="2" t="s">
        <v>154</v>
      </c>
      <c r="D39" s="3" t="str">
        <f t="shared" si="0"/>
        <v>SERVICOMUNAL_COLINA</v>
      </c>
      <c r="E39" s="3" t="s">
        <v>12</v>
      </c>
      <c r="F39" s="2" t="s">
        <v>81</v>
      </c>
      <c r="G39" s="2">
        <v>140.09</v>
      </c>
      <c r="H39" s="2" t="s">
        <v>586</v>
      </c>
    </row>
    <row r="40" spans="1:9" hidden="1" x14ac:dyDescent="0.25">
      <c r="A40" s="2" t="s">
        <v>89</v>
      </c>
      <c r="B40" s="2" t="s">
        <v>105</v>
      </c>
      <c r="C40" s="2" t="s">
        <v>158</v>
      </c>
      <c r="D40" s="3" t="str">
        <f t="shared" si="0"/>
        <v>AGUAS ANDINAS_POMAIRE</v>
      </c>
      <c r="E40" s="2" t="s">
        <v>54</v>
      </c>
      <c r="F40" s="2" t="s">
        <v>78</v>
      </c>
      <c r="G40" s="2">
        <v>15.3</v>
      </c>
      <c r="H40" s="2" t="s">
        <v>586</v>
      </c>
    </row>
    <row r="41" spans="1:9" hidden="1" x14ac:dyDescent="0.25">
      <c r="A41" s="3" t="s">
        <v>87</v>
      </c>
      <c r="B41" s="3" t="s">
        <v>33</v>
      </c>
      <c r="C41" s="3" t="s">
        <v>302</v>
      </c>
      <c r="D41" s="3" t="str">
        <f t="shared" si="0"/>
        <v>nA_CANELA BAJA</v>
      </c>
      <c r="E41" s="2" t="s">
        <v>65</v>
      </c>
      <c r="F41" s="3">
        <v>2000</v>
      </c>
      <c r="G41" s="3">
        <v>1.86</v>
      </c>
      <c r="H41" s="2" t="s">
        <v>588</v>
      </c>
    </row>
    <row r="42" spans="1:9" hidden="1" x14ac:dyDescent="0.25">
      <c r="A42" s="2" t="s">
        <v>92</v>
      </c>
      <c r="B42" s="2" t="s">
        <v>115</v>
      </c>
      <c r="C42" s="2" t="s">
        <v>44</v>
      </c>
      <c r="D42" s="3" t="str">
        <f t="shared" si="0"/>
        <v>ESSBIO S.A._Cañete</v>
      </c>
      <c r="E42" s="2" t="s">
        <v>65</v>
      </c>
      <c r="F42" s="2">
        <v>2002</v>
      </c>
      <c r="G42" s="2">
        <v>24.22</v>
      </c>
      <c r="H42" s="2" t="s">
        <v>589</v>
      </c>
    </row>
    <row r="43" spans="1:9" hidden="1" x14ac:dyDescent="0.25">
      <c r="A43" s="2" t="s">
        <v>89</v>
      </c>
      <c r="B43" s="2" t="s">
        <v>105</v>
      </c>
      <c r="C43" s="2" t="s">
        <v>161</v>
      </c>
      <c r="D43" s="3" t="str">
        <f t="shared" si="0"/>
        <v>AGUAS ANDINAS_VALDIVIA DE PAINE</v>
      </c>
      <c r="E43" s="2" t="s">
        <v>55</v>
      </c>
      <c r="F43" s="2" t="s">
        <v>74</v>
      </c>
      <c r="G43" s="2">
        <v>23.09</v>
      </c>
      <c r="H43" s="2" t="s">
        <v>585</v>
      </c>
    </row>
    <row r="44" spans="1:9" hidden="1" x14ac:dyDescent="0.25">
      <c r="A44" s="2" t="s">
        <v>95</v>
      </c>
      <c r="B44" s="2" t="s">
        <v>116</v>
      </c>
      <c r="C44" s="2" t="s">
        <v>277</v>
      </c>
      <c r="D44" s="3" t="str">
        <f t="shared" si="0"/>
        <v>ESSAL S.A._CASTRO</v>
      </c>
      <c r="E44" s="2" t="s">
        <v>65</v>
      </c>
      <c r="F44" s="2" t="s">
        <v>69</v>
      </c>
      <c r="G44" s="2">
        <v>50.44</v>
      </c>
      <c r="H44" s="2" t="s">
        <v>587</v>
      </c>
    </row>
    <row r="45" spans="1:9" hidden="1" x14ac:dyDescent="0.25">
      <c r="A45" s="2" t="s">
        <v>89</v>
      </c>
      <c r="B45" s="2" t="s">
        <v>105</v>
      </c>
      <c r="C45" s="2" t="s">
        <v>163</v>
      </c>
      <c r="D45" s="3" t="str">
        <f t="shared" si="0"/>
        <v>AGUAS ANDINAS_CURACAVÍ</v>
      </c>
      <c r="E45" s="2" t="s">
        <v>56</v>
      </c>
      <c r="F45" s="2" t="s">
        <v>70</v>
      </c>
      <c r="G45" s="2">
        <v>33.369999999999997</v>
      </c>
      <c r="H45" s="2" t="s">
        <v>587</v>
      </c>
    </row>
    <row r="46" spans="1:9" hidden="1" x14ac:dyDescent="0.25">
      <c r="A46" s="2" t="s">
        <v>91</v>
      </c>
      <c r="B46" s="2" t="s">
        <v>114</v>
      </c>
      <c r="C46" s="2" t="s">
        <v>221</v>
      </c>
      <c r="D46" s="3" t="str">
        <f t="shared" si="0"/>
        <v>AGUAS NVO SUR S.A._CAUQUENES</v>
      </c>
      <c r="E46" s="2" t="s">
        <v>65</v>
      </c>
      <c r="F46" s="2" t="s">
        <v>66</v>
      </c>
      <c r="G46" s="2">
        <v>64.650000000000006</v>
      </c>
      <c r="H46" s="2" t="s">
        <v>587</v>
      </c>
    </row>
    <row r="47" spans="1:9" hidden="1" x14ac:dyDescent="0.25">
      <c r="A47" s="2" t="s">
        <v>89</v>
      </c>
      <c r="B47" s="2" t="s">
        <v>105</v>
      </c>
      <c r="C47" s="2" t="s">
        <v>165</v>
      </c>
      <c r="D47" s="3" t="str">
        <f t="shared" si="0"/>
        <v>AGUAS ANDINAS_EL MONTE,EL PAICO Y LO CHACON</v>
      </c>
      <c r="E47" s="2" t="s">
        <v>56</v>
      </c>
      <c r="F47" s="2" t="s">
        <v>69</v>
      </c>
      <c r="G47" s="2">
        <v>41.95</v>
      </c>
      <c r="H47" s="2" t="s">
        <v>587</v>
      </c>
    </row>
    <row r="48" spans="1:9" hidden="1" x14ac:dyDescent="0.25">
      <c r="A48" s="3" t="s">
        <v>87</v>
      </c>
      <c r="B48" s="3" t="s">
        <v>19</v>
      </c>
      <c r="C48" s="3" t="s">
        <v>20</v>
      </c>
      <c r="D48" s="3" t="str">
        <f t="shared" si="0"/>
        <v>AGUAS DEL VALLE_CHAÑARAL ALTO</v>
      </c>
      <c r="E48" s="2" t="s">
        <v>65</v>
      </c>
      <c r="F48" s="3">
        <v>1999</v>
      </c>
      <c r="G48" s="3">
        <v>5.05</v>
      </c>
      <c r="H48" s="2" t="s">
        <v>589</v>
      </c>
    </row>
    <row r="49" spans="1:9" x14ac:dyDescent="0.25">
      <c r="A49" s="2" t="s">
        <v>89</v>
      </c>
      <c r="B49" s="2" t="s">
        <v>105</v>
      </c>
      <c r="C49" s="2" t="s">
        <v>167</v>
      </c>
      <c r="D49" s="3" t="str">
        <f t="shared" si="0"/>
        <v>AGUAS ANDINAS_TALAGANTE, PADRE HURTADO, CALERA DE TANGO, MALLOCO,PEÑAFLOR</v>
      </c>
      <c r="E49" s="2" t="s">
        <v>53</v>
      </c>
      <c r="F49" s="2" t="s">
        <v>70</v>
      </c>
      <c r="G49" s="2">
        <v>511.75</v>
      </c>
      <c r="H49" s="2" t="s">
        <v>660</v>
      </c>
    </row>
    <row r="50" spans="1:9" hidden="1" x14ac:dyDescent="0.25">
      <c r="A50" s="2" t="s">
        <v>91</v>
      </c>
      <c r="B50" s="2" t="s">
        <v>114</v>
      </c>
      <c r="C50" s="2" t="s">
        <v>217</v>
      </c>
      <c r="D50" s="3" t="str">
        <f t="shared" si="0"/>
        <v>AGUAS NVO SUR S.A._CHANCO</v>
      </c>
      <c r="E50" s="2" t="s">
        <v>65</v>
      </c>
      <c r="F50" s="2" t="s">
        <v>70</v>
      </c>
      <c r="G50" s="2">
        <v>5.46</v>
      </c>
      <c r="H50" s="2" t="s">
        <v>587</v>
      </c>
    </row>
    <row r="51" spans="1:9" hidden="1" x14ac:dyDescent="0.25">
      <c r="A51" s="2" t="s">
        <v>88</v>
      </c>
      <c r="B51" s="2" t="s">
        <v>37</v>
      </c>
      <c r="C51" s="2" t="s">
        <v>182</v>
      </c>
      <c r="D51" s="3" t="str">
        <f t="shared" si="0"/>
        <v>ESVAL_CHEPICAL</v>
      </c>
      <c r="E51" s="2" t="s">
        <v>65</v>
      </c>
      <c r="F51" s="2" t="s">
        <v>66</v>
      </c>
      <c r="G51" s="2">
        <v>200.48</v>
      </c>
      <c r="H51" s="3" t="s">
        <v>1</v>
      </c>
    </row>
    <row r="52" spans="1:9" hidden="1" x14ac:dyDescent="0.25">
      <c r="A52" s="2" t="s">
        <v>89</v>
      </c>
      <c r="B52" s="2" t="s">
        <v>105</v>
      </c>
      <c r="C52" s="2" t="s">
        <v>155</v>
      </c>
      <c r="D52" s="3" t="str">
        <f t="shared" si="0"/>
        <v>AGUAS ANDINAS_MELIPILLA</v>
      </c>
      <c r="E52" s="2" t="s">
        <v>53</v>
      </c>
      <c r="F52" s="2" t="s">
        <v>81</v>
      </c>
      <c r="G52" s="2">
        <v>61.94</v>
      </c>
      <c r="H52" s="2" t="s">
        <v>584</v>
      </c>
    </row>
    <row r="53" spans="1:9" hidden="1" x14ac:dyDescent="0.25">
      <c r="A53" s="2" t="s">
        <v>89</v>
      </c>
      <c r="B53" s="2" t="s">
        <v>102</v>
      </c>
      <c r="C53" s="2" t="s">
        <v>152</v>
      </c>
      <c r="D53" s="3" t="str">
        <f t="shared" si="0"/>
        <v>MANQUEHUE_CHICUREO</v>
      </c>
      <c r="E53" s="2" t="s">
        <v>65</v>
      </c>
      <c r="F53" s="2" t="s">
        <v>73</v>
      </c>
      <c r="G53" s="2">
        <v>10.86</v>
      </c>
      <c r="H53" s="2" t="s">
        <v>584</v>
      </c>
    </row>
    <row r="54" spans="1:9" hidden="1" x14ac:dyDescent="0.25">
      <c r="A54" s="2" t="s">
        <v>92</v>
      </c>
      <c r="B54" s="2" t="s">
        <v>115</v>
      </c>
      <c r="C54" s="2" t="s">
        <v>45</v>
      </c>
      <c r="D54" s="3" t="str">
        <f t="shared" si="0"/>
        <v>ESSBIO S.A._Chillan</v>
      </c>
      <c r="E54" s="2" t="s">
        <v>65</v>
      </c>
      <c r="F54" s="2">
        <v>2001</v>
      </c>
      <c r="G54" s="2">
        <v>569.45000000000005</v>
      </c>
      <c r="H54" s="2" t="s">
        <v>587</v>
      </c>
    </row>
    <row r="55" spans="1:9" hidden="1" x14ac:dyDescent="0.25">
      <c r="A55" s="2" t="s">
        <v>90</v>
      </c>
      <c r="B55" s="3" t="s">
        <v>39</v>
      </c>
      <c r="C55" s="2" t="s">
        <v>323</v>
      </c>
      <c r="D55" s="3" t="str">
        <f t="shared" si="0"/>
        <v>ESSBIO VI_CHIMBARONGO</v>
      </c>
      <c r="E55" s="2" t="s">
        <v>65</v>
      </c>
      <c r="F55" s="2" t="s">
        <v>80</v>
      </c>
      <c r="G55" s="2">
        <v>25.3</v>
      </c>
      <c r="H55" s="2" t="s">
        <v>589</v>
      </c>
    </row>
    <row r="56" spans="1:9" hidden="1" x14ac:dyDescent="0.25">
      <c r="A56" s="2" t="s">
        <v>88</v>
      </c>
      <c r="B56" s="2" t="s">
        <v>37</v>
      </c>
      <c r="C56" s="2" t="s">
        <v>172</v>
      </c>
      <c r="D56" s="3" t="str">
        <f t="shared" si="0"/>
        <v>ESVAL_SAN ESTEBAN</v>
      </c>
      <c r="E56" s="3" t="s">
        <v>12</v>
      </c>
      <c r="F56" s="2">
        <v>2007</v>
      </c>
      <c r="G56" s="3">
        <v>7.46</v>
      </c>
      <c r="H56" s="3" t="s">
        <v>1</v>
      </c>
      <c r="I56" s="1"/>
    </row>
    <row r="57" spans="1:9" hidden="1" x14ac:dyDescent="0.25">
      <c r="A57" s="2" t="s">
        <v>88</v>
      </c>
      <c r="B57" s="2" t="s">
        <v>37</v>
      </c>
      <c r="C57" s="2" t="s">
        <v>173</v>
      </c>
      <c r="D57" s="3" t="str">
        <f t="shared" si="0"/>
        <v>ESVAL_QUINTERO</v>
      </c>
      <c r="E57" s="2" t="s">
        <v>5</v>
      </c>
      <c r="F57" s="2">
        <v>2004</v>
      </c>
      <c r="G57" s="2">
        <v>52.31</v>
      </c>
      <c r="H57" s="2" t="s">
        <v>585</v>
      </c>
    </row>
    <row r="58" spans="1:9" hidden="1" x14ac:dyDescent="0.25">
      <c r="A58" s="2" t="s">
        <v>88</v>
      </c>
      <c r="B58" s="2" t="s">
        <v>37</v>
      </c>
      <c r="C58" s="2" t="s">
        <v>174</v>
      </c>
      <c r="D58" s="3" t="str">
        <f t="shared" si="0"/>
        <v>ESVAL_SAN ANTONIO</v>
      </c>
      <c r="E58" s="2" t="s">
        <v>5</v>
      </c>
      <c r="F58" s="2">
        <v>2006</v>
      </c>
      <c r="G58" s="3">
        <v>119.01</v>
      </c>
      <c r="H58" s="2" t="s">
        <v>585</v>
      </c>
    </row>
    <row r="59" spans="1:9" hidden="1" x14ac:dyDescent="0.25">
      <c r="A59" s="2" t="s">
        <v>95</v>
      </c>
      <c r="B59" s="2" t="s">
        <v>116</v>
      </c>
      <c r="C59" s="2" t="s">
        <v>266</v>
      </c>
      <c r="D59" s="3" t="str">
        <f t="shared" si="0"/>
        <v>ESSAL S.A._CHONCHI</v>
      </c>
      <c r="E59" s="2" t="s">
        <v>65</v>
      </c>
      <c r="F59" s="2" t="s">
        <v>66</v>
      </c>
      <c r="G59" s="2">
        <v>12.29</v>
      </c>
      <c r="H59" s="2" t="s">
        <v>587</v>
      </c>
    </row>
    <row r="60" spans="1:9" hidden="1" x14ac:dyDescent="0.25">
      <c r="A60" s="2" t="s">
        <v>89</v>
      </c>
      <c r="B60" s="2" t="s">
        <v>108</v>
      </c>
      <c r="C60" s="2" t="s">
        <v>159</v>
      </c>
      <c r="D60" s="3" t="str">
        <f t="shared" si="0"/>
        <v>SEPRA_CIUDAD DE LOS VALLES</v>
      </c>
      <c r="E60" s="2" t="s">
        <v>65</v>
      </c>
      <c r="F60" s="2" t="s">
        <v>74</v>
      </c>
      <c r="G60" s="2">
        <v>15.53</v>
      </c>
      <c r="H60" s="2" t="s">
        <v>584</v>
      </c>
    </row>
    <row r="61" spans="1:9" hidden="1" x14ac:dyDescent="0.25">
      <c r="A61" s="2" t="s">
        <v>92</v>
      </c>
      <c r="B61" s="2" t="s">
        <v>115</v>
      </c>
      <c r="C61" s="2" t="s">
        <v>46</v>
      </c>
      <c r="D61" s="3" t="str">
        <f t="shared" si="0"/>
        <v>ESSBIO S.A._Cobquecura</v>
      </c>
      <c r="E61" s="2" t="s">
        <v>65</v>
      </c>
      <c r="F61" s="2">
        <v>2005</v>
      </c>
      <c r="G61" s="3">
        <v>1.39</v>
      </c>
      <c r="H61" s="2" t="s">
        <v>587</v>
      </c>
    </row>
    <row r="62" spans="1:9" hidden="1" x14ac:dyDescent="0.25">
      <c r="A62" s="2" t="s">
        <v>96</v>
      </c>
      <c r="B62" s="2" t="s">
        <v>117</v>
      </c>
      <c r="C62" s="2" t="s">
        <v>285</v>
      </c>
      <c r="D62" s="3" t="str">
        <f t="shared" si="0"/>
        <v>AGUAS PATAGONIA AYSEN_COCHRANE</v>
      </c>
      <c r="E62" s="2" t="s">
        <v>65</v>
      </c>
      <c r="F62" s="2" t="s">
        <v>78</v>
      </c>
      <c r="G62" s="2">
        <v>5.95</v>
      </c>
      <c r="H62" s="2" t="s">
        <v>589</v>
      </c>
    </row>
    <row r="63" spans="1:9" hidden="1" x14ac:dyDescent="0.25">
      <c r="A63" s="2" t="s">
        <v>92</v>
      </c>
      <c r="B63" s="2" t="s">
        <v>115</v>
      </c>
      <c r="C63" s="2" t="s">
        <v>47</v>
      </c>
      <c r="D63" s="3" t="str">
        <f t="shared" si="0"/>
        <v>ESSBIO S.A._Coelemu</v>
      </c>
      <c r="E63" s="2" t="s">
        <v>65</v>
      </c>
      <c r="F63" s="2">
        <v>2007</v>
      </c>
      <c r="G63" s="3">
        <v>8.31</v>
      </c>
      <c r="H63" s="2" t="s">
        <v>589</v>
      </c>
    </row>
    <row r="64" spans="1:9" hidden="1" x14ac:dyDescent="0.25">
      <c r="A64" s="2" t="s">
        <v>88</v>
      </c>
      <c r="B64" s="2" t="s">
        <v>37</v>
      </c>
      <c r="C64" s="2" t="s">
        <v>180</v>
      </c>
      <c r="D64" s="3" t="str">
        <f t="shared" si="0"/>
        <v>ESVAL_QUILPUE,VIÑA DEL MARREÑACA</v>
      </c>
      <c r="E64" s="2" t="s">
        <v>5</v>
      </c>
      <c r="F64" s="2" t="s">
        <v>82</v>
      </c>
      <c r="G64" s="2">
        <v>1471.84</v>
      </c>
      <c r="H64" s="2" t="s">
        <v>585</v>
      </c>
    </row>
    <row r="65" spans="1:9" hidden="1" x14ac:dyDescent="0.25">
      <c r="A65" s="2" t="s">
        <v>88</v>
      </c>
      <c r="B65" s="2" t="s">
        <v>113</v>
      </c>
      <c r="C65" s="2" t="s">
        <v>181</v>
      </c>
      <c r="D65" s="3" t="str">
        <f t="shared" si="0"/>
        <v>COOPAGUA_SANTO DOMINGO</v>
      </c>
      <c r="E65" s="2" t="s">
        <v>55</v>
      </c>
      <c r="F65" s="2" t="s">
        <v>75</v>
      </c>
      <c r="G65" s="2">
        <v>2.0699999999999998</v>
      </c>
      <c r="H65" s="2" t="s">
        <v>586</v>
      </c>
    </row>
    <row r="66" spans="1:9" hidden="1" x14ac:dyDescent="0.25">
      <c r="A66" s="2" t="s">
        <v>92</v>
      </c>
      <c r="B66" s="2" t="s">
        <v>115</v>
      </c>
      <c r="C66" s="2" t="s">
        <v>232</v>
      </c>
      <c r="D66" s="3" t="str">
        <f t="shared" ref="D66:D129" si="1">CONCATENATE(B66,"_",C66)</f>
        <v>ESSBIO S.A._COIHUECO</v>
      </c>
      <c r="E66" s="2" t="s">
        <v>65</v>
      </c>
      <c r="F66" s="2" t="s">
        <v>74</v>
      </c>
      <c r="G66" s="2">
        <v>12.87</v>
      </c>
      <c r="H66" s="2" t="s">
        <v>587</v>
      </c>
    </row>
    <row r="67" spans="1:9" hidden="1" x14ac:dyDescent="0.25">
      <c r="A67" s="2" t="s">
        <v>88</v>
      </c>
      <c r="B67" s="2" t="s">
        <v>37</v>
      </c>
      <c r="C67" s="2" t="s">
        <v>183</v>
      </c>
      <c r="D67" s="3" t="str">
        <f t="shared" si="1"/>
        <v>ESVAL_CONCON PONIENTE</v>
      </c>
      <c r="E67" s="2" t="s">
        <v>5</v>
      </c>
      <c r="F67" s="2" t="s">
        <v>68</v>
      </c>
      <c r="G67" s="2">
        <v>27.62</v>
      </c>
      <c r="H67" s="2" t="s">
        <v>585</v>
      </c>
    </row>
    <row r="68" spans="1:9" hidden="1" x14ac:dyDescent="0.25">
      <c r="A68" s="2" t="s">
        <v>88</v>
      </c>
      <c r="B68" s="2" t="s">
        <v>37</v>
      </c>
      <c r="C68" s="2" t="s">
        <v>184</v>
      </c>
      <c r="D68" s="3" t="str">
        <f t="shared" si="1"/>
        <v>ESVAL_PETORCA</v>
      </c>
      <c r="E68" s="3" t="s">
        <v>12</v>
      </c>
      <c r="F68" s="2" t="s">
        <v>82</v>
      </c>
      <c r="G68" s="2">
        <v>3.17</v>
      </c>
      <c r="H68" s="3" t="s">
        <v>1</v>
      </c>
      <c r="I68" s="1"/>
    </row>
    <row r="69" spans="1:9" hidden="1" x14ac:dyDescent="0.25">
      <c r="A69" s="2" t="s">
        <v>90</v>
      </c>
      <c r="B69" s="3" t="s">
        <v>39</v>
      </c>
      <c r="C69" s="2" t="s">
        <v>318</v>
      </c>
      <c r="D69" s="3" t="str">
        <f t="shared" si="1"/>
        <v>ESSBIO VI_COINCO</v>
      </c>
      <c r="E69" s="2" t="s">
        <v>65</v>
      </c>
      <c r="F69" s="2" t="s">
        <v>72</v>
      </c>
      <c r="G69" s="2">
        <v>0.9</v>
      </c>
      <c r="H69" s="2" t="s">
        <v>49</v>
      </c>
    </row>
    <row r="70" spans="1:9" hidden="1" x14ac:dyDescent="0.25">
      <c r="A70" s="2" t="s">
        <v>88</v>
      </c>
      <c r="B70" s="2" t="s">
        <v>37</v>
      </c>
      <c r="C70" s="2" t="s">
        <v>186</v>
      </c>
      <c r="D70" s="3" t="str">
        <f t="shared" si="1"/>
        <v>ESVAL_CASABLANCA</v>
      </c>
      <c r="E70" s="3" t="s">
        <v>12</v>
      </c>
      <c r="F70" s="2" t="s">
        <v>81</v>
      </c>
      <c r="G70" s="2">
        <v>31.87</v>
      </c>
      <c r="H70" s="2" t="s">
        <v>587</v>
      </c>
    </row>
    <row r="71" spans="1:9" hidden="1" x14ac:dyDescent="0.25">
      <c r="A71" s="2" t="s">
        <v>88</v>
      </c>
      <c r="B71" s="2" t="s">
        <v>37</v>
      </c>
      <c r="C71" s="2" t="s">
        <v>187</v>
      </c>
      <c r="D71" s="3" t="str">
        <f t="shared" si="1"/>
        <v>ESVAL_EL QUISCO</v>
      </c>
      <c r="E71" s="2" t="s">
        <v>5</v>
      </c>
      <c r="F71" s="2" t="s">
        <v>66</v>
      </c>
      <c r="G71" s="2">
        <v>37.729999999999997</v>
      </c>
      <c r="H71" s="2" t="s">
        <v>585</v>
      </c>
    </row>
    <row r="72" spans="1:9" hidden="1" x14ac:dyDescent="0.25">
      <c r="A72" s="2" t="s">
        <v>88</v>
      </c>
      <c r="B72" s="2" t="s">
        <v>37</v>
      </c>
      <c r="C72" s="2" t="s">
        <v>188</v>
      </c>
      <c r="D72" s="3" t="str">
        <f t="shared" si="1"/>
        <v>ESVAL_CATEMU</v>
      </c>
      <c r="E72" s="3" t="s">
        <v>12</v>
      </c>
      <c r="F72" s="2" t="s">
        <v>81</v>
      </c>
      <c r="G72" s="2">
        <v>38.229999999999997</v>
      </c>
      <c r="H72" s="3" t="s">
        <v>1</v>
      </c>
    </row>
    <row r="73" spans="1:9" hidden="1" x14ac:dyDescent="0.25">
      <c r="A73" s="2" t="s">
        <v>88</v>
      </c>
      <c r="B73" s="2" t="s">
        <v>37</v>
      </c>
      <c r="C73" s="2" t="s">
        <v>189</v>
      </c>
      <c r="D73" s="3" t="str">
        <f t="shared" si="1"/>
        <v>ESVAL_ZAPALLAR</v>
      </c>
      <c r="E73" s="2" t="s">
        <v>56</v>
      </c>
      <c r="F73" s="2" t="s">
        <v>73</v>
      </c>
      <c r="G73" s="2">
        <v>4.22</v>
      </c>
      <c r="H73" s="3" t="s">
        <v>1</v>
      </c>
    </row>
    <row r="74" spans="1:9" hidden="1" x14ac:dyDescent="0.25">
      <c r="A74" s="2" t="s">
        <v>88</v>
      </c>
      <c r="B74" s="2" t="s">
        <v>37</v>
      </c>
      <c r="C74" s="2" t="s">
        <v>190</v>
      </c>
      <c r="D74" s="3" t="str">
        <f t="shared" si="1"/>
        <v>ESVAL_LLAY - LLAY</v>
      </c>
      <c r="E74" s="3" t="s">
        <v>12</v>
      </c>
      <c r="F74" s="2" t="s">
        <v>81</v>
      </c>
      <c r="G74" s="2">
        <v>45.87</v>
      </c>
      <c r="H74" s="2" t="s">
        <v>49</v>
      </c>
    </row>
    <row r="75" spans="1:9" hidden="1" x14ac:dyDescent="0.25">
      <c r="A75" s="2" t="s">
        <v>88</v>
      </c>
      <c r="B75" s="2" t="s">
        <v>37</v>
      </c>
      <c r="C75" s="2" t="s">
        <v>191</v>
      </c>
      <c r="D75" s="3" t="str">
        <f t="shared" si="1"/>
        <v>ESVAL_CONCON ORIENTE</v>
      </c>
      <c r="E75" s="2" t="s">
        <v>5</v>
      </c>
      <c r="F75" s="2" t="s">
        <v>68</v>
      </c>
      <c r="G75" s="2">
        <v>58.65</v>
      </c>
      <c r="H75" s="2" t="s">
        <v>585</v>
      </c>
    </row>
    <row r="76" spans="1:9" hidden="1" x14ac:dyDescent="0.25">
      <c r="A76" s="2" t="s">
        <v>88</v>
      </c>
      <c r="B76" s="2" t="s">
        <v>37</v>
      </c>
      <c r="C76" s="2" t="s">
        <v>192</v>
      </c>
      <c r="D76" s="3" t="str">
        <f t="shared" si="1"/>
        <v>ESVAL_PUNCHUCAVI</v>
      </c>
      <c r="E76" s="3" t="s">
        <v>12</v>
      </c>
      <c r="F76" s="2" t="s">
        <v>77</v>
      </c>
      <c r="G76" s="2">
        <v>6.08</v>
      </c>
      <c r="H76" s="2" t="s">
        <v>587</v>
      </c>
      <c r="I76" s="1"/>
    </row>
    <row r="77" spans="1:9" hidden="1" x14ac:dyDescent="0.25">
      <c r="A77" s="2" t="s">
        <v>88</v>
      </c>
      <c r="B77" s="2" t="s">
        <v>37</v>
      </c>
      <c r="C77" s="2" t="s">
        <v>193</v>
      </c>
      <c r="D77" s="3" t="str">
        <f t="shared" si="1"/>
        <v>ESVAL_PUTAENDO</v>
      </c>
      <c r="E77" s="3" t="s">
        <v>12</v>
      </c>
      <c r="F77" s="2" t="s">
        <v>81</v>
      </c>
      <c r="G77" s="2">
        <v>6.73</v>
      </c>
      <c r="H77" s="3" t="s">
        <v>1</v>
      </c>
      <c r="I77" s="1"/>
    </row>
    <row r="78" spans="1:9" hidden="1" x14ac:dyDescent="0.25">
      <c r="A78" s="2" t="s">
        <v>88</v>
      </c>
      <c r="B78" s="2" t="s">
        <v>37</v>
      </c>
      <c r="C78" s="2" t="s">
        <v>194</v>
      </c>
      <c r="D78" s="3" t="str">
        <f t="shared" si="1"/>
        <v>ESVAL_PLACILLA</v>
      </c>
      <c r="E78" s="3" t="s">
        <v>12</v>
      </c>
      <c r="F78" s="2" t="s">
        <v>77</v>
      </c>
      <c r="G78" s="2">
        <v>62.75</v>
      </c>
      <c r="H78" s="2" t="s">
        <v>587</v>
      </c>
      <c r="I78" s="1"/>
    </row>
    <row r="79" spans="1:9" hidden="1" x14ac:dyDescent="0.25">
      <c r="A79" s="2" t="s">
        <v>88</v>
      </c>
      <c r="B79" s="2" t="s">
        <v>37</v>
      </c>
      <c r="C79" s="2" t="s">
        <v>195</v>
      </c>
      <c r="D79" s="3" t="str">
        <f t="shared" si="1"/>
        <v>ESVAL_STA. MARIA</v>
      </c>
      <c r="E79" s="3" t="s">
        <v>12</v>
      </c>
      <c r="F79" s="2" t="s">
        <v>68</v>
      </c>
      <c r="G79" s="2">
        <v>7.63</v>
      </c>
      <c r="H79" s="3" t="s">
        <v>1</v>
      </c>
    </row>
    <row r="80" spans="1:9" hidden="1" x14ac:dyDescent="0.25">
      <c r="A80" s="2" t="s">
        <v>89</v>
      </c>
      <c r="B80" s="2" t="s">
        <v>104</v>
      </c>
      <c r="C80" s="2" t="s">
        <v>154</v>
      </c>
      <c r="D80" s="3" t="str">
        <f t="shared" si="1"/>
        <v>AGUAS SANTIAGO_COLINA</v>
      </c>
      <c r="E80" s="2" t="s">
        <v>65</v>
      </c>
      <c r="F80" s="2" t="s">
        <v>70</v>
      </c>
      <c r="G80" s="2">
        <v>11.49</v>
      </c>
      <c r="H80" s="2" t="s">
        <v>587</v>
      </c>
    </row>
    <row r="81" spans="1:9" x14ac:dyDescent="0.25">
      <c r="A81" s="2" t="s">
        <v>92</v>
      </c>
      <c r="B81" s="2" t="s">
        <v>115</v>
      </c>
      <c r="C81" s="2" t="s">
        <v>227</v>
      </c>
      <c r="D81" s="3" t="str">
        <f t="shared" si="1"/>
        <v>ESSBIO S.A._CONCEPCION, CHIGUAYANTE, TALCAHUANO</v>
      </c>
      <c r="E81" s="2" t="s">
        <v>65</v>
      </c>
      <c r="F81" s="2" t="s">
        <v>66</v>
      </c>
      <c r="G81" s="3">
        <v>1072.25</v>
      </c>
      <c r="H81" s="2" t="s">
        <v>660</v>
      </c>
    </row>
    <row r="82" spans="1:9" hidden="1" x14ac:dyDescent="0.25">
      <c r="A82" s="2" t="s">
        <v>92</v>
      </c>
      <c r="B82" s="2" t="s">
        <v>115</v>
      </c>
      <c r="C82" s="2" t="s">
        <v>256</v>
      </c>
      <c r="D82" s="3" t="str">
        <f t="shared" si="1"/>
        <v>ESSBIO S.A._CONTULMO</v>
      </c>
      <c r="E82" s="2" t="s">
        <v>65</v>
      </c>
      <c r="F82" s="2" t="s">
        <v>68</v>
      </c>
      <c r="G82" s="2">
        <v>7.51</v>
      </c>
      <c r="H82" s="2" t="s">
        <v>589</v>
      </c>
    </row>
    <row r="83" spans="1:9" hidden="1" x14ac:dyDescent="0.25">
      <c r="A83" s="3" t="s">
        <v>86</v>
      </c>
      <c r="B83" s="3" t="s">
        <v>11</v>
      </c>
      <c r="C83" s="3" t="s">
        <v>14</v>
      </c>
      <c r="D83" s="3" t="str">
        <f t="shared" si="1"/>
        <v>AGUAS CHAÑAR_COPIAPO</v>
      </c>
      <c r="E83" s="2" t="s">
        <v>65</v>
      </c>
      <c r="F83" s="3">
        <v>1996</v>
      </c>
      <c r="G83" s="3">
        <v>262.22000000000003</v>
      </c>
      <c r="H83" s="2" t="s">
        <v>586</v>
      </c>
    </row>
    <row r="84" spans="1:9" hidden="1" x14ac:dyDescent="0.25">
      <c r="A84" s="2" t="s">
        <v>91</v>
      </c>
      <c r="B84" s="2" t="s">
        <v>114</v>
      </c>
      <c r="C84" s="2" t="s">
        <v>215</v>
      </c>
      <c r="D84" s="3" t="str">
        <f t="shared" si="1"/>
        <v>AGUAS NVO SUR S.A._CURANIPE</v>
      </c>
      <c r="E84" s="2" t="s">
        <v>65</v>
      </c>
      <c r="F84" s="2" t="s">
        <v>66</v>
      </c>
      <c r="G84" s="2">
        <v>4.88</v>
      </c>
      <c r="H84" s="2" t="s">
        <v>587</v>
      </c>
    </row>
    <row r="85" spans="1:9" hidden="1" x14ac:dyDescent="0.25">
      <c r="A85" s="2" t="s">
        <v>91</v>
      </c>
      <c r="B85" s="2" t="s">
        <v>114</v>
      </c>
      <c r="C85" s="2" t="s">
        <v>213</v>
      </c>
      <c r="D85" s="3" t="str">
        <f t="shared" si="1"/>
        <v>AGUAS NVO SUR S.A._CUREPTO</v>
      </c>
      <c r="E85" s="2" t="s">
        <v>65</v>
      </c>
      <c r="F85" s="2" t="s">
        <v>69</v>
      </c>
      <c r="G85" s="2">
        <v>4.26</v>
      </c>
      <c r="H85" s="2" t="s">
        <v>587</v>
      </c>
    </row>
    <row r="86" spans="1:9" hidden="1" x14ac:dyDescent="0.25">
      <c r="A86" s="2" t="s">
        <v>95</v>
      </c>
      <c r="B86" s="2" t="s">
        <v>116</v>
      </c>
      <c r="C86" s="2" t="s">
        <v>264</v>
      </c>
      <c r="D86" s="3" t="str">
        <f t="shared" si="1"/>
        <v>ESSAL S.A._DALCAHUE</v>
      </c>
      <c r="E86" s="2" t="s">
        <v>65</v>
      </c>
      <c r="F86" s="2" t="s">
        <v>69</v>
      </c>
      <c r="G86" s="2">
        <v>10.79</v>
      </c>
      <c r="H86" s="2" t="s">
        <v>587</v>
      </c>
    </row>
    <row r="87" spans="1:9" hidden="1" x14ac:dyDescent="0.25">
      <c r="A87" s="2" t="s">
        <v>92</v>
      </c>
      <c r="B87" s="2" t="s">
        <v>115</v>
      </c>
      <c r="C87" s="2" t="s">
        <v>251</v>
      </c>
      <c r="D87" s="3" t="str">
        <f t="shared" si="1"/>
        <v>ESSBIO S.A._DICHATO</v>
      </c>
      <c r="E87" s="2" t="s">
        <v>65</v>
      </c>
      <c r="F87" s="2" t="s">
        <v>72</v>
      </c>
      <c r="G87" s="2">
        <v>5.41</v>
      </c>
      <c r="H87" s="2" t="s">
        <v>589</v>
      </c>
    </row>
    <row r="88" spans="1:9" hidden="1" x14ac:dyDescent="0.25">
      <c r="A88" s="3" t="s">
        <v>86</v>
      </c>
      <c r="B88" s="3" t="s">
        <v>11</v>
      </c>
      <c r="C88" s="3" t="s">
        <v>15</v>
      </c>
      <c r="D88" s="3" t="str">
        <f t="shared" si="1"/>
        <v>AGUAS CHAÑAR_DIEGO DE ALMAGRO</v>
      </c>
      <c r="E88" s="2" t="s">
        <v>65</v>
      </c>
      <c r="F88" s="3">
        <v>2004</v>
      </c>
      <c r="G88" s="3">
        <v>16.600000000000001</v>
      </c>
      <c r="H88" s="2" t="s">
        <v>586</v>
      </c>
    </row>
    <row r="89" spans="1:9" hidden="1" x14ac:dyDescent="0.25">
      <c r="A89" s="2" t="s">
        <v>91</v>
      </c>
      <c r="B89" s="2" t="s">
        <v>114</v>
      </c>
      <c r="C89" s="2" t="s">
        <v>42</v>
      </c>
      <c r="D89" s="3" t="str">
        <f t="shared" si="1"/>
        <v>AGUAS NVO SUR S.A._Licantes</v>
      </c>
      <c r="E89" s="3" t="s">
        <v>12</v>
      </c>
      <c r="F89" s="2">
        <v>2007</v>
      </c>
      <c r="G89" s="2">
        <v>5.18</v>
      </c>
      <c r="H89" s="2" t="s">
        <v>587</v>
      </c>
    </row>
    <row r="90" spans="1:9" hidden="1" x14ac:dyDescent="0.25">
      <c r="A90" s="2" t="s">
        <v>91</v>
      </c>
      <c r="B90" s="2" t="s">
        <v>114</v>
      </c>
      <c r="C90" s="2" t="s">
        <v>41</v>
      </c>
      <c r="D90" s="3" t="str">
        <f t="shared" si="1"/>
        <v>AGUAS NVO SUR S.A._Huañale</v>
      </c>
      <c r="E90" s="3" t="s">
        <v>12</v>
      </c>
      <c r="F90" s="2">
        <v>2000</v>
      </c>
      <c r="G90" s="2">
        <v>8.84</v>
      </c>
      <c r="H90" s="2" t="s">
        <v>587</v>
      </c>
    </row>
    <row r="91" spans="1:9" hidden="1" x14ac:dyDescent="0.25">
      <c r="A91" s="2" t="s">
        <v>91</v>
      </c>
      <c r="B91" s="2" t="s">
        <v>114</v>
      </c>
      <c r="C91" s="2" t="s">
        <v>204</v>
      </c>
      <c r="D91" s="3" t="str">
        <f t="shared" si="1"/>
        <v>AGUAS NVO SUR S.A._LONGAVI</v>
      </c>
      <c r="E91" s="3" t="s">
        <v>12</v>
      </c>
      <c r="F91" s="2" t="s">
        <v>71</v>
      </c>
      <c r="G91" s="2">
        <v>16.670000000000002</v>
      </c>
      <c r="H91" s="2" t="s">
        <v>587</v>
      </c>
      <c r="I91" s="1"/>
    </row>
    <row r="92" spans="1:9" hidden="1" x14ac:dyDescent="0.25">
      <c r="A92" s="3" t="s">
        <v>87</v>
      </c>
      <c r="B92" s="3" t="s">
        <v>19</v>
      </c>
      <c r="C92" s="3" t="s">
        <v>23</v>
      </c>
      <c r="D92" s="3" t="str">
        <f t="shared" si="1"/>
        <v>AGUAS DEL VALLE_EL PEÑON</v>
      </c>
      <c r="E92" s="2" t="s">
        <v>65</v>
      </c>
      <c r="F92" s="3">
        <v>2006</v>
      </c>
      <c r="G92" s="3">
        <v>0.4</v>
      </c>
      <c r="H92" s="2" t="s">
        <v>589</v>
      </c>
    </row>
    <row r="93" spans="1:9" hidden="1" x14ac:dyDescent="0.25">
      <c r="A93" s="2" t="s">
        <v>91</v>
      </c>
      <c r="B93" s="2" t="s">
        <v>114</v>
      </c>
      <c r="C93" s="2" t="s">
        <v>206</v>
      </c>
      <c r="D93" s="3" t="str">
        <f t="shared" si="1"/>
        <v>AGUAS NVO SUR S.A._PELLUHUE</v>
      </c>
      <c r="E93" s="3" t="s">
        <v>12</v>
      </c>
      <c r="F93" s="2" t="s">
        <v>66</v>
      </c>
      <c r="G93" s="2">
        <v>11</v>
      </c>
      <c r="H93" s="2" t="s">
        <v>49</v>
      </c>
      <c r="I93" s="1"/>
    </row>
    <row r="94" spans="1:9" hidden="1" x14ac:dyDescent="0.25">
      <c r="A94" s="2" t="s">
        <v>91</v>
      </c>
      <c r="B94" s="2" t="s">
        <v>114</v>
      </c>
      <c r="C94" s="2" t="s">
        <v>214</v>
      </c>
      <c r="D94" s="3" t="str">
        <f t="shared" si="1"/>
        <v>AGUAS NVO SUR S.A._EMPEDRADO</v>
      </c>
      <c r="E94" s="2" t="s">
        <v>65</v>
      </c>
      <c r="F94" s="2" t="s">
        <v>73</v>
      </c>
      <c r="G94" s="2">
        <v>4.87</v>
      </c>
      <c r="H94" s="2" t="s">
        <v>587</v>
      </c>
    </row>
    <row r="95" spans="1:9" hidden="1" x14ac:dyDescent="0.25">
      <c r="A95" s="3" t="s">
        <v>86</v>
      </c>
      <c r="B95" s="3" t="s">
        <v>11</v>
      </c>
      <c r="C95" s="3" t="s">
        <v>16</v>
      </c>
      <c r="D95" s="3" t="str">
        <f t="shared" si="1"/>
        <v>AGUAS CHAÑAR_FREIRINA</v>
      </c>
      <c r="E95" s="2" t="s">
        <v>65</v>
      </c>
      <c r="F95" s="3">
        <v>2003</v>
      </c>
      <c r="G95" s="3">
        <v>12.97</v>
      </c>
      <c r="H95" s="2" t="s">
        <v>586</v>
      </c>
    </row>
    <row r="96" spans="1:9" hidden="1" x14ac:dyDescent="0.25">
      <c r="A96" s="2" t="s">
        <v>91</v>
      </c>
      <c r="B96" s="2" t="s">
        <v>114</v>
      </c>
      <c r="C96" s="2" t="s">
        <v>209</v>
      </c>
      <c r="D96" s="3" t="str">
        <f t="shared" si="1"/>
        <v>AGUAS NVO SUR S.A._SAN CLEMENTE</v>
      </c>
      <c r="E96" s="3" t="s">
        <v>12</v>
      </c>
      <c r="F96" s="2" t="s">
        <v>66</v>
      </c>
      <c r="G96" s="2">
        <v>25.04</v>
      </c>
      <c r="H96" s="2" t="s">
        <v>589</v>
      </c>
      <c r="I96" s="1"/>
    </row>
    <row r="97" spans="1:8" hidden="1" x14ac:dyDescent="0.25">
      <c r="A97" s="2" t="s">
        <v>95</v>
      </c>
      <c r="B97" s="2" t="s">
        <v>116</v>
      </c>
      <c r="C97" s="2" t="s">
        <v>268</v>
      </c>
      <c r="D97" s="3" t="str">
        <f t="shared" si="1"/>
        <v>ESSAL S.A._FRESIA</v>
      </c>
      <c r="E97" s="2" t="s">
        <v>65</v>
      </c>
      <c r="F97" s="2" t="s">
        <v>77</v>
      </c>
      <c r="G97" s="2">
        <v>13.68</v>
      </c>
      <c r="H97" s="2" t="s">
        <v>584</v>
      </c>
    </row>
    <row r="98" spans="1:8" hidden="1" x14ac:dyDescent="0.25">
      <c r="A98" s="2" t="s">
        <v>95</v>
      </c>
      <c r="B98" s="2" t="s">
        <v>116</v>
      </c>
      <c r="C98" s="2" t="s">
        <v>271</v>
      </c>
      <c r="D98" s="3" t="str">
        <f t="shared" si="1"/>
        <v>ESSAL S.A._FRUTILLAR</v>
      </c>
      <c r="E98" s="2" t="s">
        <v>65</v>
      </c>
      <c r="F98" s="2" t="s">
        <v>66</v>
      </c>
      <c r="G98" s="2">
        <v>26.13</v>
      </c>
      <c r="H98" s="2" t="s">
        <v>584</v>
      </c>
    </row>
    <row r="99" spans="1:8" hidden="1" x14ac:dyDescent="0.25">
      <c r="A99" s="2" t="s">
        <v>95</v>
      </c>
      <c r="B99" s="2" t="s">
        <v>116</v>
      </c>
      <c r="C99" s="2" t="s">
        <v>263</v>
      </c>
      <c r="D99" s="3" t="str">
        <f t="shared" si="1"/>
        <v>ESSAL S.A._FUTALEUFU</v>
      </c>
      <c r="E99" s="2" t="s">
        <v>65</v>
      </c>
      <c r="F99" s="2" t="s">
        <v>72</v>
      </c>
      <c r="G99" s="4" t="s">
        <v>0</v>
      </c>
      <c r="H99" s="2" t="s">
        <v>49</v>
      </c>
    </row>
    <row r="100" spans="1:8" x14ac:dyDescent="0.25">
      <c r="A100" s="2" t="s">
        <v>89</v>
      </c>
      <c r="B100" s="2" t="s">
        <v>105</v>
      </c>
      <c r="C100" s="2" t="s">
        <v>164</v>
      </c>
      <c r="D100" s="3" t="str">
        <f t="shared" si="1"/>
        <v>AGUAS ANDINAS_GRAN SANTIAGO (**)</v>
      </c>
      <c r="E100" s="2" t="s">
        <v>65</v>
      </c>
      <c r="F100" s="2" t="s">
        <v>77</v>
      </c>
      <c r="G100" s="2">
        <v>3358.77</v>
      </c>
      <c r="H100" s="2" t="s">
        <v>660</v>
      </c>
    </row>
    <row r="101" spans="1:8" x14ac:dyDescent="0.25">
      <c r="A101" s="2" t="s">
        <v>89</v>
      </c>
      <c r="B101" s="2" t="s">
        <v>105</v>
      </c>
      <c r="C101" s="2" t="s">
        <v>169</v>
      </c>
      <c r="D101" s="3" t="str">
        <f t="shared" si="1"/>
        <v>AGUAS ANDINAS_GRAN SANTIAGO (***)</v>
      </c>
      <c r="E101" s="2" t="s">
        <v>65</v>
      </c>
      <c r="F101" s="2" t="s">
        <v>66</v>
      </c>
      <c r="G101" s="2">
        <v>6958.16</v>
      </c>
      <c r="H101" s="2" t="s">
        <v>660</v>
      </c>
    </row>
    <row r="102" spans="1:8" hidden="1" x14ac:dyDescent="0.25">
      <c r="A102" s="2" t="s">
        <v>91</v>
      </c>
      <c r="B102" s="2" t="s">
        <v>114</v>
      </c>
      <c r="C102" s="2" t="s">
        <v>202</v>
      </c>
      <c r="D102" s="3" t="str">
        <f t="shared" si="1"/>
        <v>AGUAS NVO SUR S.A._GUALLECO HUALAÑE LICANTEN</v>
      </c>
      <c r="E102" s="2" t="s">
        <v>65</v>
      </c>
      <c r="F102" s="2">
        <v>2003</v>
      </c>
      <c r="G102" s="2">
        <v>0.27</v>
      </c>
      <c r="H102" s="2" t="s">
        <v>587</v>
      </c>
    </row>
    <row r="103" spans="1:8" hidden="1" x14ac:dyDescent="0.25">
      <c r="A103" s="3" t="s">
        <v>87</v>
      </c>
      <c r="B103" s="3" t="s">
        <v>19</v>
      </c>
      <c r="C103" s="3" t="s">
        <v>24</v>
      </c>
      <c r="D103" s="3" t="str">
        <f t="shared" si="1"/>
        <v>AGUAS DEL VALLE_GUANAQUEROS</v>
      </c>
      <c r="E103" s="2" t="s">
        <v>65</v>
      </c>
      <c r="F103" s="3">
        <v>2006</v>
      </c>
      <c r="G103" s="3">
        <v>2.98</v>
      </c>
      <c r="H103" s="2" t="s">
        <v>588</v>
      </c>
    </row>
    <row r="104" spans="1:8" hidden="1" x14ac:dyDescent="0.25">
      <c r="A104" s="2" t="s">
        <v>92</v>
      </c>
      <c r="B104" s="2" t="s">
        <v>115</v>
      </c>
      <c r="C104" s="2" t="s">
        <v>238</v>
      </c>
      <c r="D104" s="3" t="str">
        <f t="shared" si="1"/>
        <v>ESSBIO S.A._HUALQUI</v>
      </c>
      <c r="E104" s="2" t="s">
        <v>65</v>
      </c>
      <c r="F104" s="2" t="s">
        <v>70</v>
      </c>
      <c r="G104" s="2">
        <v>17.5</v>
      </c>
      <c r="H104" s="2" t="s">
        <v>589</v>
      </c>
    </row>
    <row r="105" spans="1:8" hidden="1" x14ac:dyDescent="0.25">
      <c r="A105" s="2" t="s">
        <v>92</v>
      </c>
      <c r="B105" s="2" t="s">
        <v>115</v>
      </c>
      <c r="C105" s="2" t="s">
        <v>229</v>
      </c>
      <c r="D105" s="3" t="str">
        <f t="shared" si="1"/>
        <v>ESSBIO S.A._HUEPIL</v>
      </c>
      <c r="E105" s="2" t="s">
        <v>65</v>
      </c>
      <c r="F105" s="2" t="s">
        <v>77</v>
      </c>
      <c r="G105" s="2">
        <v>11.16</v>
      </c>
      <c r="H105" s="2" t="s">
        <v>587</v>
      </c>
    </row>
    <row r="106" spans="1:8" hidden="1" x14ac:dyDescent="0.25">
      <c r="A106" s="2" t="s">
        <v>88</v>
      </c>
      <c r="B106" s="2" t="s">
        <v>37</v>
      </c>
      <c r="C106" s="2" t="s">
        <v>176</v>
      </c>
      <c r="D106" s="3" t="str">
        <f t="shared" si="1"/>
        <v>ESVAL_LA LAGUNA</v>
      </c>
      <c r="E106" s="2" t="s">
        <v>65</v>
      </c>
      <c r="F106" s="2" t="s">
        <v>66</v>
      </c>
      <c r="G106" s="2">
        <v>1.72</v>
      </c>
      <c r="H106" s="2" t="s">
        <v>49</v>
      </c>
    </row>
    <row r="107" spans="1:8" hidden="1" x14ac:dyDescent="0.25">
      <c r="A107" s="2" t="s">
        <v>88</v>
      </c>
      <c r="B107" s="2" t="s">
        <v>37</v>
      </c>
      <c r="C107" s="2" t="s">
        <v>185</v>
      </c>
      <c r="D107" s="3" t="str">
        <f t="shared" si="1"/>
        <v>ESVAL_LA LIGUA</v>
      </c>
      <c r="E107" s="2" t="s">
        <v>65</v>
      </c>
      <c r="F107" s="2" t="s">
        <v>68</v>
      </c>
      <c r="G107" s="2">
        <v>30.29</v>
      </c>
      <c r="H107" s="3" t="s">
        <v>1</v>
      </c>
    </row>
    <row r="108" spans="1:8" hidden="1" x14ac:dyDescent="0.25">
      <c r="A108" s="2" t="s">
        <v>91</v>
      </c>
      <c r="B108" s="2" t="s">
        <v>114</v>
      </c>
      <c r="C108" s="2" t="s">
        <v>177</v>
      </c>
      <c r="D108" s="3" t="str">
        <f t="shared" si="1"/>
        <v>AGUAS NVO SUR S.A._SAN RAFAEL</v>
      </c>
      <c r="E108" s="3" t="s">
        <v>12</v>
      </c>
      <c r="F108" s="2" t="s">
        <v>66</v>
      </c>
      <c r="G108" s="2">
        <v>6.34</v>
      </c>
      <c r="H108" s="2" t="s">
        <v>589</v>
      </c>
    </row>
    <row r="109" spans="1:8" hidden="1" x14ac:dyDescent="0.25">
      <c r="A109" s="2" t="s">
        <v>93</v>
      </c>
      <c r="B109" s="2" t="s">
        <v>36</v>
      </c>
      <c r="C109" s="2" t="s">
        <v>138</v>
      </c>
      <c r="D109" s="3" t="str">
        <f t="shared" si="1"/>
        <v>ESSSI_LABRANZA</v>
      </c>
      <c r="E109" s="2" t="s">
        <v>65</v>
      </c>
      <c r="F109" s="2" t="s">
        <v>68</v>
      </c>
      <c r="G109" s="2">
        <v>16.600000000000001</v>
      </c>
      <c r="H109" s="2" t="s">
        <v>589</v>
      </c>
    </row>
    <row r="110" spans="1:8" hidden="1" x14ac:dyDescent="0.25">
      <c r="A110" s="2" t="s">
        <v>89</v>
      </c>
      <c r="B110" s="2" t="s">
        <v>106</v>
      </c>
      <c r="C110" s="2" t="s">
        <v>157</v>
      </c>
      <c r="D110" s="3" t="str">
        <f t="shared" si="1"/>
        <v>SERVILAMPA_LAMPA</v>
      </c>
      <c r="E110" s="2" t="s">
        <v>65</v>
      </c>
      <c r="F110" s="2" t="s">
        <v>77</v>
      </c>
      <c r="G110" s="2">
        <v>14.56</v>
      </c>
      <c r="H110" s="2" t="s">
        <v>587</v>
      </c>
    </row>
    <row r="111" spans="1:8" hidden="1" x14ac:dyDescent="0.25">
      <c r="A111" s="2" t="s">
        <v>89</v>
      </c>
      <c r="B111" s="2" t="s">
        <v>111</v>
      </c>
      <c r="C111" s="2" t="s">
        <v>157</v>
      </c>
      <c r="D111" s="3" t="str">
        <f t="shared" si="1"/>
        <v>SELAR_LAMPA</v>
      </c>
      <c r="E111" s="2" t="s">
        <v>65</v>
      </c>
      <c r="F111" s="2" t="s">
        <v>70</v>
      </c>
      <c r="G111" s="2">
        <v>6.97</v>
      </c>
      <c r="H111" s="2" t="s">
        <v>587</v>
      </c>
    </row>
    <row r="112" spans="1:8" hidden="1" x14ac:dyDescent="0.25">
      <c r="A112" s="2" t="s">
        <v>94</v>
      </c>
      <c r="B112" s="2" t="s">
        <v>116</v>
      </c>
      <c r="C112" s="2" t="s">
        <v>295</v>
      </c>
      <c r="D112" s="3" t="str">
        <f t="shared" si="1"/>
        <v>ESSAL S.A._LANCO</v>
      </c>
      <c r="E112" s="2" t="s">
        <v>65</v>
      </c>
      <c r="F112" s="2" t="s">
        <v>66</v>
      </c>
      <c r="G112" s="2">
        <v>28.19</v>
      </c>
      <c r="H112" s="2" t="s">
        <v>584</v>
      </c>
    </row>
    <row r="113" spans="1:9" hidden="1" x14ac:dyDescent="0.25">
      <c r="A113" s="2" t="s">
        <v>91</v>
      </c>
      <c r="B113" s="2" t="s">
        <v>114</v>
      </c>
      <c r="C113" s="2" t="s">
        <v>220</v>
      </c>
      <c r="D113" s="3" t="str">
        <f t="shared" si="1"/>
        <v>AGUAS NVO SUR S.A._LINARES</v>
      </c>
      <c r="E113" s="2" t="s">
        <v>65</v>
      </c>
      <c r="F113" s="2" t="s">
        <v>70</v>
      </c>
      <c r="G113" s="2">
        <v>580.04</v>
      </c>
      <c r="H113" s="2" t="s">
        <v>587</v>
      </c>
    </row>
    <row r="114" spans="1:9" hidden="1" x14ac:dyDescent="0.25">
      <c r="A114" s="2" t="s">
        <v>92</v>
      </c>
      <c r="B114" s="2" t="s">
        <v>115</v>
      </c>
      <c r="C114" s="2" t="s">
        <v>225</v>
      </c>
      <c r="D114" s="3" t="str">
        <f t="shared" si="1"/>
        <v>ESSBIO S.A._NINHUE</v>
      </c>
      <c r="E114" s="3" t="s">
        <v>12</v>
      </c>
      <c r="F114" s="2">
        <v>2007</v>
      </c>
      <c r="G114" s="2">
        <v>2.1</v>
      </c>
      <c r="H114" s="2" t="s">
        <v>49</v>
      </c>
      <c r="I114" s="1"/>
    </row>
    <row r="115" spans="1:9" hidden="1" x14ac:dyDescent="0.25">
      <c r="A115" s="2" t="s">
        <v>89</v>
      </c>
      <c r="B115" s="2" t="s">
        <v>105</v>
      </c>
      <c r="C115" s="2" t="s">
        <v>168</v>
      </c>
      <c r="D115" s="3" t="str">
        <f t="shared" si="1"/>
        <v>AGUAS ANDINAS_LINDEROS, ALTO JAHUEL</v>
      </c>
      <c r="E115" s="2" t="s">
        <v>65</v>
      </c>
      <c r="F115" s="2" t="s">
        <v>68</v>
      </c>
      <c r="G115" s="2">
        <v>61.31</v>
      </c>
      <c r="H115" s="2" t="s">
        <v>587</v>
      </c>
    </row>
    <row r="116" spans="1:9" hidden="1" x14ac:dyDescent="0.25">
      <c r="A116" s="2" t="s">
        <v>95</v>
      </c>
      <c r="B116" s="2" t="s">
        <v>116</v>
      </c>
      <c r="C116" s="2" t="s">
        <v>267</v>
      </c>
      <c r="D116" s="3" t="str">
        <f t="shared" si="1"/>
        <v>ESSAL S.A._LLANQUIHUEPUERTO VARAS</v>
      </c>
      <c r="E116" s="2" t="s">
        <v>65</v>
      </c>
      <c r="F116" s="2" t="s">
        <v>68</v>
      </c>
      <c r="G116" s="2">
        <v>129.59</v>
      </c>
      <c r="H116" s="2" t="s">
        <v>584</v>
      </c>
    </row>
    <row r="117" spans="1:9" hidden="1" x14ac:dyDescent="0.25">
      <c r="A117" s="2" t="s">
        <v>92</v>
      </c>
      <c r="B117" s="2" t="s">
        <v>115</v>
      </c>
      <c r="C117" s="2" t="s">
        <v>231</v>
      </c>
      <c r="D117" s="3" t="str">
        <f t="shared" si="1"/>
        <v>ESSBIO S.A._LOS ALAMOS</v>
      </c>
      <c r="E117" s="2" t="s">
        <v>65</v>
      </c>
      <c r="F117" s="2" t="s">
        <v>68</v>
      </c>
      <c r="G117" s="2">
        <v>12.19</v>
      </c>
      <c r="H117" s="2" t="s">
        <v>589</v>
      </c>
    </row>
    <row r="118" spans="1:9" hidden="1" x14ac:dyDescent="0.25">
      <c r="A118" s="2" t="s">
        <v>88</v>
      </c>
      <c r="B118" s="2" t="s">
        <v>37</v>
      </c>
      <c r="C118" s="2" t="s">
        <v>179</v>
      </c>
      <c r="D118" s="3" t="str">
        <f t="shared" si="1"/>
        <v>ESVAL_LOS ANDES</v>
      </c>
      <c r="E118" s="2" t="s">
        <v>65</v>
      </c>
      <c r="F118" s="2" t="s">
        <v>68</v>
      </c>
      <c r="G118" s="2">
        <v>138.58000000000001</v>
      </c>
      <c r="H118" s="3" t="s">
        <v>1</v>
      </c>
    </row>
    <row r="119" spans="1:9" hidden="1" x14ac:dyDescent="0.25">
      <c r="A119" s="2" t="s">
        <v>92</v>
      </c>
      <c r="B119" s="2" t="s">
        <v>115</v>
      </c>
      <c r="C119" s="2" t="s">
        <v>245</v>
      </c>
      <c r="D119" s="3" t="str">
        <f t="shared" si="1"/>
        <v>ESSBIO S.A._LOS ANGELES</v>
      </c>
      <c r="E119" s="2" t="s">
        <v>65</v>
      </c>
      <c r="F119" s="2" t="s">
        <v>68</v>
      </c>
      <c r="G119" s="2">
        <v>335.98</v>
      </c>
      <c r="H119" s="2" t="s">
        <v>587</v>
      </c>
    </row>
    <row r="120" spans="1:9" hidden="1" x14ac:dyDescent="0.25">
      <c r="A120" s="2" t="s">
        <v>94</v>
      </c>
      <c r="B120" s="2" t="s">
        <v>116</v>
      </c>
      <c r="C120" s="2" t="s">
        <v>291</v>
      </c>
      <c r="D120" s="3" t="str">
        <f t="shared" si="1"/>
        <v>ESSAL S.A._LOS LAGOS</v>
      </c>
      <c r="E120" s="2" t="s">
        <v>65</v>
      </c>
      <c r="F120" s="2" t="s">
        <v>66</v>
      </c>
      <c r="G120" s="2">
        <v>16.329999999999998</v>
      </c>
      <c r="H120" s="2" t="s">
        <v>587</v>
      </c>
    </row>
    <row r="121" spans="1:9" hidden="1" x14ac:dyDescent="0.25">
      <c r="A121" s="2" t="s">
        <v>95</v>
      </c>
      <c r="B121" s="2" t="s">
        <v>116</v>
      </c>
      <c r="C121" s="2" t="s">
        <v>270</v>
      </c>
      <c r="D121" s="3" t="str">
        <f t="shared" si="1"/>
        <v>ESSAL S.A._LOS MUERMOS</v>
      </c>
      <c r="E121" s="2" t="s">
        <v>65</v>
      </c>
      <c r="F121" s="2" t="s">
        <v>66</v>
      </c>
      <c r="G121" s="2">
        <v>14.03</v>
      </c>
      <c r="H121" s="2" t="s">
        <v>584</v>
      </c>
    </row>
    <row r="122" spans="1:9" hidden="1" x14ac:dyDescent="0.25">
      <c r="A122" s="2" t="s">
        <v>91</v>
      </c>
      <c r="B122" s="2" t="s">
        <v>114</v>
      </c>
      <c r="C122" s="2" t="s">
        <v>203</v>
      </c>
      <c r="D122" s="3" t="str">
        <f t="shared" si="1"/>
        <v>AGUAS NVO SUR S.A._LOS QUEÑES</v>
      </c>
      <c r="E122" s="2" t="s">
        <v>65</v>
      </c>
      <c r="F122" s="2">
        <v>2003</v>
      </c>
      <c r="G122" s="2">
        <v>0.34</v>
      </c>
      <c r="H122" s="2" t="s">
        <v>587</v>
      </c>
    </row>
    <row r="123" spans="1:9" hidden="1" x14ac:dyDescent="0.25">
      <c r="A123" s="2" t="s">
        <v>89</v>
      </c>
      <c r="B123" s="2" t="s">
        <v>102</v>
      </c>
      <c r="C123" s="2" t="s">
        <v>166</v>
      </c>
      <c r="D123" s="3" t="str">
        <f t="shared" si="1"/>
        <v>MANQUEHUE_LOS TRAPENSES</v>
      </c>
      <c r="E123" s="2" t="s">
        <v>65</v>
      </c>
      <c r="F123" s="2" t="s">
        <v>76</v>
      </c>
      <c r="G123" s="2">
        <v>43.42</v>
      </c>
      <c r="H123" s="2" t="s">
        <v>587</v>
      </c>
    </row>
    <row r="124" spans="1:9" hidden="1" x14ac:dyDescent="0.25">
      <c r="A124" s="2" t="s">
        <v>93</v>
      </c>
      <c r="B124" s="2" t="s">
        <v>52</v>
      </c>
      <c r="C124" s="2" t="s">
        <v>122</v>
      </c>
      <c r="D124" s="3" t="str">
        <f t="shared" si="1"/>
        <v>AGUAS ARAUCANIA S.A._LUMACO</v>
      </c>
      <c r="E124" s="2" t="s">
        <v>65</v>
      </c>
      <c r="F124" s="2" t="s">
        <v>68</v>
      </c>
      <c r="G124" s="2">
        <v>3.02</v>
      </c>
      <c r="H124" s="2" t="s">
        <v>588</v>
      </c>
    </row>
    <row r="125" spans="1:9" hidden="1" x14ac:dyDescent="0.25">
      <c r="A125" s="2" t="s">
        <v>94</v>
      </c>
      <c r="B125" s="2" t="s">
        <v>116</v>
      </c>
      <c r="C125" s="2" t="s">
        <v>297</v>
      </c>
      <c r="D125" s="3" t="str">
        <f t="shared" si="1"/>
        <v>ESSAL S.A._MAFIL</v>
      </c>
      <c r="E125" s="2" t="s">
        <v>65</v>
      </c>
      <c r="F125" s="2" t="s">
        <v>66</v>
      </c>
      <c r="G125" s="2">
        <v>5.97</v>
      </c>
      <c r="H125" s="2" t="s">
        <v>584</v>
      </c>
    </row>
    <row r="126" spans="1:9" hidden="1" x14ac:dyDescent="0.25">
      <c r="A126" s="2" t="s">
        <v>90</v>
      </c>
      <c r="B126" s="3" t="s">
        <v>39</v>
      </c>
      <c r="C126" s="2" t="s">
        <v>315</v>
      </c>
      <c r="D126" s="3" t="str">
        <f t="shared" si="1"/>
        <v>ESSBIO VI_MALLOA</v>
      </c>
      <c r="E126" s="2" t="s">
        <v>65</v>
      </c>
      <c r="F126" s="2" t="s">
        <v>69</v>
      </c>
      <c r="G126" s="2">
        <v>3.92</v>
      </c>
      <c r="H126" s="2" t="s">
        <v>584</v>
      </c>
    </row>
    <row r="127" spans="1:9" hidden="1" x14ac:dyDescent="0.25">
      <c r="A127" s="2" t="s">
        <v>91</v>
      </c>
      <c r="B127" s="2" t="s">
        <v>114</v>
      </c>
      <c r="C127" s="2" t="s">
        <v>211</v>
      </c>
      <c r="D127" s="3" t="str">
        <f t="shared" si="1"/>
        <v>AGUAS NVO SUR S.A._MOLINA-LONTUE</v>
      </c>
      <c r="E127" s="2" t="s">
        <v>65</v>
      </c>
      <c r="F127" s="2" t="s">
        <v>70</v>
      </c>
      <c r="G127" s="2">
        <v>302.12</v>
      </c>
      <c r="H127" s="2" t="s">
        <v>587</v>
      </c>
    </row>
    <row r="128" spans="1:9" hidden="1" x14ac:dyDescent="0.25">
      <c r="A128" s="2" t="s">
        <v>92</v>
      </c>
      <c r="B128" s="2" t="s">
        <v>115</v>
      </c>
      <c r="C128" s="2" t="s">
        <v>233</v>
      </c>
      <c r="D128" s="3" t="str">
        <f t="shared" si="1"/>
        <v>ESSBIO S.A._NEGRETE</v>
      </c>
      <c r="E128" s="3" t="s">
        <v>12</v>
      </c>
      <c r="F128" s="2" t="s">
        <v>70</v>
      </c>
      <c r="G128" s="2">
        <v>14.14</v>
      </c>
      <c r="H128" s="2" t="s">
        <v>587</v>
      </c>
      <c r="I128" s="1"/>
    </row>
    <row r="129" spans="1:8" hidden="1" x14ac:dyDescent="0.25">
      <c r="A129" s="2" t="s">
        <v>92</v>
      </c>
      <c r="B129" s="2" t="s">
        <v>115</v>
      </c>
      <c r="C129" s="3" t="s">
        <v>234</v>
      </c>
      <c r="D129" s="3" t="str">
        <f t="shared" si="1"/>
        <v>ESSBIO S.A._</v>
      </c>
      <c r="E129" s="2" t="s">
        <v>5</v>
      </c>
      <c r="F129" s="2" t="s">
        <v>70</v>
      </c>
      <c r="G129" s="2">
        <v>145.1</v>
      </c>
      <c r="H129" s="2" t="s">
        <v>585</v>
      </c>
    </row>
    <row r="130" spans="1:8" hidden="1" x14ac:dyDescent="0.25">
      <c r="A130" s="2" t="s">
        <v>92</v>
      </c>
      <c r="B130" s="2" t="s">
        <v>115</v>
      </c>
      <c r="C130" s="2" t="s">
        <v>253</v>
      </c>
      <c r="D130" s="3" t="str">
        <f t="shared" ref="D130:D193" si="2">CONCATENATE(B130,"_",C130)</f>
        <v>ESSBIO S.A._MONTE AGUILA</v>
      </c>
      <c r="E130" s="2" t="s">
        <v>65</v>
      </c>
      <c r="F130" s="2" t="s">
        <v>77</v>
      </c>
      <c r="G130" s="2">
        <v>6.17</v>
      </c>
      <c r="H130" s="2" t="s">
        <v>587</v>
      </c>
    </row>
    <row r="131" spans="1:8" hidden="1" x14ac:dyDescent="0.25">
      <c r="A131" s="2" t="s">
        <v>92</v>
      </c>
      <c r="B131" s="2" t="s">
        <v>115</v>
      </c>
      <c r="C131" s="2" t="s">
        <v>236</v>
      </c>
      <c r="D131" s="3" t="str">
        <f t="shared" si="2"/>
        <v>ESSBIO S.A._EL CARMEN</v>
      </c>
      <c r="E131" s="3" t="s">
        <v>12</v>
      </c>
      <c r="F131" s="2" t="s">
        <v>72</v>
      </c>
      <c r="G131" s="2">
        <v>15.84</v>
      </c>
      <c r="H131" s="2" t="s">
        <v>586</v>
      </c>
    </row>
    <row r="132" spans="1:8" hidden="1" x14ac:dyDescent="0.25">
      <c r="A132" s="2" t="s">
        <v>92</v>
      </c>
      <c r="B132" s="2" t="s">
        <v>115</v>
      </c>
      <c r="C132" s="2" t="s">
        <v>247</v>
      </c>
      <c r="D132" s="3" t="str">
        <f t="shared" si="2"/>
        <v>ESSBIO S.A._MULCHÉN</v>
      </c>
      <c r="E132" s="2" t="s">
        <v>65</v>
      </c>
      <c r="F132" s="2" t="s">
        <v>74</v>
      </c>
      <c r="G132" s="2">
        <v>36.93</v>
      </c>
      <c r="H132" s="2" t="s">
        <v>587</v>
      </c>
    </row>
    <row r="133" spans="1:8" hidden="1" x14ac:dyDescent="0.25">
      <c r="A133" s="2" t="s">
        <v>92</v>
      </c>
      <c r="B133" s="2" t="s">
        <v>115</v>
      </c>
      <c r="C133" s="2" t="s">
        <v>243</v>
      </c>
      <c r="D133" s="3" t="str">
        <f t="shared" si="2"/>
        <v>ESSBIO S.A._NACIMIENTO</v>
      </c>
      <c r="E133" s="2" t="s">
        <v>65</v>
      </c>
      <c r="F133" s="2" t="s">
        <v>74</v>
      </c>
      <c r="G133" s="2">
        <v>29.54</v>
      </c>
      <c r="H133" s="2" t="s">
        <v>587</v>
      </c>
    </row>
    <row r="134" spans="1:8" hidden="1" x14ac:dyDescent="0.25">
      <c r="A134" s="2" t="s">
        <v>92</v>
      </c>
      <c r="B134" s="2" t="s">
        <v>115</v>
      </c>
      <c r="C134" s="2" t="s">
        <v>48</v>
      </c>
      <c r="D134" s="3" t="str">
        <f t="shared" si="2"/>
        <v>ESSBIO S.A._ÑIPAS</v>
      </c>
      <c r="E134" s="2" t="s">
        <v>65</v>
      </c>
      <c r="F134" s="2">
        <v>2007</v>
      </c>
      <c r="G134" s="2">
        <v>3.51</v>
      </c>
      <c r="H134" s="2" t="s">
        <v>49</v>
      </c>
    </row>
    <row r="135" spans="1:8" x14ac:dyDescent="0.25">
      <c r="A135" s="2" t="s">
        <v>95</v>
      </c>
      <c r="B135" s="2" t="s">
        <v>116</v>
      </c>
      <c r="C135" s="2" t="s">
        <v>274</v>
      </c>
      <c r="D135" s="3" t="str">
        <f t="shared" si="2"/>
        <v>ESSAL S.A._OSORNO</v>
      </c>
      <c r="E135" s="2" t="s">
        <v>65</v>
      </c>
      <c r="F135" s="2" t="s">
        <v>69</v>
      </c>
      <c r="G135" s="2">
        <v>339.88</v>
      </c>
      <c r="H135" s="2" t="s">
        <v>660</v>
      </c>
    </row>
    <row r="136" spans="1:8" hidden="1" x14ac:dyDescent="0.25">
      <c r="A136" s="3" t="s">
        <v>87</v>
      </c>
      <c r="B136" s="3" t="s">
        <v>19</v>
      </c>
      <c r="C136" s="3" t="s">
        <v>25</v>
      </c>
      <c r="D136" s="3" t="str">
        <f t="shared" si="2"/>
        <v>AGUAS DEL VALLE_PAIHUANO</v>
      </c>
      <c r="E136" s="2" t="s">
        <v>65</v>
      </c>
      <c r="F136" s="3">
        <v>2002</v>
      </c>
      <c r="G136" s="3">
        <v>1.17</v>
      </c>
      <c r="H136" s="2" t="s">
        <v>589</v>
      </c>
    </row>
    <row r="137" spans="1:8" hidden="1" x14ac:dyDescent="0.25">
      <c r="A137" s="2" t="s">
        <v>94</v>
      </c>
      <c r="B137" s="2" t="s">
        <v>116</v>
      </c>
      <c r="C137" s="2" t="s">
        <v>296</v>
      </c>
      <c r="D137" s="3" t="str">
        <f t="shared" si="2"/>
        <v>ESSAL S.A._PAILLACO</v>
      </c>
      <c r="E137" s="2" t="s">
        <v>65</v>
      </c>
      <c r="F137" s="2" t="s">
        <v>69</v>
      </c>
      <c r="G137" s="2">
        <v>29.81</v>
      </c>
      <c r="H137" s="2" t="s">
        <v>587</v>
      </c>
    </row>
    <row r="138" spans="1:8" hidden="1" x14ac:dyDescent="0.25">
      <c r="A138" s="2" t="s">
        <v>94</v>
      </c>
      <c r="B138" s="2" t="s">
        <v>116</v>
      </c>
      <c r="C138" s="2" t="s">
        <v>292</v>
      </c>
      <c r="D138" s="3" t="str">
        <f t="shared" si="2"/>
        <v>ESSAL S.A._PANGUIPULLI</v>
      </c>
      <c r="E138" s="2" t="s">
        <v>65</v>
      </c>
      <c r="F138" s="2" t="s">
        <v>68</v>
      </c>
      <c r="G138" s="2">
        <v>21.33</v>
      </c>
      <c r="H138" s="2" t="s">
        <v>587</v>
      </c>
    </row>
    <row r="139" spans="1:8" hidden="1" x14ac:dyDescent="0.25">
      <c r="A139" s="2" t="s">
        <v>88</v>
      </c>
      <c r="B139" s="2" t="s">
        <v>37</v>
      </c>
      <c r="C139" s="2" t="s">
        <v>178</v>
      </c>
      <c r="D139" s="3" t="str">
        <f t="shared" si="2"/>
        <v>ESVAL_PAPUDO</v>
      </c>
      <c r="E139" s="2" t="s">
        <v>65</v>
      </c>
      <c r="F139" s="2" t="s">
        <v>73</v>
      </c>
      <c r="G139" s="2">
        <v>10.44</v>
      </c>
      <c r="H139" s="3" t="s">
        <v>1</v>
      </c>
    </row>
    <row r="140" spans="1:8" hidden="1" x14ac:dyDescent="0.25">
      <c r="A140" s="2" t="s">
        <v>92</v>
      </c>
      <c r="B140" s="2" t="s">
        <v>51</v>
      </c>
      <c r="C140" s="2" t="s">
        <v>241</v>
      </c>
      <c r="D140" s="3" t="str">
        <f t="shared" si="2"/>
        <v>Aguas San Pedro S.A_PARQUE IND. CORONEL (*)</v>
      </c>
      <c r="E140" s="2" t="s">
        <v>65</v>
      </c>
      <c r="F140" s="2" t="s">
        <v>72</v>
      </c>
      <c r="G140" s="2">
        <v>20.73</v>
      </c>
      <c r="H140" s="2" t="s">
        <v>587</v>
      </c>
    </row>
    <row r="141" spans="1:8" hidden="1" x14ac:dyDescent="0.25">
      <c r="A141" s="2" t="s">
        <v>91</v>
      </c>
      <c r="B141" s="2" t="s">
        <v>114</v>
      </c>
      <c r="C141" s="2" t="s">
        <v>219</v>
      </c>
      <c r="D141" s="3" t="str">
        <f t="shared" si="2"/>
        <v>AGUAS NVO SUR S.A._PARRAL</v>
      </c>
      <c r="E141" s="2" t="s">
        <v>65</v>
      </c>
      <c r="F141" s="2" t="s">
        <v>66</v>
      </c>
      <c r="G141" s="2">
        <v>54.75</v>
      </c>
      <c r="H141" s="2" t="s">
        <v>587</v>
      </c>
    </row>
    <row r="142" spans="1:8" hidden="1" x14ac:dyDescent="0.25">
      <c r="A142" s="2" t="s">
        <v>91</v>
      </c>
      <c r="B142" s="2" t="s">
        <v>114</v>
      </c>
      <c r="C142" s="2" t="s">
        <v>210</v>
      </c>
      <c r="D142" s="3" t="str">
        <f t="shared" si="2"/>
        <v>AGUAS NVO SUR S.A._PELARCO</v>
      </c>
      <c r="E142" s="2" t="s">
        <v>65</v>
      </c>
      <c r="F142" s="2" t="s">
        <v>70</v>
      </c>
      <c r="G142" s="2">
        <v>3.98</v>
      </c>
      <c r="H142" s="2" t="s">
        <v>587</v>
      </c>
    </row>
    <row r="143" spans="1:8" hidden="1" x14ac:dyDescent="0.25">
      <c r="A143" s="2" t="s">
        <v>92</v>
      </c>
      <c r="B143" s="2" t="s">
        <v>115</v>
      </c>
      <c r="C143" s="2" t="s">
        <v>198</v>
      </c>
      <c r="D143" s="3" t="str">
        <f t="shared" si="2"/>
        <v>ESSBIO S.A._SAN VICENTE</v>
      </c>
      <c r="E143" s="2" t="s">
        <v>5</v>
      </c>
      <c r="F143" s="2" t="s">
        <v>77</v>
      </c>
      <c r="G143" s="2">
        <v>415.06</v>
      </c>
      <c r="H143" s="2" t="s">
        <v>585</v>
      </c>
    </row>
    <row r="144" spans="1:8" hidden="1" x14ac:dyDescent="0.25">
      <c r="A144" s="2" t="s">
        <v>92</v>
      </c>
      <c r="B144" s="2" t="s">
        <v>115</v>
      </c>
      <c r="C144" s="2" t="s">
        <v>248</v>
      </c>
      <c r="D144" s="3" t="str">
        <f t="shared" si="2"/>
        <v>ESSBIO S.A._CURANILAHUE</v>
      </c>
      <c r="E144" s="3" t="s">
        <v>12</v>
      </c>
      <c r="F144" s="2" t="s">
        <v>73</v>
      </c>
      <c r="G144" s="2">
        <v>44.74</v>
      </c>
      <c r="H144" s="2" t="s">
        <v>589</v>
      </c>
    </row>
    <row r="145" spans="1:8" hidden="1" x14ac:dyDescent="0.25">
      <c r="A145" s="2" t="s">
        <v>92</v>
      </c>
      <c r="B145" s="2" t="s">
        <v>115</v>
      </c>
      <c r="C145" s="2" t="s">
        <v>249</v>
      </c>
      <c r="D145" s="3" t="str">
        <f t="shared" si="2"/>
        <v>ESSBIO S.A._LEBU</v>
      </c>
      <c r="E145" s="2" t="s">
        <v>5</v>
      </c>
      <c r="F145" s="2" t="s">
        <v>70</v>
      </c>
      <c r="G145" s="2">
        <v>46.03</v>
      </c>
      <c r="H145" s="2" t="s">
        <v>585</v>
      </c>
    </row>
    <row r="146" spans="1:8" hidden="1" x14ac:dyDescent="0.25">
      <c r="A146" s="2" t="s">
        <v>92</v>
      </c>
      <c r="B146" s="2" t="s">
        <v>115</v>
      </c>
      <c r="C146" s="2" t="s">
        <v>250</v>
      </c>
      <c r="D146" s="3" t="str">
        <f t="shared" si="2"/>
        <v>ESSBIO S.A._FLORIDA</v>
      </c>
      <c r="E146" s="3" t="s">
        <v>12</v>
      </c>
      <c r="F146" s="2" t="s">
        <v>72</v>
      </c>
      <c r="G146" s="2">
        <v>5.16</v>
      </c>
      <c r="H146" s="2" t="s">
        <v>586</v>
      </c>
    </row>
    <row r="147" spans="1:8" hidden="1" x14ac:dyDescent="0.25">
      <c r="A147" s="2" t="s">
        <v>92</v>
      </c>
      <c r="B147" s="2" t="s">
        <v>115</v>
      </c>
      <c r="C147" s="2" t="s">
        <v>261</v>
      </c>
      <c r="D147" s="3" t="str">
        <f t="shared" si="2"/>
        <v>ESSBIO S.A._PEMUCO</v>
      </c>
      <c r="E147" s="2" t="s">
        <v>65</v>
      </c>
      <c r="F147" s="2" t="s">
        <v>77</v>
      </c>
      <c r="G147" s="2">
        <v>9.73</v>
      </c>
      <c r="H147" s="2" t="s">
        <v>587</v>
      </c>
    </row>
    <row r="148" spans="1:8" hidden="1" x14ac:dyDescent="0.25">
      <c r="A148" s="2" t="s">
        <v>92</v>
      </c>
      <c r="B148" s="2" t="s">
        <v>115</v>
      </c>
      <c r="C148" s="2" t="s">
        <v>252</v>
      </c>
      <c r="D148" s="3" t="str">
        <f t="shared" si="2"/>
        <v>ESSBIO S.A._TOME</v>
      </c>
      <c r="E148" s="2" t="s">
        <v>5</v>
      </c>
      <c r="F148" s="2" t="s">
        <v>76</v>
      </c>
      <c r="G148" s="2">
        <v>51.89</v>
      </c>
      <c r="H148" s="2" t="s">
        <v>585</v>
      </c>
    </row>
    <row r="149" spans="1:8" hidden="1" x14ac:dyDescent="0.25">
      <c r="A149" s="3" t="s">
        <v>87</v>
      </c>
      <c r="B149" s="3" t="s">
        <v>19</v>
      </c>
      <c r="C149" s="3" t="s">
        <v>26</v>
      </c>
      <c r="D149" s="3" t="str">
        <f t="shared" si="2"/>
        <v>AGUAS DEL VALLE_PERALILLO</v>
      </c>
      <c r="E149" s="2" t="s">
        <v>65</v>
      </c>
      <c r="F149" s="3">
        <v>2002</v>
      </c>
      <c r="G149" s="3">
        <v>4.08</v>
      </c>
      <c r="H149" s="2" t="s">
        <v>589</v>
      </c>
    </row>
    <row r="150" spans="1:8" hidden="1" x14ac:dyDescent="0.25">
      <c r="A150" s="2" t="s">
        <v>92</v>
      </c>
      <c r="B150" s="2" t="s">
        <v>115</v>
      </c>
      <c r="C150" s="2" t="s">
        <v>254</v>
      </c>
      <c r="D150" s="3" t="str">
        <f t="shared" si="2"/>
        <v>ESSBIO S.A._PENCO</v>
      </c>
      <c r="E150" s="2" t="s">
        <v>5</v>
      </c>
      <c r="F150" s="2" t="s">
        <v>76</v>
      </c>
      <c r="G150" s="2">
        <v>61.49</v>
      </c>
      <c r="H150" s="2" t="s">
        <v>585</v>
      </c>
    </row>
    <row r="151" spans="1:8" hidden="1" x14ac:dyDescent="0.25">
      <c r="A151" s="2" t="s">
        <v>90</v>
      </c>
      <c r="B151" s="3" t="s">
        <v>39</v>
      </c>
      <c r="C151" s="2" t="s">
        <v>316</v>
      </c>
      <c r="D151" s="3" t="str">
        <f t="shared" si="2"/>
        <v>ESSBIO VI_PEUMO</v>
      </c>
      <c r="E151" s="2" t="s">
        <v>65</v>
      </c>
      <c r="F151" s="2" t="s">
        <v>69</v>
      </c>
      <c r="G151" s="2">
        <v>27.57</v>
      </c>
      <c r="H151" s="2" t="s">
        <v>584</v>
      </c>
    </row>
    <row r="152" spans="1:8" hidden="1" x14ac:dyDescent="0.25">
      <c r="A152" s="2" t="s">
        <v>93</v>
      </c>
      <c r="B152" s="2" t="s">
        <v>36</v>
      </c>
      <c r="C152" s="2" t="s">
        <v>143</v>
      </c>
      <c r="D152" s="3" t="str">
        <f t="shared" si="2"/>
        <v>ESSSI_PILLANLELBUN</v>
      </c>
      <c r="E152" s="2" t="s">
        <v>65</v>
      </c>
      <c r="F152" s="2" t="s">
        <v>74</v>
      </c>
      <c r="G152" s="2">
        <v>3.08</v>
      </c>
      <c r="H152" s="2" t="s">
        <v>589</v>
      </c>
    </row>
    <row r="153" spans="1:8" hidden="1" x14ac:dyDescent="0.25">
      <c r="A153" s="2" t="s">
        <v>90</v>
      </c>
      <c r="B153" s="3" t="s">
        <v>39</v>
      </c>
      <c r="C153" s="2" t="s">
        <v>314</v>
      </c>
      <c r="D153" s="3" t="str">
        <f t="shared" si="2"/>
        <v>ESSBIO VI_POBLACION</v>
      </c>
      <c r="E153" s="2" t="s">
        <v>65</v>
      </c>
      <c r="F153" s="2" t="s">
        <v>67</v>
      </c>
      <c r="G153" s="2">
        <v>2.15</v>
      </c>
      <c r="H153" s="2" t="s">
        <v>584</v>
      </c>
    </row>
    <row r="154" spans="1:8" hidden="1" x14ac:dyDescent="0.25">
      <c r="A154" s="2" t="s">
        <v>92</v>
      </c>
      <c r="B154" s="2" t="s">
        <v>115</v>
      </c>
      <c r="C154" s="2" t="s">
        <v>258</v>
      </c>
      <c r="D154" s="3" t="str">
        <f t="shared" si="2"/>
        <v>ESSBIO S.A._LOTA</v>
      </c>
      <c r="E154" s="2" t="s">
        <v>5</v>
      </c>
      <c r="F154" s="2" t="s">
        <v>77</v>
      </c>
      <c r="G154" s="2">
        <v>76.33</v>
      </c>
      <c r="H154" s="2" t="s">
        <v>585</v>
      </c>
    </row>
    <row r="155" spans="1:8" hidden="1" x14ac:dyDescent="0.25">
      <c r="A155" s="2" t="s">
        <v>89</v>
      </c>
      <c r="B155" s="2" t="s">
        <v>109</v>
      </c>
      <c r="C155" s="2" t="s">
        <v>160</v>
      </c>
      <c r="D155" s="3" t="str">
        <f t="shared" si="2"/>
        <v>AGUAS SANTIAGO PONIENTE_PUDAHUEL</v>
      </c>
      <c r="E155" s="2" t="s">
        <v>65</v>
      </c>
      <c r="F155" s="2" t="s">
        <v>77</v>
      </c>
      <c r="G155" s="2">
        <v>15.6</v>
      </c>
      <c r="H155" s="2" t="s">
        <v>587</v>
      </c>
    </row>
    <row r="156" spans="1:8" hidden="1" x14ac:dyDescent="0.25">
      <c r="A156" s="2" t="s">
        <v>92</v>
      </c>
      <c r="B156" s="2" t="s">
        <v>115</v>
      </c>
      <c r="C156" s="2" t="s">
        <v>260</v>
      </c>
      <c r="D156" s="3" t="str">
        <f t="shared" si="2"/>
        <v>ESSBIO S.A._CORONEL NORTE</v>
      </c>
      <c r="E156" s="2" t="s">
        <v>5</v>
      </c>
      <c r="F156" s="2" t="s">
        <v>70</v>
      </c>
      <c r="G156" s="2">
        <v>80.73</v>
      </c>
      <c r="H156" s="2" t="s">
        <v>585</v>
      </c>
    </row>
    <row r="157" spans="1:8" hidden="1" x14ac:dyDescent="0.25">
      <c r="A157" s="2" t="s">
        <v>96</v>
      </c>
      <c r="B157" s="2" t="s">
        <v>117</v>
      </c>
      <c r="C157" s="2" t="s">
        <v>283</v>
      </c>
      <c r="D157" s="3" t="str">
        <f t="shared" si="2"/>
        <v>AGUAS PATAGONIA AYSEN_PUERTO AYSEN</v>
      </c>
      <c r="E157" s="2" t="s">
        <v>65</v>
      </c>
      <c r="F157" s="2" t="s">
        <v>69</v>
      </c>
      <c r="G157" s="2">
        <v>37.31</v>
      </c>
      <c r="H157" s="2" t="s">
        <v>589</v>
      </c>
    </row>
    <row r="158" spans="1:8" hidden="1" x14ac:dyDescent="0.25">
      <c r="A158" s="2" t="s">
        <v>92</v>
      </c>
      <c r="B158" s="2" t="s">
        <v>115</v>
      </c>
      <c r="C158" s="2" t="s">
        <v>262</v>
      </c>
      <c r="D158" s="3" t="str">
        <f t="shared" si="2"/>
        <v>ESSBIO S.A._CORONEL</v>
      </c>
      <c r="E158" s="2" t="s">
        <v>5</v>
      </c>
      <c r="F158" s="2" t="s">
        <v>77</v>
      </c>
      <c r="G158" s="2">
        <v>90.72</v>
      </c>
      <c r="H158" s="2" t="s">
        <v>585</v>
      </c>
    </row>
    <row r="159" spans="1:8" hidden="1" x14ac:dyDescent="0.25">
      <c r="A159" s="2" t="s">
        <v>96</v>
      </c>
      <c r="B159" s="2" t="s">
        <v>117</v>
      </c>
      <c r="C159" s="2" t="s">
        <v>282</v>
      </c>
      <c r="D159" s="3" t="str">
        <f t="shared" si="2"/>
        <v>AGUAS PATAGONIA AYSEN_PUERTO CHACABUCO</v>
      </c>
      <c r="E159" s="2" t="s">
        <v>65</v>
      </c>
      <c r="F159" s="2" t="s">
        <v>66</v>
      </c>
      <c r="G159" s="2">
        <v>2.84</v>
      </c>
      <c r="H159" s="2" t="s">
        <v>589</v>
      </c>
    </row>
    <row r="160" spans="1:8" hidden="1" x14ac:dyDescent="0.25">
      <c r="A160" s="2" t="s">
        <v>96</v>
      </c>
      <c r="B160" s="2" t="s">
        <v>117</v>
      </c>
      <c r="C160" s="2" t="s">
        <v>281</v>
      </c>
      <c r="D160" s="3" t="str">
        <f t="shared" si="2"/>
        <v>AGUAS PATAGONIA AYSEN_PUERTOING. IBAÑEZ</v>
      </c>
      <c r="E160" s="2" t="s">
        <v>65</v>
      </c>
      <c r="F160" s="2" t="s">
        <v>72</v>
      </c>
      <c r="G160" s="2">
        <v>0.32</v>
      </c>
      <c r="H160" s="2" t="s">
        <v>589</v>
      </c>
    </row>
    <row r="161" spans="1:8" hidden="1" x14ac:dyDescent="0.25">
      <c r="A161" s="2" t="s">
        <v>95</v>
      </c>
      <c r="B161" s="2" t="s">
        <v>116</v>
      </c>
      <c r="C161" s="2" t="s">
        <v>265</v>
      </c>
      <c r="D161" s="3" t="str">
        <f t="shared" si="2"/>
        <v>ESSAL S.A._ACHAO</v>
      </c>
      <c r="E161" s="2" t="s">
        <v>5</v>
      </c>
      <c r="F161" s="2" t="s">
        <v>69</v>
      </c>
      <c r="G161" s="2">
        <v>11.49</v>
      </c>
      <c r="H161" s="2" t="s">
        <v>585</v>
      </c>
    </row>
    <row r="162" spans="1:8" hidden="1" x14ac:dyDescent="0.25">
      <c r="A162" s="2" t="s">
        <v>95</v>
      </c>
      <c r="B162" s="2" t="s">
        <v>116</v>
      </c>
      <c r="C162" s="2" t="s">
        <v>273</v>
      </c>
      <c r="D162" s="3" t="str">
        <f t="shared" si="2"/>
        <v>ESSAL S.A._PURRANQUE</v>
      </c>
      <c r="E162" s="2" t="s">
        <v>65</v>
      </c>
      <c r="F162" s="2" t="s">
        <v>68</v>
      </c>
      <c r="G162" s="2">
        <v>29.85</v>
      </c>
      <c r="H162" s="2" t="s">
        <v>584</v>
      </c>
    </row>
    <row r="163" spans="1:8" hidden="1" x14ac:dyDescent="0.25">
      <c r="A163" s="2" t="s">
        <v>91</v>
      </c>
      <c r="B163" s="2" t="s">
        <v>114</v>
      </c>
      <c r="C163" s="2" t="s">
        <v>205</v>
      </c>
      <c r="D163" s="3" t="str">
        <f t="shared" si="2"/>
        <v>AGUAS NVO SUR S.A._PUTU</v>
      </c>
      <c r="E163" s="2" t="s">
        <v>65</v>
      </c>
      <c r="F163" s="2" t="s">
        <v>66</v>
      </c>
      <c r="G163" s="2">
        <v>1.39</v>
      </c>
      <c r="H163" s="2" t="s">
        <v>587</v>
      </c>
    </row>
    <row r="164" spans="1:8" hidden="1" x14ac:dyDescent="0.25">
      <c r="A164" s="2" t="s">
        <v>95</v>
      </c>
      <c r="B164" s="2" t="s">
        <v>116</v>
      </c>
      <c r="C164" s="2" t="s">
        <v>276</v>
      </c>
      <c r="D164" s="3" t="str">
        <f t="shared" si="2"/>
        <v>ESSAL S.A._QUELLON</v>
      </c>
      <c r="E164" s="2" t="s">
        <v>65</v>
      </c>
      <c r="F164" s="2" t="s">
        <v>66</v>
      </c>
      <c r="G164" s="2">
        <v>50.12</v>
      </c>
      <c r="H164" s="2" t="s">
        <v>587</v>
      </c>
    </row>
    <row r="165" spans="1:8" hidden="1" x14ac:dyDescent="0.25">
      <c r="A165" s="2" t="s">
        <v>95</v>
      </c>
      <c r="B165" s="2" t="s">
        <v>116</v>
      </c>
      <c r="C165" s="2" t="s">
        <v>269</v>
      </c>
      <c r="D165" s="3" t="str">
        <f t="shared" si="2"/>
        <v>ESSAL S.A._CHAITÉN</v>
      </c>
      <c r="E165" s="2" t="s">
        <v>5</v>
      </c>
      <c r="F165" s="2" t="s">
        <v>69</v>
      </c>
      <c r="G165" s="2">
        <v>13.98</v>
      </c>
      <c r="H165" s="2" t="s">
        <v>585</v>
      </c>
    </row>
    <row r="166" spans="1:8" hidden="1" x14ac:dyDescent="0.25">
      <c r="A166" s="2" t="s">
        <v>92</v>
      </c>
      <c r="B166" s="2" t="s">
        <v>115</v>
      </c>
      <c r="C166" s="2" t="s">
        <v>240</v>
      </c>
      <c r="D166" s="3" t="str">
        <f t="shared" si="2"/>
        <v>ESSBIO S.A._QUILACO</v>
      </c>
      <c r="E166" s="2" t="s">
        <v>65</v>
      </c>
      <c r="F166" s="2" t="s">
        <v>72</v>
      </c>
      <c r="G166" s="2">
        <v>2.09</v>
      </c>
      <c r="H166" s="2" t="s">
        <v>587</v>
      </c>
    </row>
    <row r="167" spans="1:8" hidden="1" x14ac:dyDescent="0.25">
      <c r="A167" s="2" t="s">
        <v>92</v>
      </c>
      <c r="B167" s="2" t="s">
        <v>115</v>
      </c>
      <c r="C167" s="2" t="s">
        <v>226</v>
      </c>
      <c r="D167" s="3" t="str">
        <f t="shared" si="2"/>
        <v>ESSBIO S.A._QUILLECO</v>
      </c>
      <c r="E167" s="2" t="s">
        <v>65</v>
      </c>
      <c r="F167" s="2">
        <v>2003</v>
      </c>
      <c r="G167" s="2">
        <v>4.3499999999999996</v>
      </c>
      <c r="H167" s="2" t="s">
        <v>587</v>
      </c>
    </row>
    <row r="168" spans="1:8" hidden="1" x14ac:dyDescent="0.25">
      <c r="A168" s="2" t="s">
        <v>92</v>
      </c>
      <c r="B168" s="2" t="s">
        <v>115</v>
      </c>
      <c r="C168" s="2" t="s">
        <v>50</v>
      </c>
      <c r="D168" s="3" t="str">
        <f t="shared" si="2"/>
        <v>ESSBIO S.A._Quillon</v>
      </c>
      <c r="E168" s="2" t="s">
        <v>65</v>
      </c>
      <c r="F168" s="2">
        <v>2005</v>
      </c>
      <c r="G168" s="2">
        <v>6.76</v>
      </c>
      <c r="H168" s="2" t="s">
        <v>587</v>
      </c>
    </row>
    <row r="169" spans="1:8" hidden="1" x14ac:dyDescent="0.25">
      <c r="A169" s="2" t="s">
        <v>88</v>
      </c>
      <c r="B169" s="2" t="s">
        <v>37</v>
      </c>
      <c r="C169" s="2" t="s">
        <v>175</v>
      </c>
      <c r="D169" s="3" t="str">
        <f t="shared" si="2"/>
        <v>ESVAL_QUILLOTA, LIMACHE, LA CRUZ ,HIJUELAS, ARTIFICIO, NOGALES Y LA CALERA</v>
      </c>
      <c r="E169" s="2" t="s">
        <v>65</v>
      </c>
      <c r="F169" s="2" t="s">
        <v>66</v>
      </c>
      <c r="G169" s="2">
        <v>464.65</v>
      </c>
      <c r="H169" s="2" t="s">
        <v>587</v>
      </c>
    </row>
    <row r="170" spans="1:8" hidden="1" x14ac:dyDescent="0.25">
      <c r="A170" s="2" t="s">
        <v>92</v>
      </c>
      <c r="B170" s="2" t="s">
        <v>115</v>
      </c>
      <c r="C170" s="2" t="s">
        <v>230</v>
      </c>
      <c r="D170" s="3" t="str">
        <f t="shared" si="2"/>
        <v>ESSBIO S.A._QUIRIHUE</v>
      </c>
      <c r="E170" s="2" t="s">
        <v>65</v>
      </c>
      <c r="F170" s="2" t="s">
        <v>77</v>
      </c>
      <c r="G170" s="2">
        <v>11.29</v>
      </c>
      <c r="H170" s="2" t="s">
        <v>587</v>
      </c>
    </row>
    <row r="171" spans="1:8" hidden="1" x14ac:dyDescent="0.25">
      <c r="A171" s="2" t="s">
        <v>95</v>
      </c>
      <c r="B171" s="2" t="s">
        <v>116</v>
      </c>
      <c r="C171" s="2" t="s">
        <v>275</v>
      </c>
      <c r="D171" s="3" t="str">
        <f t="shared" si="2"/>
        <v>ESSAL S.A._PUERTO MONTT</v>
      </c>
      <c r="E171" s="2" t="s">
        <v>5</v>
      </c>
      <c r="F171" s="2" t="s">
        <v>74</v>
      </c>
      <c r="G171" s="2">
        <v>461.27</v>
      </c>
      <c r="H171" s="2" t="s">
        <v>585</v>
      </c>
    </row>
    <row r="172" spans="1:8" hidden="1" x14ac:dyDescent="0.25">
      <c r="A172" s="2" t="s">
        <v>93</v>
      </c>
      <c r="B172" s="2" t="s">
        <v>52</v>
      </c>
      <c r="C172" s="2" t="s">
        <v>121</v>
      </c>
      <c r="D172" s="3" t="str">
        <f t="shared" si="2"/>
        <v>AGUAS ARAUCANIA S.A._QUITRATUÉ</v>
      </c>
      <c r="E172" s="2" t="s">
        <v>65</v>
      </c>
      <c r="F172" s="2" t="s">
        <v>66</v>
      </c>
      <c r="G172" s="2">
        <v>1.1599999999999999</v>
      </c>
      <c r="H172" s="2" t="s">
        <v>588</v>
      </c>
    </row>
    <row r="173" spans="1:8" hidden="1" x14ac:dyDescent="0.25">
      <c r="A173" s="2" t="s">
        <v>90</v>
      </c>
      <c r="B173" s="3" t="s">
        <v>40</v>
      </c>
      <c r="C173" s="2" t="s">
        <v>317</v>
      </c>
      <c r="D173" s="3" t="str">
        <f t="shared" si="2"/>
        <v>VI ESSBIO_RANCAGUA, MACHALI, GRANEROS</v>
      </c>
      <c r="E173" s="2" t="s">
        <v>65</v>
      </c>
      <c r="F173" s="2" t="s">
        <v>68</v>
      </c>
      <c r="G173" s="2">
        <v>666.26</v>
      </c>
      <c r="H173" s="2" t="s">
        <v>584</v>
      </c>
    </row>
    <row r="174" spans="1:8" hidden="1" x14ac:dyDescent="0.25">
      <c r="A174" s="2" t="s">
        <v>91</v>
      </c>
      <c r="B174" s="2" t="s">
        <v>114</v>
      </c>
      <c r="C174" s="2" t="s">
        <v>224</v>
      </c>
      <c r="D174" s="3" t="str">
        <f t="shared" si="2"/>
        <v>AGUAS NVO SUR S.A._RAUCO</v>
      </c>
      <c r="E174" s="2" t="s">
        <v>65</v>
      </c>
      <c r="F174" s="2" t="s">
        <v>70</v>
      </c>
      <c r="G174" s="2">
        <v>9.86</v>
      </c>
      <c r="H174" s="2" t="s">
        <v>587</v>
      </c>
    </row>
    <row r="175" spans="1:8" hidden="1" x14ac:dyDescent="0.25">
      <c r="A175" s="2" t="s">
        <v>90</v>
      </c>
      <c r="B175" s="2" t="s">
        <v>39</v>
      </c>
      <c r="C175" s="2" t="s">
        <v>201</v>
      </c>
      <c r="D175" s="3" t="str">
        <f t="shared" si="2"/>
        <v>ESSBIO VI_RENGO, PELEQUEN, ROSARIO</v>
      </c>
      <c r="E175" s="2" t="s">
        <v>65</v>
      </c>
      <c r="F175" s="2" t="s">
        <v>75</v>
      </c>
      <c r="G175" s="2">
        <v>74.16</v>
      </c>
      <c r="H175" s="2" t="s">
        <v>584</v>
      </c>
    </row>
    <row r="176" spans="1:8" hidden="1" x14ac:dyDescent="0.25">
      <c r="A176" s="2" t="s">
        <v>90</v>
      </c>
      <c r="B176" s="2" t="s">
        <v>39</v>
      </c>
      <c r="C176" s="2" t="s">
        <v>197</v>
      </c>
      <c r="D176" s="3" t="str">
        <f t="shared" si="2"/>
        <v>ESSBIO VI_REQUINOA</v>
      </c>
      <c r="E176" s="2" t="s">
        <v>65</v>
      </c>
      <c r="F176" s="2" t="s">
        <v>80</v>
      </c>
      <c r="G176" s="2">
        <v>15.49</v>
      </c>
      <c r="H176" s="2" t="s">
        <v>587</v>
      </c>
    </row>
    <row r="177" spans="1:8" hidden="1" x14ac:dyDescent="0.25">
      <c r="A177" s="2" t="s">
        <v>91</v>
      </c>
      <c r="B177" s="2" t="s">
        <v>114</v>
      </c>
      <c r="C177" s="2" t="s">
        <v>223</v>
      </c>
      <c r="D177" s="3" t="str">
        <f t="shared" si="2"/>
        <v>AGUAS NVO SUR S.A._RETIRO</v>
      </c>
      <c r="E177" s="2" t="s">
        <v>65</v>
      </c>
      <c r="F177" s="2" t="s">
        <v>69</v>
      </c>
      <c r="G177" s="2">
        <v>7.44</v>
      </c>
      <c r="H177" s="2" t="s">
        <v>587</v>
      </c>
    </row>
    <row r="178" spans="1:8" hidden="1" x14ac:dyDescent="0.25">
      <c r="A178" s="2" t="s">
        <v>94</v>
      </c>
      <c r="B178" s="2" t="s">
        <v>116</v>
      </c>
      <c r="C178" s="2" t="s">
        <v>298</v>
      </c>
      <c r="D178" s="3" t="str">
        <f t="shared" si="2"/>
        <v>ESSAL S.A._RIO BUENOLA UNIÓN</v>
      </c>
      <c r="E178" s="2" t="s">
        <v>65</v>
      </c>
      <c r="F178" s="2" t="s">
        <v>69</v>
      </c>
      <c r="G178" s="2">
        <v>98.68</v>
      </c>
      <c r="H178" s="2" t="s">
        <v>587</v>
      </c>
    </row>
    <row r="179" spans="1:8" hidden="1" x14ac:dyDescent="0.25">
      <c r="A179" s="2" t="s">
        <v>95</v>
      </c>
      <c r="B179" s="2" t="s">
        <v>116</v>
      </c>
      <c r="C179" s="2" t="s">
        <v>280</v>
      </c>
      <c r="D179" s="3" t="str">
        <f t="shared" si="2"/>
        <v>ESSAL S.A._RIO NEGRO</v>
      </c>
      <c r="E179" s="2" t="s">
        <v>65</v>
      </c>
      <c r="F179" s="2" t="s">
        <v>69</v>
      </c>
      <c r="G179" s="2">
        <v>8.39</v>
      </c>
      <c r="H179" s="2" t="s">
        <v>584</v>
      </c>
    </row>
    <row r="180" spans="1:8" hidden="1" x14ac:dyDescent="0.25">
      <c r="A180" s="2" t="s">
        <v>96</v>
      </c>
      <c r="B180" s="2" t="s">
        <v>117</v>
      </c>
      <c r="C180" s="2" t="s">
        <v>284</v>
      </c>
      <c r="D180" s="3" t="str">
        <f t="shared" si="2"/>
        <v>AGUAS PATAGONIA AYSEN_PUERTO CISNES</v>
      </c>
      <c r="E180" s="2" t="s">
        <v>57</v>
      </c>
      <c r="F180" s="2" t="s">
        <v>75</v>
      </c>
      <c r="G180" s="2">
        <v>5.46</v>
      </c>
      <c r="H180" s="2" t="s">
        <v>589</v>
      </c>
    </row>
    <row r="181" spans="1:8" hidden="1" x14ac:dyDescent="0.25">
      <c r="A181" s="2" t="s">
        <v>91</v>
      </c>
      <c r="B181" s="2" t="s">
        <v>114</v>
      </c>
      <c r="C181" s="2" t="s">
        <v>216</v>
      </c>
      <c r="D181" s="3" t="str">
        <f t="shared" si="2"/>
        <v>AGUAS NVO SUR S.A._ROMERAL</v>
      </c>
      <c r="E181" s="2" t="s">
        <v>65</v>
      </c>
      <c r="F181" s="2" t="s">
        <v>68</v>
      </c>
      <c r="G181" s="2">
        <v>455.38</v>
      </c>
      <c r="H181" s="2" t="s">
        <v>587</v>
      </c>
    </row>
    <row r="182" spans="1:8" hidden="1" x14ac:dyDescent="0.25">
      <c r="A182" s="2" t="s">
        <v>96</v>
      </c>
      <c r="B182" s="2" t="s">
        <v>117</v>
      </c>
      <c r="C182" s="2" t="s">
        <v>286</v>
      </c>
      <c r="D182" s="3" t="str">
        <f t="shared" si="2"/>
        <v>AGUAS PATAGONIA AYSEN_CHILE CHICO</v>
      </c>
      <c r="E182" s="2" t="s">
        <v>57</v>
      </c>
      <c r="F182" s="2" t="s">
        <v>78</v>
      </c>
      <c r="G182" s="2">
        <v>6.53</v>
      </c>
      <c r="H182" s="2" t="s">
        <v>589</v>
      </c>
    </row>
    <row r="183" spans="1:8" hidden="1" x14ac:dyDescent="0.25">
      <c r="A183" s="2" t="s">
        <v>96</v>
      </c>
      <c r="B183" s="2" t="s">
        <v>117</v>
      </c>
      <c r="C183" s="2" t="s">
        <v>287</v>
      </c>
      <c r="D183" s="3" t="str">
        <f t="shared" si="2"/>
        <v>AGUAS PATAGONIA AYSEN_COYHAIQUE</v>
      </c>
      <c r="E183" s="2" t="s">
        <v>57</v>
      </c>
      <c r="F183" s="2" t="s">
        <v>82</v>
      </c>
      <c r="G183" s="2">
        <v>90.51</v>
      </c>
      <c r="H183" s="2" t="s">
        <v>589</v>
      </c>
    </row>
    <row r="184" spans="1:8" hidden="1" x14ac:dyDescent="0.25">
      <c r="A184" s="2" t="s">
        <v>97</v>
      </c>
      <c r="B184" s="2" t="s">
        <v>118</v>
      </c>
      <c r="C184" s="2" t="s">
        <v>288</v>
      </c>
      <c r="D184" s="3" t="str">
        <f t="shared" si="2"/>
        <v>AGUAS MAGALLANES_PUERTO NATALES</v>
      </c>
      <c r="E184" s="2" t="s">
        <v>57</v>
      </c>
      <c r="F184" s="2" t="s">
        <v>73</v>
      </c>
      <c r="G184" s="4" t="s">
        <v>0</v>
      </c>
      <c r="H184" s="2" t="s">
        <v>587</v>
      </c>
    </row>
    <row r="185" spans="1:8" hidden="1" x14ac:dyDescent="0.25">
      <c r="A185" s="2" t="s">
        <v>97</v>
      </c>
      <c r="B185" s="2" t="s">
        <v>118</v>
      </c>
      <c r="C185" s="2" t="s">
        <v>289</v>
      </c>
      <c r="D185" s="3" t="str">
        <f t="shared" si="2"/>
        <v>AGUAS MAGALLANES_PORVENIR</v>
      </c>
      <c r="E185" s="2" t="s">
        <v>5</v>
      </c>
      <c r="F185" s="2" t="s">
        <v>70</v>
      </c>
      <c r="G185" s="2">
        <v>20.63</v>
      </c>
      <c r="H185" s="2" t="s">
        <v>585</v>
      </c>
    </row>
    <row r="186" spans="1:8" hidden="1" x14ac:dyDescent="0.25">
      <c r="A186" s="2" t="s">
        <v>97</v>
      </c>
      <c r="B186" s="2" t="s">
        <v>118</v>
      </c>
      <c r="C186" s="2" t="s">
        <v>290</v>
      </c>
      <c r="D186" s="3" t="str">
        <f t="shared" si="2"/>
        <v>AGUAS MAGALLANES_PUNTA ARENAS</v>
      </c>
      <c r="E186" s="2" t="s">
        <v>5</v>
      </c>
      <c r="F186" s="2" t="s">
        <v>69</v>
      </c>
      <c r="G186" s="2">
        <v>316.51</v>
      </c>
      <c r="H186" s="2" t="s">
        <v>585</v>
      </c>
    </row>
    <row r="187" spans="1:8" hidden="1" x14ac:dyDescent="0.25">
      <c r="A187" s="2" t="s">
        <v>92</v>
      </c>
      <c r="B187" s="2" t="s">
        <v>115</v>
      </c>
      <c r="C187" s="2" t="s">
        <v>255</v>
      </c>
      <c r="D187" s="3" t="str">
        <f t="shared" si="2"/>
        <v>ESSBIO S.A._SAN CARLOS</v>
      </c>
      <c r="E187" s="2" t="s">
        <v>65</v>
      </c>
      <c r="F187" s="2" t="s">
        <v>74</v>
      </c>
      <c r="G187" s="2">
        <v>62.09</v>
      </c>
      <c r="H187" s="2" t="s">
        <v>587</v>
      </c>
    </row>
    <row r="188" spans="1:8" hidden="1" x14ac:dyDescent="0.25">
      <c r="A188" s="2" t="s">
        <v>90</v>
      </c>
      <c r="B188" s="2" t="s">
        <v>39</v>
      </c>
      <c r="C188" s="2" t="s">
        <v>199</v>
      </c>
      <c r="D188" s="3" t="str">
        <f t="shared" si="2"/>
        <v>ESSBIO VI_SAN FCO. MOSTAZAL CODEGUA LA PUNTA</v>
      </c>
      <c r="E188" s="2" t="s">
        <v>65</v>
      </c>
      <c r="F188" s="2" t="s">
        <v>77</v>
      </c>
      <c r="G188" s="2">
        <v>43.78</v>
      </c>
      <c r="H188" s="2" t="s">
        <v>587</v>
      </c>
    </row>
    <row r="189" spans="1:8" hidden="1" x14ac:dyDescent="0.25">
      <c r="A189" s="2" t="s">
        <v>90</v>
      </c>
      <c r="B189" s="2" t="s">
        <v>39</v>
      </c>
      <c r="C189" s="2" t="s">
        <v>196</v>
      </c>
      <c r="D189" s="3" t="str">
        <f t="shared" si="2"/>
        <v>ESSBIO VI_SAN FERNANDO</v>
      </c>
      <c r="E189" s="2" t="s">
        <v>65</v>
      </c>
      <c r="F189" s="2" t="s">
        <v>76</v>
      </c>
      <c r="G189" s="2">
        <v>105.47</v>
      </c>
      <c r="H189" s="2" t="s">
        <v>587</v>
      </c>
    </row>
    <row r="190" spans="1:8" hidden="1" x14ac:dyDescent="0.25">
      <c r="A190" s="2" t="s">
        <v>94</v>
      </c>
      <c r="B190" s="2" t="s">
        <v>119</v>
      </c>
      <c r="C190" s="2" t="s">
        <v>294</v>
      </c>
      <c r="D190" s="3" t="str">
        <f t="shared" si="2"/>
        <v>AGUAS DECIMA_VALDIVIA</v>
      </c>
      <c r="E190" s="2" t="s">
        <v>55</v>
      </c>
      <c r="F190" s="2" t="s">
        <v>77</v>
      </c>
      <c r="G190" s="2">
        <v>229.54</v>
      </c>
      <c r="H190" s="2" t="s">
        <v>589</v>
      </c>
    </row>
    <row r="191" spans="1:8" hidden="1" x14ac:dyDescent="0.25">
      <c r="A191" s="2" t="s">
        <v>92</v>
      </c>
      <c r="B191" s="2" t="s">
        <v>115</v>
      </c>
      <c r="C191" s="2" t="s">
        <v>257</v>
      </c>
      <c r="D191" s="3" t="str">
        <f t="shared" si="2"/>
        <v>ESSBIO S.A._SAN IGNACIO</v>
      </c>
      <c r="E191" s="2" t="s">
        <v>65</v>
      </c>
      <c r="F191" s="2" t="s">
        <v>77</v>
      </c>
      <c r="G191" s="2">
        <v>7.69</v>
      </c>
      <c r="H191" s="2" t="s">
        <v>587</v>
      </c>
    </row>
    <row r="192" spans="1:8" hidden="1" x14ac:dyDescent="0.25">
      <c r="A192" s="2" t="s">
        <v>91</v>
      </c>
      <c r="B192" s="2" t="s">
        <v>114</v>
      </c>
      <c r="C192" s="2" t="s">
        <v>212</v>
      </c>
      <c r="D192" s="3" t="str">
        <f t="shared" si="2"/>
        <v>AGUAS NVO SUR S.A._SAN JAVIER</v>
      </c>
      <c r="E192" s="2" t="s">
        <v>65</v>
      </c>
      <c r="F192" s="2" t="s">
        <v>70</v>
      </c>
      <c r="G192" s="2">
        <v>36.119999999999997</v>
      </c>
      <c r="H192" s="2" t="s">
        <v>587</v>
      </c>
    </row>
    <row r="193" spans="1:8" hidden="1" x14ac:dyDescent="0.25">
      <c r="A193" s="2" t="s">
        <v>94</v>
      </c>
      <c r="B193" s="2" t="s">
        <v>116</v>
      </c>
      <c r="C193" s="2" t="s">
        <v>293</v>
      </c>
      <c r="D193" s="3" t="str">
        <f t="shared" si="2"/>
        <v>ESSAL S.A._SAN JOSE DE LA MARIQUINA</v>
      </c>
      <c r="E193" s="2" t="s">
        <v>65</v>
      </c>
      <c r="F193" s="2" t="s">
        <v>68</v>
      </c>
      <c r="G193" s="2">
        <v>22.39</v>
      </c>
      <c r="H193" s="2" t="s">
        <v>584</v>
      </c>
    </row>
    <row r="194" spans="1:8" hidden="1" x14ac:dyDescent="0.25">
      <c r="A194" s="2" t="s">
        <v>89</v>
      </c>
      <c r="B194" s="2" t="s">
        <v>105</v>
      </c>
      <c r="C194" s="2" t="s">
        <v>156</v>
      </c>
      <c r="D194" s="3" t="str">
        <f t="shared" ref="D194:D250" si="3">CONCATENATE(B194,"_",C194)</f>
        <v>AGUAS ANDINAS_SAN JOSE DE MAIPO</v>
      </c>
      <c r="E194" s="2" t="s">
        <v>65</v>
      </c>
      <c r="F194" s="2" t="s">
        <v>68</v>
      </c>
      <c r="G194" s="2">
        <v>13.59</v>
      </c>
      <c r="H194" s="2" t="s">
        <v>587</v>
      </c>
    </row>
    <row r="195" spans="1:8" hidden="1" x14ac:dyDescent="0.25">
      <c r="A195" s="3" t="s">
        <v>86</v>
      </c>
      <c r="B195" s="3" t="s">
        <v>11</v>
      </c>
      <c r="C195" s="3" t="s">
        <v>299</v>
      </c>
      <c r="D195" s="3" t="str">
        <f t="shared" si="3"/>
        <v>AGUAS CHAÑAR_EL SALADO</v>
      </c>
      <c r="E195" s="3" t="s">
        <v>38</v>
      </c>
      <c r="F195" s="3">
        <v>2005</v>
      </c>
      <c r="G195" s="3">
        <v>1</v>
      </c>
      <c r="H195" s="2" t="s">
        <v>586</v>
      </c>
    </row>
    <row r="196" spans="1:8" hidden="1" x14ac:dyDescent="0.25">
      <c r="A196" s="3" t="s">
        <v>86</v>
      </c>
      <c r="B196" s="3" t="s">
        <v>11</v>
      </c>
      <c r="C196" s="3" t="s">
        <v>300</v>
      </c>
      <c r="D196" s="3" t="str">
        <f t="shared" si="3"/>
        <v>AGUAS CHAÑAR_HUASCO</v>
      </c>
      <c r="E196" s="2" t="s">
        <v>5</v>
      </c>
      <c r="F196" s="3">
        <v>2004</v>
      </c>
      <c r="G196" s="3">
        <v>10.119999999999999</v>
      </c>
      <c r="H196" s="2" t="s">
        <v>585</v>
      </c>
    </row>
    <row r="197" spans="1:8" hidden="1" x14ac:dyDescent="0.25">
      <c r="A197" s="2" t="s">
        <v>95</v>
      </c>
      <c r="B197" s="2" t="s">
        <v>116</v>
      </c>
      <c r="C197" s="2" t="s">
        <v>279</v>
      </c>
      <c r="D197" s="3" t="str">
        <f t="shared" si="3"/>
        <v>ESSAL S.A._SAN PABLO</v>
      </c>
      <c r="E197" s="2" t="s">
        <v>65</v>
      </c>
      <c r="F197" s="2" t="s">
        <v>66</v>
      </c>
      <c r="G197" s="2">
        <v>7.61</v>
      </c>
      <c r="H197" s="2" t="s">
        <v>584</v>
      </c>
    </row>
    <row r="198" spans="1:8" hidden="1" x14ac:dyDescent="0.25">
      <c r="A198" s="2" t="s">
        <v>88</v>
      </c>
      <c r="B198" s="2" t="s">
        <v>37</v>
      </c>
      <c r="C198" s="2" t="s">
        <v>177</v>
      </c>
      <c r="D198" s="3" t="str">
        <f t="shared" si="3"/>
        <v>ESVAL_SAN RAFAEL</v>
      </c>
      <c r="E198" s="2" t="s">
        <v>65</v>
      </c>
      <c r="F198" s="2" t="s">
        <v>74</v>
      </c>
      <c r="G198" s="2">
        <v>1.76</v>
      </c>
      <c r="H198" s="3" t="s">
        <v>1</v>
      </c>
    </row>
    <row r="199" spans="1:8" hidden="1" x14ac:dyDescent="0.25">
      <c r="A199" s="2" t="s">
        <v>92</v>
      </c>
      <c r="B199" s="2" t="s">
        <v>115</v>
      </c>
      <c r="C199" s="2" t="s">
        <v>242</v>
      </c>
      <c r="D199" s="3" t="str">
        <f t="shared" si="3"/>
        <v>ESSBIO S.A._SAN ROSENDO</v>
      </c>
      <c r="E199" s="2" t="s">
        <v>65</v>
      </c>
      <c r="F199" s="2" t="s">
        <v>68</v>
      </c>
      <c r="G199" s="2">
        <v>25.53</v>
      </c>
      <c r="H199" s="2" t="s">
        <v>587</v>
      </c>
    </row>
    <row r="200" spans="1:8" hidden="1" x14ac:dyDescent="0.25">
      <c r="A200" s="3" t="s">
        <v>86</v>
      </c>
      <c r="B200" s="3" t="s">
        <v>11</v>
      </c>
      <c r="C200" s="3" t="s">
        <v>301</v>
      </c>
      <c r="D200" s="3" t="str">
        <f t="shared" si="3"/>
        <v>AGUAS CHAÑAR_CHAÑARAL</v>
      </c>
      <c r="E200" s="2" t="s">
        <v>5</v>
      </c>
      <c r="F200" s="3">
        <v>2006</v>
      </c>
      <c r="G200" s="3">
        <v>21.25</v>
      </c>
      <c r="H200" s="2" t="s">
        <v>585</v>
      </c>
    </row>
    <row r="201" spans="1:8" hidden="1" x14ac:dyDescent="0.25">
      <c r="A201" s="3" t="s">
        <v>86</v>
      </c>
      <c r="B201" s="3" t="s">
        <v>11</v>
      </c>
      <c r="C201" s="3" t="s">
        <v>13</v>
      </c>
      <c r="D201" s="3" t="str">
        <f t="shared" si="3"/>
        <v>AGUAS CHAÑAR_CALDERA</v>
      </c>
      <c r="E201" s="3" t="s">
        <v>12</v>
      </c>
      <c r="F201" s="3">
        <v>2004</v>
      </c>
      <c r="G201" s="3">
        <v>32.520000000000003</v>
      </c>
      <c r="H201" s="2" t="s">
        <v>586</v>
      </c>
    </row>
    <row r="202" spans="1:8" hidden="1" x14ac:dyDescent="0.25">
      <c r="A202" s="3" t="s">
        <v>86</v>
      </c>
      <c r="B202" s="3" t="s">
        <v>11</v>
      </c>
      <c r="C202" s="3" t="s">
        <v>18</v>
      </c>
      <c r="D202" s="3" t="str">
        <f t="shared" si="3"/>
        <v>AGUAS CHAÑAR_VALLENAR</v>
      </c>
      <c r="E202" s="3" t="s">
        <v>12</v>
      </c>
      <c r="F202" s="3">
        <v>1997</v>
      </c>
      <c r="G202" s="3">
        <v>208.94</v>
      </c>
      <c r="H202" s="2" t="s">
        <v>586</v>
      </c>
    </row>
    <row r="203" spans="1:8" hidden="1" x14ac:dyDescent="0.25">
      <c r="A203" s="2" t="s">
        <v>90</v>
      </c>
      <c r="B203" s="2" t="s">
        <v>39</v>
      </c>
      <c r="C203" s="2" t="s">
        <v>198</v>
      </c>
      <c r="D203" s="3" t="str">
        <f t="shared" si="3"/>
        <v>ESSBIO VI_SAN VICENTE</v>
      </c>
      <c r="E203" s="2" t="s">
        <v>65</v>
      </c>
      <c r="F203" s="2" t="s">
        <v>76</v>
      </c>
      <c r="G203" s="2">
        <v>26.06</v>
      </c>
      <c r="H203" s="2" t="s">
        <v>587</v>
      </c>
    </row>
    <row r="204" spans="1:8" hidden="1" x14ac:dyDescent="0.25">
      <c r="A204" s="2" t="s">
        <v>90</v>
      </c>
      <c r="B204" s="2" t="s">
        <v>39</v>
      </c>
      <c r="C204" s="2" t="s">
        <v>200</v>
      </c>
      <c r="D204" s="3" t="str">
        <f t="shared" si="3"/>
        <v>ESSBIO VI_SANTA CRUZ PALMILLA</v>
      </c>
      <c r="E204" s="2" t="s">
        <v>65</v>
      </c>
      <c r="F204" s="2" t="s">
        <v>78</v>
      </c>
      <c r="G204" s="2">
        <v>59.36</v>
      </c>
      <c r="H204" s="2" t="s">
        <v>584</v>
      </c>
    </row>
    <row r="205" spans="1:8" hidden="1" x14ac:dyDescent="0.25">
      <c r="A205" s="2" t="s">
        <v>88</v>
      </c>
      <c r="B205" s="2" t="s">
        <v>113</v>
      </c>
      <c r="C205" s="2" t="s">
        <v>181</v>
      </c>
      <c r="D205" s="3" t="str">
        <f t="shared" si="3"/>
        <v>COOPAGUA_SANTO DOMINGO</v>
      </c>
      <c r="E205" s="2" t="s">
        <v>65</v>
      </c>
      <c r="F205" s="2" t="s">
        <v>75</v>
      </c>
      <c r="G205" s="2">
        <v>8.8699999999999992</v>
      </c>
      <c r="H205" s="2" t="s">
        <v>587</v>
      </c>
    </row>
    <row r="206" spans="1:8" hidden="1" x14ac:dyDescent="0.25">
      <c r="A206" s="3" t="s">
        <v>87</v>
      </c>
      <c r="B206" s="3" t="s">
        <v>32</v>
      </c>
      <c r="C206" s="3" t="s">
        <v>303</v>
      </c>
      <c r="D206" s="3" t="str">
        <f t="shared" si="3"/>
        <v>NA_ANDACOLLO</v>
      </c>
      <c r="E206" s="3" t="s">
        <v>12</v>
      </c>
      <c r="F206" s="3">
        <v>1996</v>
      </c>
      <c r="G206" s="3">
        <v>9.43</v>
      </c>
      <c r="H206" s="2" t="s">
        <v>589</v>
      </c>
    </row>
    <row r="207" spans="1:8" hidden="1" x14ac:dyDescent="0.25">
      <c r="A207" s="3" t="s">
        <v>87</v>
      </c>
      <c r="B207" s="3" t="s">
        <v>19</v>
      </c>
      <c r="C207" s="3" t="s">
        <v>28</v>
      </c>
      <c r="D207" s="3" t="str">
        <f t="shared" si="3"/>
        <v>AGUAS DEL VALLE_SOTAQUI</v>
      </c>
      <c r="E207" s="2" t="s">
        <v>65</v>
      </c>
      <c r="F207" s="3">
        <v>2002</v>
      </c>
      <c r="G207" s="3">
        <v>1.92</v>
      </c>
      <c r="H207" s="2" t="s">
        <v>588</v>
      </c>
    </row>
    <row r="208" spans="1:8" hidden="1" x14ac:dyDescent="0.25">
      <c r="A208" s="2" t="s">
        <v>92</v>
      </c>
      <c r="B208" s="2" t="s">
        <v>115</v>
      </c>
      <c r="C208" s="2" t="s">
        <v>228</v>
      </c>
      <c r="D208" s="3" t="str">
        <f t="shared" si="3"/>
        <v>ESSBIO S.A._STA. BARBARA</v>
      </c>
      <c r="E208" s="2" t="s">
        <v>65</v>
      </c>
      <c r="F208" s="2" t="s">
        <v>72</v>
      </c>
      <c r="G208" s="2">
        <v>10.96</v>
      </c>
      <c r="H208" s="2" t="s">
        <v>49</v>
      </c>
    </row>
    <row r="209" spans="1:8" hidden="1" x14ac:dyDescent="0.25">
      <c r="A209" s="2" t="s">
        <v>92</v>
      </c>
      <c r="B209" s="2" t="s">
        <v>115</v>
      </c>
      <c r="C209" s="2" t="s">
        <v>244</v>
      </c>
      <c r="D209" s="3" t="str">
        <f t="shared" si="3"/>
        <v>ESSBIO S.A._STA. CLARA</v>
      </c>
      <c r="E209" s="2" t="s">
        <v>65</v>
      </c>
      <c r="F209" s="2" t="s">
        <v>77</v>
      </c>
      <c r="G209" s="2">
        <v>3.37</v>
      </c>
      <c r="H209" s="2" t="s">
        <v>587</v>
      </c>
    </row>
    <row r="210" spans="1:8" hidden="1" x14ac:dyDescent="0.25">
      <c r="A210" s="3" t="s">
        <v>87</v>
      </c>
      <c r="B210" s="3" t="s">
        <v>36</v>
      </c>
      <c r="C210" s="3" t="s">
        <v>305</v>
      </c>
      <c r="D210" s="3" t="str">
        <f t="shared" si="3"/>
        <v>ESSSI_PICHIDANGUI</v>
      </c>
      <c r="E210" s="3" t="s">
        <v>38</v>
      </c>
      <c r="F210" s="3">
        <v>2007</v>
      </c>
      <c r="G210" s="3">
        <v>1.89</v>
      </c>
      <c r="H210" s="2" t="s">
        <v>586</v>
      </c>
    </row>
    <row r="211" spans="1:8" hidden="1" x14ac:dyDescent="0.25">
      <c r="A211" s="2" t="s">
        <v>92</v>
      </c>
      <c r="B211" s="2" t="s">
        <v>115</v>
      </c>
      <c r="C211" s="2" t="s">
        <v>259</v>
      </c>
      <c r="D211" s="3" t="str">
        <f t="shared" si="3"/>
        <v>ESSBIO S.A._STA. JUANA</v>
      </c>
      <c r="E211" s="2" t="s">
        <v>65</v>
      </c>
      <c r="F211" s="2" t="s">
        <v>77</v>
      </c>
      <c r="G211" s="2">
        <v>8.34</v>
      </c>
      <c r="H211" s="2" t="s">
        <v>589</v>
      </c>
    </row>
    <row r="212" spans="1:8" hidden="1" x14ac:dyDescent="0.25">
      <c r="A212" s="2" t="s">
        <v>91</v>
      </c>
      <c r="B212" s="2" t="s">
        <v>114</v>
      </c>
      <c r="C212" s="2" t="s">
        <v>222</v>
      </c>
      <c r="D212" s="3" t="str">
        <f t="shared" si="3"/>
        <v>AGUAS NVO SUR S.A._TALCA</v>
      </c>
      <c r="E212" s="2" t="s">
        <v>65</v>
      </c>
      <c r="F212" s="2" t="s">
        <v>70</v>
      </c>
      <c r="G212" s="2">
        <v>694.22</v>
      </c>
      <c r="H212" s="2" t="s">
        <v>587</v>
      </c>
    </row>
    <row r="213" spans="1:8" hidden="1" x14ac:dyDescent="0.25">
      <c r="A213" s="2" t="s">
        <v>91</v>
      </c>
      <c r="B213" s="2" t="s">
        <v>114</v>
      </c>
      <c r="C213" s="2" t="s">
        <v>207</v>
      </c>
      <c r="D213" s="3" t="str">
        <f t="shared" si="3"/>
        <v>AGUAS NVO SUR S.A._TENO</v>
      </c>
      <c r="E213" s="2" t="s">
        <v>65</v>
      </c>
      <c r="F213" s="2" t="s">
        <v>73</v>
      </c>
      <c r="G213" s="2">
        <v>21.79</v>
      </c>
      <c r="H213" s="2" t="s">
        <v>587</v>
      </c>
    </row>
    <row r="214" spans="1:8" hidden="1" x14ac:dyDescent="0.25">
      <c r="A214" s="3" t="s">
        <v>86</v>
      </c>
      <c r="B214" s="3" t="s">
        <v>11</v>
      </c>
      <c r="C214" s="3" t="s">
        <v>17</v>
      </c>
      <c r="D214" s="3" t="str">
        <f t="shared" si="3"/>
        <v>AGUAS CHAÑAR_TIERRA AMARILLA</v>
      </c>
      <c r="E214" s="2" t="s">
        <v>65</v>
      </c>
      <c r="F214" s="3">
        <v>2003</v>
      </c>
      <c r="G214" s="3">
        <v>19.28</v>
      </c>
      <c r="H214" s="2" t="s">
        <v>586</v>
      </c>
    </row>
    <row r="215" spans="1:8" hidden="1" x14ac:dyDescent="0.25">
      <c r="A215" s="3" t="s">
        <v>87</v>
      </c>
      <c r="B215" s="3" t="s">
        <v>19</v>
      </c>
      <c r="C215" s="3" t="s">
        <v>306</v>
      </c>
      <c r="D215" s="3" t="str">
        <f t="shared" si="3"/>
        <v>AGUAS DEL VALLE_PUNITAQUI</v>
      </c>
      <c r="E215" s="2" t="s">
        <v>54</v>
      </c>
      <c r="F215" s="3">
        <v>1995</v>
      </c>
      <c r="G215" s="3">
        <v>6.27</v>
      </c>
      <c r="H215" s="2" t="s">
        <v>589</v>
      </c>
    </row>
    <row r="216" spans="1:8" hidden="1" x14ac:dyDescent="0.25">
      <c r="A216" s="3" t="s">
        <v>87</v>
      </c>
      <c r="B216" s="3" t="s">
        <v>19</v>
      </c>
      <c r="C216" s="3" t="s">
        <v>307</v>
      </c>
      <c r="D216" s="3" t="str">
        <f t="shared" si="3"/>
        <v>AGUAS DEL VALLE_MONTEPATRIA,PERALITO</v>
      </c>
      <c r="E216" s="3" t="s">
        <v>12</v>
      </c>
      <c r="F216" s="3">
        <v>1992</v>
      </c>
      <c r="G216" s="3">
        <v>6.54</v>
      </c>
      <c r="H216" s="2" t="s">
        <v>589</v>
      </c>
    </row>
    <row r="217" spans="1:8" hidden="1" x14ac:dyDescent="0.25">
      <c r="A217" s="3" t="s">
        <v>87</v>
      </c>
      <c r="B217" s="3" t="s">
        <v>19</v>
      </c>
      <c r="C217" s="3" t="s">
        <v>29</v>
      </c>
      <c r="D217" s="3" t="str">
        <f t="shared" si="3"/>
        <v>AGUAS DEL VALLE_TONGOY</v>
      </c>
      <c r="E217" s="2" t="s">
        <v>65</v>
      </c>
      <c r="F217" s="3">
        <v>2001</v>
      </c>
      <c r="G217" s="3">
        <v>7.13</v>
      </c>
      <c r="H217" s="2" t="s">
        <v>588</v>
      </c>
    </row>
    <row r="218" spans="1:8" hidden="1" x14ac:dyDescent="0.25">
      <c r="A218" s="3" t="s">
        <v>87</v>
      </c>
      <c r="B218" s="3" t="s">
        <v>19</v>
      </c>
      <c r="C218" s="3" t="s">
        <v>21</v>
      </c>
      <c r="D218" s="3" t="str">
        <f t="shared" si="3"/>
        <v>AGUAS DEL VALLE_COMBARBALA</v>
      </c>
      <c r="E218" s="3" t="s">
        <v>12</v>
      </c>
      <c r="F218" s="3">
        <v>1992</v>
      </c>
      <c r="G218" s="3">
        <v>8.8699999999999992</v>
      </c>
      <c r="H218" s="2" t="s">
        <v>589</v>
      </c>
    </row>
    <row r="219" spans="1:8" hidden="1" x14ac:dyDescent="0.25">
      <c r="A219" s="3" t="s">
        <v>87</v>
      </c>
      <c r="B219" s="3" t="s">
        <v>19</v>
      </c>
      <c r="C219" s="3" t="s">
        <v>22</v>
      </c>
      <c r="D219" s="3" t="str">
        <f t="shared" si="3"/>
        <v>AGUAS DEL VALLE_EL PALQUI</v>
      </c>
      <c r="E219" s="3" t="s">
        <v>12</v>
      </c>
      <c r="F219" s="3">
        <v>1999</v>
      </c>
      <c r="G219" s="3">
        <v>9.0500000000000007</v>
      </c>
      <c r="H219" s="2" t="s">
        <v>589</v>
      </c>
    </row>
    <row r="220" spans="1:8" hidden="1" x14ac:dyDescent="0.25">
      <c r="A220" s="3" t="s">
        <v>87</v>
      </c>
      <c r="B220" s="3" t="s">
        <v>19</v>
      </c>
      <c r="C220" s="3" t="s">
        <v>30</v>
      </c>
      <c r="D220" s="3" t="str">
        <f t="shared" si="3"/>
        <v>AGUAS DEL VALLE_VICUÑA</v>
      </c>
      <c r="E220" s="3" t="s">
        <v>12</v>
      </c>
      <c r="F220" s="3">
        <v>1992</v>
      </c>
      <c r="G220" s="3">
        <v>19.170000000000002</v>
      </c>
      <c r="H220" s="2" t="s">
        <v>589</v>
      </c>
    </row>
    <row r="221" spans="1:8" hidden="1" x14ac:dyDescent="0.25">
      <c r="A221" s="3" t="s">
        <v>87</v>
      </c>
      <c r="B221" s="3" t="s">
        <v>19</v>
      </c>
      <c r="C221" s="3" t="s">
        <v>27</v>
      </c>
      <c r="D221" s="3" t="str">
        <f t="shared" si="3"/>
        <v>AGUAS DEL VALLE_SALAMANCA</v>
      </c>
      <c r="E221" s="3" t="s">
        <v>12</v>
      </c>
      <c r="F221" s="3">
        <v>1992</v>
      </c>
      <c r="G221" s="3">
        <v>33.22</v>
      </c>
      <c r="H221" s="2" t="s">
        <v>589</v>
      </c>
    </row>
    <row r="222" spans="1:8" hidden="1" x14ac:dyDescent="0.25">
      <c r="A222" s="3" t="s">
        <v>87</v>
      </c>
      <c r="B222" s="3" t="s">
        <v>19</v>
      </c>
      <c r="C222" s="3" t="s">
        <v>308</v>
      </c>
      <c r="D222" s="3" t="str">
        <f t="shared" si="3"/>
        <v>AGUAS DEL VALLE_ILLAPEL, CUZ-CUZ</v>
      </c>
      <c r="E222" s="3" t="s">
        <v>12</v>
      </c>
      <c r="F222" s="3">
        <v>1992</v>
      </c>
      <c r="G222" s="3">
        <v>36.049999999999997</v>
      </c>
      <c r="H222" s="2" t="s">
        <v>589</v>
      </c>
    </row>
    <row r="223" spans="1:8" hidden="1" x14ac:dyDescent="0.25">
      <c r="A223" s="3" t="s">
        <v>87</v>
      </c>
      <c r="B223" s="3" t="s">
        <v>19</v>
      </c>
      <c r="C223" s="3" t="s">
        <v>309</v>
      </c>
      <c r="D223" s="3" t="str">
        <f t="shared" si="3"/>
        <v>AGUAS DEL VALLE_OVALLE HUAMALATA(572/03)</v>
      </c>
      <c r="E223" s="3" t="s">
        <v>12</v>
      </c>
      <c r="F223" s="3">
        <v>1994</v>
      </c>
      <c r="G223" s="3">
        <v>150.13999999999999</v>
      </c>
      <c r="H223" s="2" t="s">
        <v>589</v>
      </c>
    </row>
    <row r="224" spans="1:8" hidden="1" x14ac:dyDescent="0.25">
      <c r="A224" s="3" t="s">
        <v>87</v>
      </c>
      <c r="B224" s="3" t="s">
        <v>19</v>
      </c>
      <c r="C224" s="3" t="s">
        <v>310</v>
      </c>
      <c r="D224" s="3" t="str">
        <f t="shared" si="3"/>
        <v>AGUAS DEL VALLE_LA SERENA</v>
      </c>
      <c r="E224" s="2" t="s">
        <v>5</v>
      </c>
      <c r="F224" s="3">
        <v>1992</v>
      </c>
      <c r="G224" s="3">
        <v>710.54</v>
      </c>
      <c r="H224" s="2" t="s">
        <v>585</v>
      </c>
    </row>
    <row r="225" spans="1:8" hidden="1" x14ac:dyDescent="0.25">
      <c r="A225" s="3" t="s">
        <v>87</v>
      </c>
      <c r="B225" s="3" t="s">
        <v>19</v>
      </c>
      <c r="C225" s="3" t="s">
        <v>311</v>
      </c>
      <c r="D225" s="3" t="str">
        <f t="shared" si="3"/>
        <v>AGUAS DEL VALLE_COQUIMBO</v>
      </c>
      <c r="E225" s="2" t="s">
        <v>5</v>
      </c>
      <c r="F225" s="3">
        <v>1996</v>
      </c>
      <c r="G225" s="3">
        <v>721.35</v>
      </c>
      <c r="H225" s="2" t="s">
        <v>585</v>
      </c>
    </row>
    <row r="226" spans="1:8" hidden="1" x14ac:dyDescent="0.25">
      <c r="A226" s="2" t="s">
        <v>93</v>
      </c>
      <c r="B226" s="2" t="s">
        <v>52</v>
      </c>
      <c r="C226" s="2" t="s">
        <v>131</v>
      </c>
      <c r="D226" s="3" t="str">
        <f t="shared" si="3"/>
        <v>AGUAS ARAUCANIA S.A._TRAIGUEN</v>
      </c>
      <c r="E226" s="2" t="s">
        <v>65</v>
      </c>
      <c r="F226" s="2" t="s">
        <v>68</v>
      </c>
      <c r="G226" s="2">
        <v>75.22</v>
      </c>
      <c r="H226" s="2" t="s">
        <v>588</v>
      </c>
    </row>
    <row r="227" spans="1:8" hidden="1" x14ac:dyDescent="0.25">
      <c r="A227" s="2" t="s">
        <v>88</v>
      </c>
      <c r="B227" s="3" t="s">
        <v>37</v>
      </c>
      <c r="C227" s="3" t="s">
        <v>34</v>
      </c>
      <c r="D227" s="3" t="str">
        <f t="shared" si="3"/>
        <v>ESVAL_CABILDO</v>
      </c>
      <c r="E227" s="3" t="s">
        <v>12</v>
      </c>
      <c r="F227" s="3">
        <v>1991</v>
      </c>
      <c r="G227" s="3">
        <v>17.84</v>
      </c>
      <c r="H227" s="3" t="s">
        <v>1</v>
      </c>
    </row>
    <row r="228" spans="1:8" hidden="1" x14ac:dyDescent="0.25">
      <c r="A228" s="2" t="s">
        <v>88</v>
      </c>
      <c r="B228" s="3" t="s">
        <v>37</v>
      </c>
      <c r="C228" s="3" t="s">
        <v>312</v>
      </c>
      <c r="D228" s="3" t="str">
        <f t="shared" si="3"/>
        <v>ESVAL_CARTAGENA, LAS CRUCES, SAN SEBASTIAN.</v>
      </c>
      <c r="E228" s="2" t="s">
        <v>5</v>
      </c>
      <c r="F228" s="3">
        <v>1999</v>
      </c>
      <c r="G228" s="3">
        <v>27.72</v>
      </c>
      <c r="H228" s="2" t="s">
        <v>585</v>
      </c>
    </row>
    <row r="229" spans="1:8" hidden="1" x14ac:dyDescent="0.25">
      <c r="A229" s="2" t="s">
        <v>88</v>
      </c>
      <c r="B229" s="3" t="s">
        <v>37</v>
      </c>
      <c r="C229" s="3" t="s">
        <v>313</v>
      </c>
      <c r="D229" s="3" t="str">
        <f t="shared" si="3"/>
        <v>ESVAL_ALGARROBO</v>
      </c>
      <c r="E229" s="2" t="s">
        <v>5</v>
      </c>
      <c r="F229" s="3">
        <v>1999</v>
      </c>
      <c r="G229" s="3">
        <v>33.92</v>
      </c>
      <c r="H229" s="2" t="s">
        <v>585</v>
      </c>
    </row>
    <row r="230" spans="1:8" hidden="1" x14ac:dyDescent="0.25">
      <c r="A230" s="2" t="s">
        <v>89</v>
      </c>
      <c r="B230" s="2" t="s">
        <v>112</v>
      </c>
      <c r="C230" s="2" t="s">
        <v>170</v>
      </c>
      <c r="D230" s="3" t="str">
        <f t="shared" si="3"/>
        <v>AGUAS NOVA S.A._VALLE GRANDE</v>
      </c>
      <c r="E230" s="2" t="s">
        <v>65</v>
      </c>
      <c r="F230" s="2" t="s">
        <v>72</v>
      </c>
      <c r="G230" s="2">
        <v>9.08</v>
      </c>
      <c r="H230" s="2" t="s">
        <v>589</v>
      </c>
    </row>
    <row r="231" spans="1:8" hidden="1" x14ac:dyDescent="0.25">
      <c r="A231" s="2" t="s">
        <v>93</v>
      </c>
      <c r="B231" s="2" t="s">
        <v>52</v>
      </c>
      <c r="C231" s="2" t="s">
        <v>123</v>
      </c>
      <c r="D231" s="3" t="str">
        <f t="shared" si="3"/>
        <v>AGUAS ARAUCANIA S.A._VILCUN</v>
      </c>
      <c r="E231" s="2" t="s">
        <v>65</v>
      </c>
      <c r="F231" s="2" t="s">
        <v>68</v>
      </c>
      <c r="G231" s="2">
        <v>6.79</v>
      </c>
      <c r="H231" s="2" t="s">
        <v>588</v>
      </c>
    </row>
    <row r="232" spans="1:8" hidden="1" x14ac:dyDescent="0.25">
      <c r="A232" s="2" t="s">
        <v>91</v>
      </c>
      <c r="B232" s="2" t="s">
        <v>114</v>
      </c>
      <c r="C232" s="2" t="s">
        <v>208</v>
      </c>
      <c r="D232" s="3" t="str">
        <f t="shared" si="3"/>
        <v>AGUAS NVO SUR S.A._VILLA ALEGRE</v>
      </c>
      <c r="E232" s="2" t="s">
        <v>65</v>
      </c>
      <c r="F232" s="2" t="s">
        <v>70</v>
      </c>
      <c r="G232" s="2">
        <v>22.98</v>
      </c>
      <c r="H232" s="2" t="s">
        <v>587</v>
      </c>
    </row>
    <row r="233" spans="1:8" hidden="1" x14ac:dyDescent="0.25">
      <c r="A233" s="2" t="s">
        <v>89</v>
      </c>
      <c r="B233" s="2" t="s">
        <v>110</v>
      </c>
      <c r="C233" s="2" t="s">
        <v>162</v>
      </c>
      <c r="D233" s="3" t="str">
        <f t="shared" si="3"/>
        <v>AP MELIPILLA NORTE_VILLA GALILEA</v>
      </c>
      <c r="E233" s="2" t="s">
        <v>65</v>
      </c>
      <c r="F233" s="2" t="s">
        <v>66</v>
      </c>
      <c r="G233" s="2">
        <v>3.65</v>
      </c>
      <c r="H233" s="2" t="s">
        <v>588</v>
      </c>
    </row>
    <row r="234" spans="1:8" hidden="1" x14ac:dyDescent="0.25">
      <c r="A234" s="2" t="s">
        <v>91</v>
      </c>
      <c r="B234" s="2" t="s">
        <v>114</v>
      </c>
      <c r="C234" s="2" t="s">
        <v>218</v>
      </c>
      <c r="D234" s="3" t="str">
        <f t="shared" si="3"/>
        <v>AGUAS NVO SUR S.A._YERBAS BUENAS</v>
      </c>
      <c r="E234" s="2" t="s">
        <v>65</v>
      </c>
      <c r="F234" s="2" t="s">
        <v>69</v>
      </c>
      <c r="G234" s="2">
        <v>5.71</v>
      </c>
      <c r="H234" s="2" t="s">
        <v>587</v>
      </c>
    </row>
    <row r="235" spans="1:8" hidden="1" x14ac:dyDescent="0.25">
      <c r="A235" s="2" t="s">
        <v>90</v>
      </c>
      <c r="B235" s="3" t="s">
        <v>39</v>
      </c>
      <c r="C235" s="2" t="s">
        <v>319</v>
      </c>
      <c r="D235" s="3" t="str">
        <f t="shared" si="3"/>
        <v>ESSBIO VI_CHEPICA</v>
      </c>
      <c r="E235" s="3" t="s">
        <v>12</v>
      </c>
      <c r="F235" s="2" t="s">
        <v>80</v>
      </c>
      <c r="G235" s="2">
        <v>12.45</v>
      </c>
      <c r="H235" s="2" t="s">
        <v>584</v>
      </c>
    </row>
    <row r="236" spans="1:8" hidden="1" x14ac:dyDescent="0.25">
      <c r="A236" s="2" t="s">
        <v>90</v>
      </c>
      <c r="B236" s="3" t="s">
        <v>39</v>
      </c>
      <c r="C236" s="2" t="s">
        <v>320</v>
      </c>
      <c r="D236" s="3" t="str">
        <f t="shared" si="3"/>
        <v>ESSBIO VI_PICHIDEGUA</v>
      </c>
      <c r="E236" s="3" t="s">
        <v>12</v>
      </c>
      <c r="F236" s="2" t="s">
        <v>76</v>
      </c>
      <c r="G236" s="2">
        <v>18.11</v>
      </c>
      <c r="H236" s="2" t="s">
        <v>584</v>
      </c>
    </row>
    <row r="237" spans="1:8" hidden="1" x14ac:dyDescent="0.25">
      <c r="A237" s="2" t="s">
        <v>90</v>
      </c>
      <c r="B237" s="3" t="s">
        <v>39</v>
      </c>
      <c r="C237" s="2" t="s">
        <v>321</v>
      </c>
      <c r="D237" s="3" t="str">
        <f t="shared" si="3"/>
        <v>ESSBIO VI_NANCAGUA</v>
      </c>
      <c r="E237" s="3" t="s">
        <v>12</v>
      </c>
      <c r="F237" s="2" t="s">
        <v>80</v>
      </c>
      <c r="G237" s="2">
        <v>19.45</v>
      </c>
      <c r="H237" s="2" t="s">
        <v>587</v>
      </c>
    </row>
    <row r="238" spans="1:8" hidden="1" x14ac:dyDescent="0.25">
      <c r="A238" s="2" t="s">
        <v>90</v>
      </c>
      <c r="B238" s="3" t="s">
        <v>39</v>
      </c>
      <c r="C238" s="2" t="s">
        <v>322</v>
      </c>
      <c r="D238" s="3" t="str">
        <f t="shared" si="3"/>
        <v>ESSBIO VI_LAS CABRAS</v>
      </c>
      <c r="E238" s="3" t="s">
        <v>12</v>
      </c>
      <c r="F238" s="2" t="s">
        <v>80</v>
      </c>
      <c r="G238" s="2">
        <v>21.85</v>
      </c>
      <c r="H238" s="2" t="s">
        <v>584</v>
      </c>
    </row>
    <row r="239" spans="1:8" hidden="1" x14ac:dyDescent="0.25">
      <c r="A239" s="2" t="s">
        <v>92</v>
      </c>
      <c r="B239" s="2" t="s">
        <v>115</v>
      </c>
      <c r="C239" s="2" t="s">
        <v>239</v>
      </c>
      <c r="D239" s="3" t="str">
        <f t="shared" si="3"/>
        <v>ESSBIO S.A._YUMBEL</v>
      </c>
      <c r="E239" s="2" t="s">
        <v>65</v>
      </c>
      <c r="F239" s="2" t="s">
        <v>74</v>
      </c>
      <c r="G239" s="2">
        <v>17.55</v>
      </c>
      <c r="H239" s="2" t="s">
        <v>587</v>
      </c>
    </row>
    <row r="240" spans="1:8" hidden="1" x14ac:dyDescent="0.25">
      <c r="A240" s="2" t="s">
        <v>90</v>
      </c>
      <c r="B240" s="3" t="s">
        <v>39</v>
      </c>
      <c r="C240" s="2" t="s">
        <v>26</v>
      </c>
      <c r="D240" s="3" t="str">
        <f t="shared" si="3"/>
        <v>ESSBIO VI_PERALILLO</v>
      </c>
      <c r="E240" s="3" t="s">
        <v>12</v>
      </c>
      <c r="F240" s="2" t="s">
        <v>80</v>
      </c>
      <c r="G240" s="2">
        <v>4.08</v>
      </c>
      <c r="H240" s="2" t="s">
        <v>584</v>
      </c>
    </row>
    <row r="241" spans="1:8" hidden="1" x14ac:dyDescent="0.25">
      <c r="A241" s="2" t="s">
        <v>90</v>
      </c>
      <c r="B241" s="3" t="s">
        <v>39</v>
      </c>
      <c r="C241" s="2" t="s">
        <v>324</v>
      </c>
      <c r="D241" s="3" t="str">
        <f t="shared" si="3"/>
        <v>ESSBIO VI_LOLOL</v>
      </c>
      <c r="E241" s="3" t="s">
        <v>12</v>
      </c>
      <c r="F241" s="2" t="s">
        <v>76</v>
      </c>
      <c r="G241" s="2">
        <v>5.0599999999999996</v>
      </c>
      <c r="H241" s="2" t="s">
        <v>584</v>
      </c>
    </row>
    <row r="242" spans="1:8" hidden="1" x14ac:dyDescent="0.25">
      <c r="A242" s="2" t="s">
        <v>90</v>
      </c>
      <c r="B242" s="3" t="s">
        <v>39</v>
      </c>
      <c r="C242" s="2" t="s">
        <v>325</v>
      </c>
      <c r="D242" s="3" t="str">
        <f t="shared" si="3"/>
        <v>ESSBIO VI_OLIVAR ALTO</v>
      </c>
      <c r="E242" s="3" t="s">
        <v>12</v>
      </c>
      <c r="F242" s="2" t="s">
        <v>78</v>
      </c>
      <c r="G242" s="2">
        <v>5.69</v>
      </c>
      <c r="H242" s="2" t="s">
        <v>584</v>
      </c>
    </row>
    <row r="243" spans="1:8" hidden="1" x14ac:dyDescent="0.25">
      <c r="A243" s="2" t="s">
        <v>90</v>
      </c>
      <c r="B243" s="3" t="s">
        <v>39</v>
      </c>
      <c r="C243" s="2" t="s">
        <v>326</v>
      </c>
      <c r="D243" s="3" t="str">
        <f t="shared" si="3"/>
        <v>ESSBIO VI_DOÑIHUE</v>
      </c>
      <c r="E243" s="3" t="s">
        <v>12</v>
      </c>
      <c r="F243" s="2" t="s">
        <v>77</v>
      </c>
      <c r="G243" s="2">
        <v>68.47</v>
      </c>
      <c r="H243" s="2" t="s">
        <v>589</v>
      </c>
    </row>
    <row r="244" spans="1:8" hidden="1" x14ac:dyDescent="0.25">
      <c r="A244" s="2" t="s">
        <v>90</v>
      </c>
      <c r="B244" s="3" t="s">
        <v>39</v>
      </c>
      <c r="C244" s="2" t="s">
        <v>194</v>
      </c>
      <c r="D244" s="3" t="str">
        <f t="shared" si="3"/>
        <v>ESSBIO VI_PLACILLA</v>
      </c>
      <c r="E244" s="3" t="s">
        <v>12</v>
      </c>
      <c r="F244" s="2" t="s">
        <v>80</v>
      </c>
      <c r="G244" s="2">
        <v>8.7200000000000006</v>
      </c>
      <c r="H244" s="2" t="s">
        <v>584</v>
      </c>
    </row>
    <row r="245" spans="1:8" hidden="1" x14ac:dyDescent="0.25">
      <c r="A245" t="s">
        <v>98</v>
      </c>
      <c r="B245" t="s">
        <v>4</v>
      </c>
      <c r="C245" t="s">
        <v>3</v>
      </c>
      <c r="D245" s="3" t="str">
        <f t="shared" si="3"/>
        <v>AGUAS DEL ALTIPLANO_Norte Arica</v>
      </c>
      <c r="E245" t="s">
        <v>5</v>
      </c>
      <c r="F245">
        <v>1991</v>
      </c>
      <c r="G245">
        <v>360.53</v>
      </c>
      <c r="H245" s="2" t="s">
        <v>585</v>
      </c>
    </row>
    <row r="246" spans="1:8" hidden="1" x14ac:dyDescent="0.25">
      <c r="A246" t="s">
        <v>84</v>
      </c>
      <c r="B246" t="s">
        <v>4</v>
      </c>
      <c r="C246" t="s">
        <v>327</v>
      </c>
      <c r="D246" s="3" t="str">
        <f t="shared" si="3"/>
        <v>AGUAS DEL ALTIPLANO_IQUIQUE</v>
      </c>
      <c r="E246" t="s">
        <v>5</v>
      </c>
      <c r="F246">
        <v>1996</v>
      </c>
      <c r="G246">
        <v>296.39999999999998</v>
      </c>
      <c r="H246" s="2" t="s">
        <v>585</v>
      </c>
    </row>
    <row r="247" spans="1:8" hidden="1" x14ac:dyDescent="0.25">
      <c r="A247" t="s">
        <v>84</v>
      </c>
      <c r="B247" t="s">
        <v>4</v>
      </c>
      <c r="C247" t="s">
        <v>327</v>
      </c>
      <c r="D247" s="3" t="str">
        <f t="shared" si="3"/>
        <v>AGUAS DEL ALTIPLANO_IQUIQUE</v>
      </c>
      <c r="E247" t="s">
        <v>5</v>
      </c>
      <c r="F247">
        <v>1996</v>
      </c>
      <c r="G247">
        <v>335.27</v>
      </c>
      <c r="H247" s="2" t="s">
        <v>585</v>
      </c>
    </row>
    <row r="248" spans="1:8" hidden="1" x14ac:dyDescent="0.25">
      <c r="A248" t="s">
        <v>84</v>
      </c>
      <c r="B248" t="s">
        <v>4</v>
      </c>
      <c r="C248" t="s">
        <v>328</v>
      </c>
      <c r="D248" s="3" t="str">
        <f t="shared" si="3"/>
        <v>AGUAS DEL ALTIPLANO_POZO ALMONTE</v>
      </c>
      <c r="E248" s="3" t="s">
        <v>12</v>
      </c>
      <c r="F248">
        <v>2003</v>
      </c>
      <c r="G248">
        <v>9.2100000000000009</v>
      </c>
      <c r="H248" s="2" t="s">
        <v>589</v>
      </c>
    </row>
    <row r="249" spans="1:8" hidden="1" x14ac:dyDescent="0.25">
      <c r="A249" t="s">
        <v>85</v>
      </c>
      <c r="B249" t="s">
        <v>120</v>
      </c>
      <c r="C249" t="s">
        <v>329</v>
      </c>
      <c r="D249" s="3" t="str">
        <f t="shared" si="3"/>
        <v>ESSAN S.A._ANTOFAGASTA</v>
      </c>
      <c r="E249" t="s">
        <v>5</v>
      </c>
      <c r="F249">
        <v>1999</v>
      </c>
      <c r="G249">
        <v>484.55</v>
      </c>
      <c r="H249" s="2" t="s">
        <v>585</v>
      </c>
    </row>
    <row r="250" spans="1:8" hidden="1" x14ac:dyDescent="0.25">
      <c r="A250" s="2" t="s">
        <v>92</v>
      </c>
      <c r="B250" s="2" t="s">
        <v>115</v>
      </c>
      <c r="C250" s="2" t="s">
        <v>235</v>
      </c>
      <c r="D250" s="3" t="str">
        <f t="shared" si="3"/>
        <v>ESSBIO S.A._YUNGAY</v>
      </c>
      <c r="E250" s="2" t="s">
        <v>65</v>
      </c>
      <c r="F250" s="2" t="s">
        <v>77</v>
      </c>
      <c r="G250" s="2">
        <v>15.25</v>
      </c>
      <c r="H250" s="2" t="s">
        <v>587</v>
      </c>
    </row>
    <row r="251" spans="1:8" hidden="1" x14ac:dyDescent="0.25">
      <c r="A251" t="s">
        <v>85</v>
      </c>
      <c r="B251" t="s">
        <v>7</v>
      </c>
      <c r="C251" t="s">
        <v>8</v>
      </c>
      <c r="D251" s="3" t="str">
        <f t="shared" ref="D251:D253" si="4">CONCATENATE(B251,"_",C251)</f>
        <v>AGUAS DE ANTOFAGASTA_MEJILLONES</v>
      </c>
      <c r="E251" t="s">
        <v>5</v>
      </c>
      <c r="F251">
        <v>2000</v>
      </c>
      <c r="G251">
        <v>12.79</v>
      </c>
      <c r="H251" s="2" t="s">
        <v>585</v>
      </c>
    </row>
    <row r="252" spans="1:8" hidden="1" x14ac:dyDescent="0.25">
      <c r="A252" t="s">
        <v>85</v>
      </c>
      <c r="B252" t="s">
        <v>7</v>
      </c>
      <c r="C252" t="s">
        <v>9</v>
      </c>
      <c r="D252" s="3" t="str">
        <f t="shared" si="4"/>
        <v>AGUAS DE ANTOFAGASTA_TAL TAL</v>
      </c>
      <c r="E252" t="s">
        <v>5</v>
      </c>
      <c r="F252">
        <v>2000</v>
      </c>
      <c r="G252">
        <v>15.6</v>
      </c>
      <c r="H252" s="2" t="s">
        <v>585</v>
      </c>
    </row>
    <row r="253" spans="1:8" hidden="1" x14ac:dyDescent="0.25">
      <c r="A253" t="s">
        <v>85</v>
      </c>
      <c r="B253" t="s">
        <v>7</v>
      </c>
      <c r="C253" t="s">
        <v>10</v>
      </c>
      <c r="D253" s="3" t="str">
        <f t="shared" si="4"/>
        <v>AGUAS DE ANTOFAGASTA_TOCOPILLA</v>
      </c>
      <c r="E253" t="s">
        <v>5</v>
      </c>
      <c r="F253">
        <v>2002</v>
      </c>
      <c r="G253">
        <v>26.54</v>
      </c>
      <c r="H253" s="2" t="s">
        <v>585</v>
      </c>
    </row>
  </sheetData>
  <autoFilter ref="A1:Z253">
    <filterColumn colId="7">
      <filters>
        <filter val="TRATAMIENTO ANAEROBICO"/>
      </filters>
    </filterColumn>
    <sortState ref="A2:I250">
      <sortCondition ref="C1:C253"/>
    </sortState>
  </autoFilter>
  <sortState ref="A1:L253">
    <sortCondition ref="C1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1"/>
  <sheetViews>
    <sheetView topLeftCell="A13" workbookViewId="0">
      <selection activeCell="A34" sqref="A34:K61"/>
    </sheetView>
  </sheetViews>
  <sheetFormatPr defaultRowHeight="15" x14ac:dyDescent="0.25"/>
  <cols>
    <col min="1" max="1" width="15" customWidth="1"/>
    <col min="2" max="2" width="53.140625" customWidth="1"/>
    <col min="3" max="11" width="53.140625" bestFit="1" customWidth="1"/>
    <col min="12" max="12" width="11.28515625" bestFit="1" customWidth="1"/>
  </cols>
  <sheetData>
    <row r="3" spans="1:12" x14ac:dyDescent="0.25">
      <c r="A3" s="5" t="s">
        <v>691</v>
      </c>
      <c r="B3" s="5" t="s">
        <v>60</v>
      </c>
    </row>
    <row r="4" spans="1:12" x14ac:dyDescent="0.25">
      <c r="A4" s="5" t="s">
        <v>678</v>
      </c>
      <c r="B4" t="s">
        <v>685</v>
      </c>
      <c r="C4" t="s">
        <v>688</v>
      </c>
      <c r="D4" t="s">
        <v>676</v>
      </c>
      <c r="E4" t="s">
        <v>672</v>
      </c>
      <c r="F4" t="s">
        <v>675</v>
      </c>
      <c r="G4" t="s">
        <v>687</v>
      </c>
      <c r="H4" t="s">
        <v>674</v>
      </c>
      <c r="I4" t="s">
        <v>673</v>
      </c>
      <c r="J4" t="s">
        <v>677</v>
      </c>
      <c r="K4" t="s">
        <v>686</v>
      </c>
      <c r="L4" t="s">
        <v>100</v>
      </c>
    </row>
    <row r="5" spans="1:12" x14ac:dyDescent="0.25">
      <c r="A5">
        <v>1990</v>
      </c>
      <c r="B5" s="63">
        <v>0.77247115234169073</v>
      </c>
      <c r="C5" s="63">
        <v>0.1274829660795167</v>
      </c>
      <c r="D5" s="63">
        <v>0</v>
      </c>
      <c r="E5" s="63">
        <v>6.0356022941993832E-2</v>
      </c>
      <c r="F5" s="63">
        <v>0</v>
      </c>
      <c r="G5" s="63">
        <v>7.556713034249098E-3</v>
      </c>
      <c r="H5" s="63">
        <v>0</v>
      </c>
      <c r="I5" s="63">
        <v>0</v>
      </c>
      <c r="J5" s="63">
        <v>0</v>
      </c>
      <c r="K5" s="63">
        <v>3.2133145602549616E-2</v>
      </c>
      <c r="L5" s="63">
        <v>1</v>
      </c>
    </row>
    <row r="6" spans="1:12" x14ac:dyDescent="0.25">
      <c r="A6">
        <v>1991</v>
      </c>
      <c r="B6" s="63">
        <v>0.76427582852187592</v>
      </c>
      <c r="C6" s="63">
        <v>0.12857147606098057</v>
      </c>
      <c r="D6" s="63">
        <v>0</v>
      </c>
      <c r="E6" s="63">
        <v>5.5568500520790882E-2</v>
      </c>
      <c r="F6" s="63">
        <v>1.1015524629994739E-2</v>
      </c>
      <c r="G6" s="63">
        <v>5.1731683366053448E-3</v>
      </c>
      <c r="H6" s="63">
        <v>2.1836689813141139E-3</v>
      </c>
      <c r="I6" s="63">
        <v>4.2470571710924911E-3</v>
      </c>
      <c r="J6" s="63">
        <v>0</v>
      </c>
      <c r="K6" s="63">
        <v>2.896477577734588E-2</v>
      </c>
      <c r="L6" s="63">
        <v>1</v>
      </c>
    </row>
    <row r="7" spans="1:12" x14ac:dyDescent="0.25">
      <c r="A7">
        <v>1992</v>
      </c>
      <c r="B7" s="63">
        <v>0.75524422149590442</v>
      </c>
      <c r="C7" s="63">
        <v>0.12958983727812981</v>
      </c>
      <c r="D7" s="63">
        <v>0</v>
      </c>
      <c r="E7" s="63">
        <v>3.4238636288164752E-2</v>
      </c>
      <c r="F7" s="63">
        <v>1.2594006479156108E-2</v>
      </c>
      <c r="G7" s="63">
        <v>2.9691717354266454E-3</v>
      </c>
      <c r="H7" s="63">
        <v>2.7710258376617827E-3</v>
      </c>
      <c r="I7" s="63">
        <v>3.6504898541682852E-2</v>
      </c>
      <c r="J7" s="63">
        <v>0</v>
      </c>
      <c r="K7" s="63">
        <v>2.6088202343873435E-2</v>
      </c>
      <c r="L7" s="63">
        <v>0.99999999999999967</v>
      </c>
    </row>
    <row r="8" spans="1:12" x14ac:dyDescent="0.25">
      <c r="A8">
        <v>1993</v>
      </c>
      <c r="B8" s="63">
        <v>0.75325552802756435</v>
      </c>
      <c r="C8" s="63">
        <v>0.11643010583723806</v>
      </c>
      <c r="D8" s="63">
        <v>0</v>
      </c>
      <c r="E8" s="63">
        <v>4.1502248522161014E-2</v>
      </c>
      <c r="F8" s="63">
        <v>1.4280806264420812E-2</v>
      </c>
      <c r="G8" s="63">
        <v>2.7970282794306757E-3</v>
      </c>
      <c r="H8" s="63">
        <v>3.3709613588336659E-3</v>
      </c>
      <c r="I8" s="63">
        <v>4.0062288315576941E-2</v>
      </c>
      <c r="J8" s="63">
        <v>0</v>
      </c>
      <c r="K8" s="63">
        <v>2.8301033394774466E-2</v>
      </c>
      <c r="L8" s="63">
        <v>1</v>
      </c>
    </row>
    <row r="9" spans="1:12" x14ac:dyDescent="0.25">
      <c r="A9">
        <v>1994</v>
      </c>
      <c r="B9" s="63">
        <v>0.7505423206320655</v>
      </c>
      <c r="C9" s="63">
        <v>0.10399965420524733</v>
      </c>
      <c r="D9" s="63">
        <v>0</v>
      </c>
      <c r="E9" s="63">
        <v>4.9207039777452041E-2</v>
      </c>
      <c r="F9" s="63">
        <v>1.6729584130039856E-2</v>
      </c>
      <c r="G9" s="63">
        <v>2.6361498170197019E-3</v>
      </c>
      <c r="H9" s="63">
        <v>3.9659120827870683E-3</v>
      </c>
      <c r="I9" s="63">
        <v>4.2522966174669156E-2</v>
      </c>
      <c r="J9" s="63">
        <v>0</v>
      </c>
      <c r="K9" s="63">
        <v>3.0396373180719471E-2</v>
      </c>
      <c r="L9" s="63">
        <v>1</v>
      </c>
    </row>
    <row r="10" spans="1:12" x14ac:dyDescent="0.25">
      <c r="A10">
        <v>1995</v>
      </c>
      <c r="B10" s="63">
        <v>0.74278539454738646</v>
      </c>
      <c r="C10" s="63">
        <v>9.899590629473802E-2</v>
      </c>
      <c r="D10" s="63">
        <v>0</v>
      </c>
      <c r="E10" s="63">
        <v>5.59282240034112E-2</v>
      </c>
      <c r="F10" s="63">
        <v>1.6845556046764753E-2</v>
      </c>
      <c r="G10" s="63">
        <v>2.5973102215294127E-3</v>
      </c>
      <c r="H10" s="63">
        <v>6.5752316352326728E-3</v>
      </c>
      <c r="I10" s="63">
        <v>4.4805501533020375E-2</v>
      </c>
      <c r="J10" s="63">
        <v>0</v>
      </c>
      <c r="K10" s="63">
        <v>3.1466875717917064E-2</v>
      </c>
      <c r="L10" s="63">
        <v>1</v>
      </c>
    </row>
    <row r="11" spans="1:12" x14ac:dyDescent="0.25">
      <c r="A11">
        <v>1996</v>
      </c>
      <c r="B11" s="63">
        <v>0.73665673164952417</v>
      </c>
      <c r="C11" s="63">
        <v>9.4178610804375271E-2</v>
      </c>
      <c r="D11" s="63">
        <v>0</v>
      </c>
      <c r="E11" s="63">
        <v>3.8434603322890115E-2</v>
      </c>
      <c r="F11" s="63">
        <v>1.7492304259509511E-2</v>
      </c>
      <c r="G11" s="63">
        <v>2.5642160038120052E-3</v>
      </c>
      <c r="H11" s="63">
        <v>1.0833618845000257E-2</v>
      </c>
      <c r="I11" s="63">
        <v>6.7257646877378841E-2</v>
      </c>
      <c r="J11" s="63">
        <v>0</v>
      </c>
      <c r="K11" s="63">
        <v>3.2582268237509801E-2</v>
      </c>
      <c r="L11" s="63">
        <v>0.99999999999999989</v>
      </c>
    </row>
    <row r="12" spans="1:12" x14ac:dyDescent="0.25">
      <c r="A12">
        <v>1997</v>
      </c>
      <c r="B12" s="63">
        <v>0.73361819374822412</v>
      </c>
      <c r="C12" s="63">
        <v>8.2680099233945217E-2</v>
      </c>
      <c r="D12" s="63">
        <v>0</v>
      </c>
      <c r="E12" s="63">
        <v>3.3635934563651437E-2</v>
      </c>
      <c r="F12" s="63">
        <v>1.910270185268656E-2</v>
      </c>
      <c r="G12" s="63">
        <v>5.9776975804505935E-3</v>
      </c>
      <c r="H12" s="63">
        <v>1.3100054122493925E-2</v>
      </c>
      <c r="I12" s="63">
        <v>8.0514502616739272E-2</v>
      </c>
      <c r="J12" s="63">
        <v>0</v>
      </c>
      <c r="K12" s="63">
        <v>3.1370816281808905E-2</v>
      </c>
      <c r="L12" s="63">
        <v>1.0000000000000002</v>
      </c>
    </row>
    <row r="13" spans="1:12" x14ac:dyDescent="0.25">
      <c r="A13">
        <v>1998</v>
      </c>
      <c r="B13" s="63">
        <v>0.73054434144123881</v>
      </c>
      <c r="C13" s="63">
        <v>7.1611405214190599E-2</v>
      </c>
      <c r="D13" s="63">
        <v>0</v>
      </c>
      <c r="E13" s="63">
        <v>2.8418830820208289E-2</v>
      </c>
      <c r="F13" s="63">
        <v>2.1000922661702993E-2</v>
      </c>
      <c r="G13" s="63">
        <v>9.2650503097846133E-3</v>
      </c>
      <c r="H13" s="63">
        <v>1.4602726099417516E-2</v>
      </c>
      <c r="I13" s="63">
        <v>9.3959223432953709E-2</v>
      </c>
      <c r="J13" s="63">
        <v>3.9196974022652492E-4</v>
      </c>
      <c r="K13" s="63">
        <v>3.0205530280276872E-2</v>
      </c>
      <c r="L13" s="63">
        <v>0.99999999999999978</v>
      </c>
    </row>
    <row r="14" spans="1:12" x14ac:dyDescent="0.25">
      <c r="A14">
        <v>1999</v>
      </c>
      <c r="B14" s="63">
        <v>0.7028157650703899</v>
      </c>
      <c r="C14" s="63">
        <v>6.1208693763998762E-2</v>
      </c>
      <c r="D14" s="63">
        <v>0</v>
      </c>
      <c r="E14" s="63">
        <v>0.10562924470924213</v>
      </c>
      <c r="F14" s="63">
        <v>1.4545129774538739E-2</v>
      </c>
      <c r="G14" s="63">
        <v>7.7064075377984787E-3</v>
      </c>
      <c r="H14" s="63">
        <v>1.3355418518481642E-2</v>
      </c>
      <c r="I14" s="63">
        <v>6.3823891450992057E-2</v>
      </c>
      <c r="J14" s="63">
        <v>3.9187468721621801E-5</v>
      </c>
      <c r="K14" s="63">
        <v>3.0876261705836648E-2</v>
      </c>
      <c r="L14" s="63">
        <v>1</v>
      </c>
    </row>
    <row r="15" spans="1:12" x14ac:dyDescent="0.25">
      <c r="A15">
        <v>2000</v>
      </c>
      <c r="B15" s="63">
        <v>0.70814363876502529</v>
      </c>
      <c r="C15" s="63">
        <v>5.1182457829542734E-2</v>
      </c>
      <c r="D15" s="63">
        <v>0</v>
      </c>
      <c r="E15" s="63">
        <v>0.10316793470789774</v>
      </c>
      <c r="F15" s="63">
        <v>1.7690462983227205E-2</v>
      </c>
      <c r="G15" s="63">
        <v>6.2440144365436857E-3</v>
      </c>
      <c r="H15" s="63">
        <v>1.5447842581382426E-2</v>
      </c>
      <c r="I15" s="63">
        <v>6.6518486010262889E-2</v>
      </c>
      <c r="J15" s="63">
        <v>3.9425928152433467E-5</v>
      </c>
      <c r="K15" s="63">
        <v>3.1565736757965555E-2</v>
      </c>
      <c r="L15" s="63">
        <v>1</v>
      </c>
    </row>
    <row r="16" spans="1:12" x14ac:dyDescent="0.25">
      <c r="A16">
        <v>2001</v>
      </c>
      <c r="B16" s="63">
        <v>0.52795952797588686</v>
      </c>
      <c r="C16" s="63">
        <v>4.8928431372914756E-2</v>
      </c>
      <c r="D16" s="63">
        <v>0.10937814738752291</v>
      </c>
      <c r="E16" s="63">
        <v>0.12755600200504247</v>
      </c>
      <c r="F16" s="63">
        <v>3.1364440077730454E-2</v>
      </c>
      <c r="G16" s="63">
        <v>6.4852112493568948E-3</v>
      </c>
      <c r="H16" s="63">
        <v>3.6157791058556175E-2</v>
      </c>
      <c r="I16" s="63">
        <v>8.0318736603028726E-2</v>
      </c>
      <c r="J16" s="63">
        <v>3.8922222454957203E-5</v>
      </c>
      <c r="K16" s="63">
        <v>3.1812790047505757E-2</v>
      </c>
      <c r="L16" s="63">
        <v>1</v>
      </c>
    </row>
    <row r="17" spans="1:12" x14ac:dyDescent="0.25">
      <c r="A17">
        <v>2002</v>
      </c>
      <c r="B17" s="63">
        <v>0.35387029553350285</v>
      </c>
      <c r="C17" s="63">
        <v>4.6835160185378324E-2</v>
      </c>
      <c r="D17" s="63">
        <v>0.23880914170661677</v>
      </c>
      <c r="E17" s="63">
        <v>0.12887811562621337</v>
      </c>
      <c r="F17" s="63">
        <v>2.2499430504786741E-2</v>
      </c>
      <c r="G17" s="63">
        <v>6.71371652355565E-3</v>
      </c>
      <c r="H17" s="63">
        <v>9.7165990865260177E-2</v>
      </c>
      <c r="I17" s="63">
        <v>7.3059016074167857E-2</v>
      </c>
      <c r="J17" s="63">
        <v>3.8733163084764616E-5</v>
      </c>
      <c r="K17" s="63">
        <v>3.2130399817433562E-2</v>
      </c>
      <c r="L17" s="63">
        <v>1</v>
      </c>
    </row>
    <row r="18" spans="1:12" x14ac:dyDescent="0.25">
      <c r="A18">
        <v>2003</v>
      </c>
      <c r="B18" s="63">
        <v>0.28410361368723108</v>
      </c>
      <c r="C18" s="63">
        <v>4.4751748750464365E-2</v>
      </c>
      <c r="D18" s="63">
        <v>0.28390440661698424</v>
      </c>
      <c r="E18" s="63">
        <v>0.13480011567183914</v>
      </c>
      <c r="F18" s="63">
        <v>1.6401511094175727E-2</v>
      </c>
      <c r="G18" s="63">
        <v>6.929974337635079E-3</v>
      </c>
      <c r="H18" s="63">
        <v>0.12641565338332644</v>
      </c>
      <c r="I18" s="63">
        <v>7.0292255329866452E-2</v>
      </c>
      <c r="J18" s="63">
        <v>3.4347242513141576E-5</v>
      </c>
      <c r="K18" s="63">
        <v>3.2366373885964327E-2</v>
      </c>
      <c r="L18" s="63">
        <v>1</v>
      </c>
    </row>
    <row r="19" spans="1:12" x14ac:dyDescent="0.25">
      <c r="A19">
        <v>2004</v>
      </c>
      <c r="B19" s="63">
        <v>0.23806906475249173</v>
      </c>
      <c r="C19" s="63">
        <v>3.8193714154276234E-2</v>
      </c>
      <c r="D19" s="63">
        <v>0.32534243727293199</v>
      </c>
      <c r="E19" s="63">
        <v>0.14934343682850401</v>
      </c>
      <c r="F19" s="63">
        <v>1.224163282404173E-2</v>
      </c>
      <c r="G19" s="63">
        <v>6.6290325580004913E-3</v>
      </c>
      <c r="H19" s="63">
        <v>0.12863982240344721</v>
      </c>
      <c r="I19" s="63">
        <v>6.834471914895493E-2</v>
      </c>
      <c r="J19" s="63">
        <v>3.7463532385990568E-5</v>
      </c>
      <c r="K19" s="63">
        <v>3.3158676524965715E-2</v>
      </c>
      <c r="L19" s="63">
        <v>1</v>
      </c>
    </row>
    <row r="20" spans="1:12" x14ac:dyDescent="0.25">
      <c r="A20">
        <v>2005</v>
      </c>
      <c r="B20" s="63">
        <v>0.22860304881466975</v>
      </c>
      <c r="C20" s="63">
        <v>3.1852199573849202E-2</v>
      </c>
      <c r="D20" s="63">
        <v>0.32633448828371364</v>
      </c>
      <c r="E20" s="63">
        <v>0.16055454179692552</v>
      </c>
      <c r="F20" s="63">
        <v>1.5803079570534815E-2</v>
      </c>
      <c r="G20" s="63">
        <v>6.3316018379527151E-3</v>
      </c>
      <c r="H20" s="63">
        <v>0.14048394709265091</v>
      </c>
      <c r="I20" s="63">
        <v>5.6080219321899077E-2</v>
      </c>
      <c r="J20" s="63">
        <v>3.1475316936696789E-5</v>
      </c>
      <c r="K20" s="63">
        <v>3.3925398390867577E-2</v>
      </c>
      <c r="L20" s="63">
        <v>0.99999999999999989</v>
      </c>
    </row>
    <row r="21" spans="1:12" x14ac:dyDescent="0.25">
      <c r="A21">
        <v>2006</v>
      </c>
      <c r="B21" s="63">
        <v>0.12977963695365707</v>
      </c>
      <c r="C21" s="63">
        <v>2.5719474581650685E-2</v>
      </c>
      <c r="D21" s="63">
        <v>0.34059894501980331</v>
      </c>
      <c r="E21" s="63">
        <v>0.20392257782499584</v>
      </c>
      <c r="F21" s="63">
        <v>2.0500299367174964E-2</v>
      </c>
      <c r="G21" s="63">
        <v>6.0385455265608966E-3</v>
      </c>
      <c r="H21" s="63">
        <v>0.18244517929965451</v>
      </c>
      <c r="I21" s="63">
        <v>5.6301358508723406E-2</v>
      </c>
      <c r="J21" s="63">
        <v>2.4534933667430963E-5</v>
      </c>
      <c r="K21" s="63">
        <v>3.4669447984111854E-2</v>
      </c>
      <c r="L21" s="63">
        <v>1</v>
      </c>
    </row>
    <row r="22" spans="1:12" x14ac:dyDescent="0.25">
      <c r="A22">
        <v>2007</v>
      </c>
      <c r="B22" s="63">
        <v>0.12905970261715907</v>
      </c>
      <c r="C22" s="63">
        <v>2.1483731072669644E-2</v>
      </c>
      <c r="D22" s="63">
        <v>0.36021493739784005</v>
      </c>
      <c r="E22" s="63">
        <v>0.20415241971441486</v>
      </c>
      <c r="F22" s="63">
        <v>1.0170647542654881E-2</v>
      </c>
      <c r="G22" s="63">
        <v>5.0309597055375986E-3</v>
      </c>
      <c r="H22" s="63">
        <v>0.18379134651349455</v>
      </c>
      <c r="I22" s="63">
        <v>5.6377467769698097E-2</v>
      </c>
      <c r="J22" s="63">
        <v>6.7793099291969645E-5</v>
      </c>
      <c r="K22" s="63">
        <v>2.965099456723929E-2</v>
      </c>
      <c r="L22" s="63">
        <v>0.99999999999999989</v>
      </c>
    </row>
    <row r="23" spans="1:12" x14ac:dyDescent="0.25">
      <c r="A23">
        <v>2008</v>
      </c>
      <c r="B23" s="63">
        <v>0.12265255988662256</v>
      </c>
      <c r="C23" s="63">
        <v>1.7478575121504962E-2</v>
      </c>
      <c r="D23" s="63">
        <v>0.36284798717069017</v>
      </c>
      <c r="E23" s="63">
        <v>0.21650599240674792</v>
      </c>
      <c r="F23" s="63">
        <v>6.65445299728132E-3</v>
      </c>
      <c r="G23" s="63">
        <v>4.0822121196981082E-3</v>
      </c>
      <c r="H23" s="63">
        <v>0.18814332185352017</v>
      </c>
      <c r="I23" s="63">
        <v>5.6635610605928428E-2</v>
      </c>
      <c r="J23" s="63">
        <v>7.0794070947828314E-5</v>
      </c>
      <c r="K23" s="63">
        <v>2.4928493767058649E-2</v>
      </c>
      <c r="L23" s="63">
        <v>1.0000000000000002</v>
      </c>
    </row>
    <row r="24" spans="1:12" x14ac:dyDescent="0.25">
      <c r="A24">
        <v>2009</v>
      </c>
      <c r="B24" s="63">
        <v>0.16016293127227074</v>
      </c>
      <c r="C24" s="63">
        <v>1.3685764733954586E-2</v>
      </c>
      <c r="D24" s="63">
        <v>0.35633507780982365</v>
      </c>
      <c r="E24" s="63">
        <v>0.20622649493449377</v>
      </c>
      <c r="F24" s="63">
        <v>6.360782719738077E-3</v>
      </c>
      <c r="G24" s="63">
        <v>3.1876705885921851E-3</v>
      </c>
      <c r="H24" s="63">
        <v>0.18329803358399596</v>
      </c>
      <c r="I24" s="63">
        <v>5.0200053408879536E-2</v>
      </c>
      <c r="J24" s="63">
        <v>6.5528030417464256E-5</v>
      </c>
      <c r="K24" s="63">
        <v>2.0477662917834028E-2</v>
      </c>
      <c r="L24" s="63">
        <v>1</v>
      </c>
    </row>
    <row r="25" spans="1:12" x14ac:dyDescent="0.25">
      <c r="A25">
        <v>2010</v>
      </c>
      <c r="B25" s="63">
        <v>8.9358974562722626E-2</v>
      </c>
      <c r="C25" s="63">
        <v>1.008850865985376E-2</v>
      </c>
      <c r="D25" s="63">
        <v>0.41487978404147674</v>
      </c>
      <c r="E25" s="63">
        <v>0.21911595980932055</v>
      </c>
      <c r="F25" s="63">
        <v>7.1487449144101486E-3</v>
      </c>
      <c r="G25" s="63">
        <v>2.3424071851440818E-3</v>
      </c>
      <c r="H25" s="63">
        <v>0.18824284822027765</v>
      </c>
      <c r="I25" s="63">
        <v>5.2488492705328016E-2</v>
      </c>
      <c r="J25" s="63">
        <v>6.0705274952309932E-5</v>
      </c>
      <c r="K25" s="63">
        <v>1.6273574626514239E-2</v>
      </c>
      <c r="L25" s="63">
        <v>1</v>
      </c>
    </row>
    <row r="26" spans="1:12" x14ac:dyDescent="0.25">
      <c r="A26">
        <v>2011</v>
      </c>
      <c r="B26" s="63">
        <v>5.4431222280889952E-2</v>
      </c>
      <c r="C26" s="63">
        <v>6.671894832502843E-3</v>
      </c>
      <c r="D26" s="63">
        <v>0.42938124204973271</v>
      </c>
      <c r="E26" s="63">
        <v>0.23120289403161215</v>
      </c>
      <c r="F26" s="63">
        <v>7.2524808773623108E-3</v>
      </c>
      <c r="G26" s="63">
        <v>1.5423880428302754E-3</v>
      </c>
      <c r="H26" s="63">
        <v>0.20344475485349439</v>
      </c>
      <c r="I26" s="63">
        <v>5.3713256961451863E-2</v>
      </c>
      <c r="J26" s="63">
        <v>6.1348827007673859E-5</v>
      </c>
      <c r="K26" s="63">
        <v>1.2298517243115798E-2</v>
      </c>
      <c r="L26" s="63">
        <v>1</v>
      </c>
    </row>
    <row r="27" spans="1:12" x14ac:dyDescent="0.25">
      <c r="A27">
        <v>2012</v>
      </c>
      <c r="B27" s="63">
        <v>1.7635836099246598E-3</v>
      </c>
      <c r="C27" s="63">
        <v>6.7375008103760896E-3</v>
      </c>
      <c r="D27" s="63">
        <v>0.47606604646803807</v>
      </c>
      <c r="E27" s="63">
        <v>0.22986558963100387</v>
      </c>
      <c r="F27" s="63">
        <v>7.6732122300631495E-3</v>
      </c>
      <c r="G27" s="63">
        <v>2.0068935089795794E-3</v>
      </c>
      <c r="H27" s="63">
        <v>0.20448954557221174</v>
      </c>
      <c r="I27" s="63">
        <v>5.3777934174822621E-2</v>
      </c>
      <c r="J27" s="63">
        <v>6.0647453353441468E-5</v>
      </c>
      <c r="K27" s="63">
        <v>1.755904654122669E-2</v>
      </c>
      <c r="L27" s="63">
        <v>0.99999999999999978</v>
      </c>
    </row>
    <row r="28" spans="1:12" x14ac:dyDescent="0.25">
      <c r="A28">
        <v>2013</v>
      </c>
      <c r="B28" s="63">
        <v>6.7236389364084723E-4</v>
      </c>
      <c r="C28" s="63">
        <v>6.7999562138422358E-3</v>
      </c>
      <c r="D28" s="63">
        <v>0.46858678669899456</v>
      </c>
      <c r="E28" s="63">
        <v>0.22921753999041608</v>
      </c>
      <c r="F28" s="63">
        <v>7.6632791831332042E-3</v>
      </c>
      <c r="G28" s="63">
        <v>2.4386725099928117E-3</v>
      </c>
      <c r="H28" s="63">
        <v>0.20835402881394607</v>
      </c>
      <c r="I28" s="63">
        <v>5.3737785257371329E-2</v>
      </c>
      <c r="J28" s="63">
        <v>5.9990984120328909E-5</v>
      </c>
      <c r="K28" s="63">
        <v>2.2469596454542471E-2</v>
      </c>
      <c r="L28" s="63">
        <v>1</v>
      </c>
    </row>
    <row r="29" spans="1:12" x14ac:dyDescent="0.25">
      <c r="A29">
        <v>2014</v>
      </c>
      <c r="B29" s="63">
        <v>6.5390129335769482E-4</v>
      </c>
      <c r="C29" s="63">
        <v>7.3569197654586036E-3</v>
      </c>
      <c r="D29" s="63">
        <v>0.47388416405374079</v>
      </c>
      <c r="E29" s="63">
        <v>0.22650762692454382</v>
      </c>
      <c r="F29" s="63">
        <v>7.1312525856970883E-3</v>
      </c>
      <c r="G29" s="63">
        <v>2.1141431371746299E-3</v>
      </c>
      <c r="H29" s="63">
        <v>0.21089731000391643</v>
      </c>
      <c r="I29" s="63">
        <v>5.4202139699915559E-2</v>
      </c>
      <c r="J29" s="63">
        <v>6.0512479256713524E-5</v>
      </c>
      <c r="K29" s="63">
        <v>1.7192030056938656E-2</v>
      </c>
      <c r="L29" s="63">
        <v>1</v>
      </c>
    </row>
    <row r="30" spans="1:12" x14ac:dyDescent="0.25">
      <c r="A30">
        <v>2015</v>
      </c>
      <c r="B30" s="63">
        <v>1.5910308083746782E-3</v>
      </c>
      <c r="C30" s="63">
        <v>7.8807128038674099E-3</v>
      </c>
      <c r="D30" s="63">
        <v>0.47426278682454071</v>
      </c>
      <c r="E30" s="63">
        <v>0.22692009803959701</v>
      </c>
      <c r="F30" s="63">
        <v>7.0752161236516979E-3</v>
      </c>
      <c r="G30" s="63">
        <v>1.8081749798899329E-3</v>
      </c>
      <c r="H30" s="63">
        <v>0.21387505937714021</v>
      </c>
      <c r="I30" s="63">
        <v>5.4317254067053344E-2</v>
      </c>
      <c r="J30" s="63">
        <v>6.0982157859502407E-5</v>
      </c>
      <c r="K30" s="63">
        <v>1.220868481802562E-2</v>
      </c>
      <c r="L30" s="63">
        <v>1.0000000000000002</v>
      </c>
    </row>
    <row r="31" spans="1:12" x14ac:dyDescent="0.25">
      <c r="A31">
        <v>2016</v>
      </c>
      <c r="B31" s="63">
        <v>6.905850960139872E-4</v>
      </c>
      <c r="C31" s="63">
        <v>8.3741437246205447E-3</v>
      </c>
      <c r="D31" s="63">
        <v>0.4748496195219768</v>
      </c>
      <c r="E31" s="63">
        <v>0.22894252168737089</v>
      </c>
      <c r="F31" s="63">
        <v>7.0964730757737239E-3</v>
      </c>
      <c r="G31" s="63">
        <v>1.5193891451164255E-3</v>
      </c>
      <c r="H31" s="63">
        <v>0.21601974492619405</v>
      </c>
      <c r="I31" s="63">
        <v>5.4948938754973829E-2</v>
      </c>
      <c r="J31" s="63">
        <v>6.1423617403936134E-5</v>
      </c>
      <c r="K31" s="63">
        <v>7.4971604505557317E-3</v>
      </c>
      <c r="L31" s="63">
        <v>0.99999999999999989</v>
      </c>
    </row>
    <row r="32" spans="1:12" x14ac:dyDescent="0.25">
      <c r="A32" t="s">
        <v>100</v>
      </c>
      <c r="B32" s="63">
        <v>10.473775159279306</v>
      </c>
      <c r="C32" s="63">
        <v>1.4087696489590873</v>
      </c>
      <c r="D32" s="63">
        <v>5.9156759983244269</v>
      </c>
      <c r="E32" s="63">
        <v>3.7297991471009042</v>
      </c>
      <c r="F32" s="63">
        <v>0.35433393477025132</v>
      </c>
      <c r="G32" s="63">
        <v>0.1206879202486676</v>
      </c>
      <c r="H32" s="63">
        <v>2.7980708378836923</v>
      </c>
      <c r="I32" s="63">
        <v>1.4850117005164314</v>
      </c>
      <c r="J32" s="63">
        <v>1.3057855427547303E-3</v>
      </c>
      <c r="K32" s="63">
        <v>0.71256986737447758</v>
      </c>
      <c r="L32" s="63">
        <v>27</v>
      </c>
    </row>
    <row r="34" spans="1:11" x14ac:dyDescent="0.25">
      <c r="A34" s="80" t="s">
        <v>678</v>
      </c>
      <c r="B34" s="80" t="s">
        <v>685</v>
      </c>
      <c r="C34" s="80" t="s">
        <v>688</v>
      </c>
      <c r="D34" s="80" t="s">
        <v>676</v>
      </c>
      <c r="E34" s="80" t="s">
        <v>672</v>
      </c>
      <c r="F34" s="80" t="s">
        <v>675</v>
      </c>
      <c r="G34" s="80" t="s">
        <v>687</v>
      </c>
      <c r="H34" s="80" t="s">
        <v>674</v>
      </c>
      <c r="I34" s="80" t="s">
        <v>673</v>
      </c>
      <c r="J34" s="80" t="s">
        <v>677</v>
      </c>
      <c r="K34" s="80" t="s">
        <v>686</v>
      </c>
    </row>
    <row r="35" spans="1:11" x14ac:dyDescent="0.25">
      <c r="A35">
        <v>1990</v>
      </c>
      <c r="B35" s="63">
        <v>0.77247115234169073</v>
      </c>
      <c r="C35" s="63">
        <v>0.1274829660795167</v>
      </c>
      <c r="D35" s="63">
        <v>0</v>
      </c>
      <c r="E35" s="63">
        <v>6.0356022941993832E-2</v>
      </c>
      <c r="F35" s="63">
        <v>0</v>
      </c>
      <c r="G35" s="63">
        <v>7.556713034249098E-3</v>
      </c>
      <c r="H35" s="63">
        <v>0</v>
      </c>
      <c r="I35" s="63">
        <v>0</v>
      </c>
      <c r="J35" s="63">
        <v>0</v>
      </c>
      <c r="K35" s="63">
        <v>3.2133145602549616E-2</v>
      </c>
    </row>
    <row r="36" spans="1:11" x14ac:dyDescent="0.25">
      <c r="A36">
        <v>1991</v>
      </c>
      <c r="B36" s="63">
        <v>0.76427582852187592</v>
      </c>
      <c r="C36" s="63">
        <v>0.12857147606098057</v>
      </c>
      <c r="D36" s="63">
        <v>0</v>
      </c>
      <c r="E36" s="63">
        <v>5.5568500520790882E-2</v>
      </c>
      <c r="F36" s="63">
        <v>1.1015524629994739E-2</v>
      </c>
      <c r="G36" s="63">
        <v>5.1731683366053448E-3</v>
      </c>
      <c r="H36" s="63">
        <v>2.1836689813141139E-3</v>
      </c>
      <c r="I36" s="63">
        <v>4.2470571710924911E-3</v>
      </c>
      <c r="J36" s="63">
        <v>0</v>
      </c>
      <c r="K36" s="63">
        <v>2.896477577734588E-2</v>
      </c>
    </row>
    <row r="37" spans="1:11" x14ac:dyDescent="0.25">
      <c r="A37">
        <v>1992</v>
      </c>
      <c r="B37" s="63">
        <v>0.75524422149590442</v>
      </c>
      <c r="C37" s="63">
        <v>0.12958983727812981</v>
      </c>
      <c r="D37" s="63">
        <v>0</v>
      </c>
      <c r="E37" s="63">
        <v>3.4238636288164752E-2</v>
      </c>
      <c r="F37" s="63">
        <v>1.2594006479156108E-2</v>
      </c>
      <c r="G37" s="63">
        <v>2.9691717354266454E-3</v>
      </c>
      <c r="H37" s="63">
        <v>2.7710258376617827E-3</v>
      </c>
      <c r="I37" s="63">
        <v>3.6504898541682852E-2</v>
      </c>
      <c r="J37" s="63">
        <v>0</v>
      </c>
      <c r="K37" s="63">
        <v>2.6088202343873435E-2</v>
      </c>
    </row>
    <row r="38" spans="1:11" x14ac:dyDescent="0.25">
      <c r="A38">
        <v>1993</v>
      </c>
      <c r="B38" s="63">
        <v>0.75325552802756435</v>
      </c>
      <c r="C38" s="63">
        <v>0.11643010583723806</v>
      </c>
      <c r="D38" s="63">
        <v>0</v>
      </c>
      <c r="E38" s="63">
        <v>4.1502248522161014E-2</v>
      </c>
      <c r="F38" s="63">
        <v>1.4280806264420812E-2</v>
      </c>
      <c r="G38" s="63">
        <v>2.7970282794306757E-3</v>
      </c>
      <c r="H38" s="63">
        <v>3.3709613588336659E-3</v>
      </c>
      <c r="I38" s="63">
        <v>4.0062288315576941E-2</v>
      </c>
      <c r="J38" s="63">
        <v>0</v>
      </c>
      <c r="K38" s="63">
        <v>2.8301033394774466E-2</v>
      </c>
    </row>
    <row r="39" spans="1:11" x14ac:dyDescent="0.25">
      <c r="A39">
        <v>1994</v>
      </c>
      <c r="B39" s="63">
        <v>0.7505423206320655</v>
      </c>
      <c r="C39" s="63">
        <v>0.10399965420524733</v>
      </c>
      <c r="D39" s="63">
        <v>0</v>
      </c>
      <c r="E39" s="63">
        <v>4.9207039777452041E-2</v>
      </c>
      <c r="F39" s="63">
        <v>1.6729584130039856E-2</v>
      </c>
      <c r="G39" s="63">
        <v>2.6361498170197019E-3</v>
      </c>
      <c r="H39" s="63">
        <v>3.9659120827870683E-3</v>
      </c>
      <c r="I39" s="63">
        <v>4.2522966174669156E-2</v>
      </c>
      <c r="J39" s="63">
        <v>0</v>
      </c>
      <c r="K39" s="63">
        <v>3.0396373180719471E-2</v>
      </c>
    </row>
    <row r="40" spans="1:11" x14ac:dyDescent="0.25">
      <c r="A40">
        <v>1995</v>
      </c>
      <c r="B40" s="63">
        <v>0.74278539454738646</v>
      </c>
      <c r="C40" s="63">
        <v>9.899590629473802E-2</v>
      </c>
      <c r="D40" s="63">
        <v>0</v>
      </c>
      <c r="E40" s="63">
        <v>5.59282240034112E-2</v>
      </c>
      <c r="F40" s="63">
        <v>1.6845556046764753E-2</v>
      </c>
      <c r="G40" s="63">
        <v>2.5973102215294127E-3</v>
      </c>
      <c r="H40" s="63">
        <v>6.5752316352326728E-3</v>
      </c>
      <c r="I40" s="63">
        <v>4.4805501533020375E-2</v>
      </c>
      <c r="J40" s="63">
        <v>0</v>
      </c>
      <c r="K40" s="63">
        <v>3.1466875717917064E-2</v>
      </c>
    </row>
    <row r="41" spans="1:11" x14ac:dyDescent="0.25">
      <c r="A41">
        <v>1996</v>
      </c>
      <c r="B41" s="63">
        <v>0.73665673164952417</v>
      </c>
      <c r="C41" s="63">
        <v>9.4178610804375271E-2</v>
      </c>
      <c r="D41" s="63">
        <v>0</v>
      </c>
      <c r="E41" s="63">
        <v>3.8434603322890115E-2</v>
      </c>
      <c r="F41" s="63">
        <v>1.7492304259509511E-2</v>
      </c>
      <c r="G41" s="63">
        <v>2.5642160038120052E-3</v>
      </c>
      <c r="H41" s="63">
        <v>1.0833618845000257E-2</v>
      </c>
      <c r="I41" s="63">
        <v>6.7257646877378841E-2</v>
      </c>
      <c r="J41" s="63">
        <v>0</v>
      </c>
      <c r="K41" s="63">
        <v>3.2582268237509801E-2</v>
      </c>
    </row>
    <row r="42" spans="1:11" x14ac:dyDescent="0.25">
      <c r="A42">
        <v>1997</v>
      </c>
      <c r="B42" s="63">
        <v>0.73361819374822412</v>
      </c>
      <c r="C42" s="63">
        <v>8.2680099233945217E-2</v>
      </c>
      <c r="D42" s="63">
        <v>0</v>
      </c>
      <c r="E42" s="63">
        <v>3.3635934563651437E-2</v>
      </c>
      <c r="F42" s="63">
        <v>1.910270185268656E-2</v>
      </c>
      <c r="G42" s="63">
        <v>5.9776975804505935E-3</v>
      </c>
      <c r="H42" s="63">
        <v>1.3100054122493925E-2</v>
      </c>
      <c r="I42" s="63">
        <v>8.0514502616739272E-2</v>
      </c>
      <c r="J42" s="63">
        <v>0</v>
      </c>
      <c r="K42" s="63">
        <v>3.1370816281808905E-2</v>
      </c>
    </row>
    <row r="43" spans="1:11" x14ac:dyDescent="0.25">
      <c r="A43">
        <v>1998</v>
      </c>
      <c r="B43" s="63">
        <v>0.73054434144123881</v>
      </c>
      <c r="C43" s="63">
        <v>7.1611405214190599E-2</v>
      </c>
      <c r="D43" s="63">
        <v>0</v>
      </c>
      <c r="E43" s="63">
        <v>2.8418830820208289E-2</v>
      </c>
      <c r="F43" s="63">
        <v>2.1000922661702993E-2</v>
      </c>
      <c r="G43" s="63">
        <v>9.2650503097846133E-3</v>
      </c>
      <c r="H43" s="63">
        <v>1.4602726099417516E-2</v>
      </c>
      <c r="I43" s="63">
        <v>9.3959223432953709E-2</v>
      </c>
      <c r="J43" s="63">
        <v>3.9196974022652492E-4</v>
      </c>
      <c r="K43" s="63">
        <v>3.0205530280276872E-2</v>
      </c>
    </row>
    <row r="44" spans="1:11" x14ac:dyDescent="0.25">
      <c r="A44">
        <v>1999</v>
      </c>
      <c r="B44" s="63">
        <v>0.7028157650703899</v>
      </c>
      <c r="C44" s="63">
        <v>6.1208693763998762E-2</v>
      </c>
      <c r="D44" s="63">
        <v>0</v>
      </c>
      <c r="E44" s="63">
        <v>0.10562924470924213</v>
      </c>
      <c r="F44" s="63">
        <v>1.4545129774538739E-2</v>
      </c>
      <c r="G44" s="63">
        <v>7.7064075377984787E-3</v>
      </c>
      <c r="H44" s="63">
        <v>1.3355418518481642E-2</v>
      </c>
      <c r="I44" s="63">
        <v>6.3823891450992057E-2</v>
      </c>
      <c r="J44" s="63">
        <v>3.9187468721621801E-5</v>
      </c>
      <c r="K44" s="63">
        <v>3.0876261705836648E-2</v>
      </c>
    </row>
    <row r="45" spans="1:11" x14ac:dyDescent="0.25">
      <c r="A45">
        <v>2000</v>
      </c>
      <c r="B45" s="63">
        <v>0.70814363876502529</v>
      </c>
      <c r="C45" s="63">
        <v>5.1182457829542734E-2</v>
      </c>
      <c r="D45" s="63">
        <v>0</v>
      </c>
      <c r="E45" s="63">
        <v>0.10316793470789774</v>
      </c>
      <c r="F45" s="63">
        <v>1.7690462983227205E-2</v>
      </c>
      <c r="G45" s="63">
        <v>6.2440144365436857E-3</v>
      </c>
      <c r="H45" s="63">
        <v>1.5447842581382426E-2</v>
      </c>
      <c r="I45" s="63">
        <v>6.6518486010262889E-2</v>
      </c>
      <c r="J45" s="63">
        <v>3.9425928152433467E-5</v>
      </c>
      <c r="K45" s="63">
        <v>3.1565736757965555E-2</v>
      </c>
    </row>
    <row r="46" spans="1:11" x14ac:dyDescent="0.25">
      <c r="A46">
        <v>2001</v>
      </c>
      <c r="B46" s="63">
        <v>0.52795952797588686</v>
      </c>
      <c r="C46" s="63">
        <v>4.8928431372914756E-2</v>
      </c>
      <c r="D46" s="63">
        <v>0.10937814738752291</v>
      </c>
      <c r="E46" s="63">
        <v>0.12755600200504247</v>
      </c>
      <c r="F46" s="63">
        <v>3.1364440077730454E-2</v>
      </c>
      <c r="G46" s="63">
        <v>6.4852112493568948E-3</v>
      </c>
      <c r="H46" s="63">
        <v>3.6157791058556175E-2</v>
      </c>
      <c r="I46" s="63">
        <v>8.0318736603028726E-2</v>
      </c>
      <c r="J46" s="63">
        <v>3.8922222454957203E-5</v>
      </c>
      <c r="K46" s="63">
        <v>3.1812790047505757E-2</v>
      </c>
    </row>
    <row r="47" spans="1:11" x14ac:dyDescent="0.25">
      <c r="A47">
        <v>2002</v>
      </c>
      <c r="B47" s="63">
        <v>0.35387029553350285</v>
      </c>
      <c r="C47" s="63">
        <v>4.6835160185378324E-2</v>
      </c>
      <c r="D47" s="63">
        <v>0.23880914170661677</v>
      </c>
      <c r="E47" s="63">
        <v>0.12887811562621337</v>
      </c>
      <c r="F47" s="63">
        <v>2.2499430504786741E-2</v>
      </c>
      <c r="G47" s="63">
        <v>6.71371652355565E-3</v>
      </c>
      <c r="H47" s="63">
        <v>9.7165990865260177E-2</v>
      </c>
      <c r="I47" s="63">
        <v>7.3059016074167857E-2</v>
      </c>
      <c r="J47" s="63">
        <v>3.8733163084764616E-5</v>
      </c>
      <c r="K47" s="63">
        <v>3.2130399817433562E-2</v>
      </c>
    </row>
    <row r="48" spans="1:11" x14ac:dyDescent="0.25">
      <c r="A48">
        <v>2003</v>
      </c>
      <c r="B48" s="63">
        <v>0.28410361368723108</v>
      </c>
      <c r="C48" s="63">
        <v>4.4751748750464365E-2</v>
      </c>
      <c r="D48" s="63">
        <v>0.28390440661698424</v>
      </c>
      <c r="E48" s="63">
        <v>0.13480011567183914</v>
      </c>
      <c r="F48" s="63">
        <v>1.6401511094175727E-2</v>
      </c>
      <c r="G48" s="63">
        <v>6.929974337635079E-3</v>
      </c>
      <c r="H48" s="63">
        <v>0.12641565338332644</v>
      </c>
      <c r="I48" s="63">
        <v>7.0292255329866452E-2</v>
      </c>
      <c r="J48" s="63">
        <v>3.4347242513141576E-5</v>
      </c>
      <c r="K48" s="63">
        <v>3.2366373885964327E-2</v>
      </c>
    </row>
    <row r="49" spans="1:11" x14ac:dyDescent="0.25">
      <c r="A49">
        <v>2004</v>
      </c>
      <c r="B49" s="63">
        <v>0.23806906475249173</v>
      </c>
      <c r="C49" s="63">
        <v>3.8193714154276234E-2</v>
      </c>
      <c r="D49" s="63">
        <v>0.32534243727293199</v>
      </c>
      <c r="E49" s="63">
        <v>0.14934343682850401</v>
      </c>
      <c r="F49" s="63">
        <v>1.224163282404173E-2</v>
      </c>
      <c r="G49" s="63">
        <v>6.6290325580004913E-3</v>
      </c>
      <c r="H49" s="63">
        <v>0.12863982240344721</v>
      </c>
      <c r="I49" s="63">
        <v>6.834471914895493E-2</v>
      </c>
      <c r="J49" s="63">
        <v>3.7463532385990568E-5</v>
      </c>
      <c r="K49" s="63">
        <v>3.3158676524965715E-2</v>
      </c>
    </row>
    <row r="50" spans="1:11" x14ac:dyDescent="0.25">
      <c r="A50">
        <v>2005</v>
      </c>
      <c r="B50" s="63">
        <v>0.22860304881466975</v>
      </c>
      <c r="C50" s="63">
        <v>3.1852199573849202E-2</v>
      </c>
      <c r="D50" s="63">
        <v>0.32633448828371364</v>
      </c>
      <c r="E50" s="63">
        <v>0.16055454179692552</v>
      </c>
      <c r="F50" s="63">
        <v>1.5803079570534815E-2</v>
      </c>
      <c r="G50" s="63">
        <v>6.3316018379527151E-3</v>
      </c>
      <c r="H50" s="63">
        <v>0.14048394709265091</v>
      </c>
      <c r="I50" s="63">
        <v>5.6080219321899077E-2</v>
      </c>
      <c r="J50" s="63">
        <v>3.1475316936696789E-5</v>
      </c>
      <c r="K50" s="63">
        <v>3.3925398390867577E-2</v>
      </c>
    </row>
    <row r="51" spans="1:11" x14ac:dyDescent="0.25">
      <c r="A51">
        <v>2006</v>
      </c>
      <c r="B51" s="63">
        <v>0.12977963695365707</v>
      </c>
      <c r="C51" s="63">
        <v>2.5719474581650685E-2</v>
      </c>
      <c r="D51" s="63">
        <v>0.34059894501980331</v>
      </c>
      <c r="E51" s="63">
        <v>0.20392257782499584</v>
      </c>
      <c r="F51" s="63">
        <v>2.0500299367174964E-2</v>
      </c>
      <c r="G51" s="63">
        <v>6.0385455265608966E-3</v>
      </c>
      <c r="H51" s="63">
        <v>0.18244517929965451</v>
      </c>
      <c r="I51" s="63">
        <v>5.6301358508723406E-2</v>
      </c>
      <c r="J51" s="63">
        <v>2.4534933667430963E-5</v>
      </c>
      <c r="K51" s="63">
        <v>3.4669447984111854E-2</v>
      </c>
    </row>
    <row r="52" spans="1:11" x14ac:dyDescent="0.25">
      <c r="A52">
        <v>2007</v>
      </c>
      <c r="B52" s="63">
        <v>0.12905970261715907</v>
      </c>
      <c r="C52" s="63">
        <v>2.1483731072669644E-2</v>
      </c>
      <c r="D52" s="63">
        <v>0.36021493739784005</v>
      </c>
      <c r="E52" s="63">
        <v>0.20415241971441486</v>
      </c>
      <c r="F52" s="63">
        <v>1.0170647542654881E-2</v>
      </c>
      <c r="G52" s="63">
        <v>5.0309597055375986E-3</v>
      </c>
      <c r="H52" s="63">
        <v>0.18379134651349455</v>
      </c>
      <c r="I52" s="63">
        <v>5.6377467769698097E-2</v>
      </c>
      <c r="J52" s="63">
        <v>6.7793099291969645E-5</v>
      </c>
      <c r="K52" s="63">
        <v>2.965099456723929E-2</v>
      </c>
    </row>
    <row r="53" spans="1:11" x14ac:dyDescent="0.25">
      <c r="A53">
        <v>2008</v>
      </c>
      <c r="B53" s="63">
        <v>0.12265255988662256</v>
      </c>
      <c r="C53" s="63">
        <v>1.7478575121504962E-2</v>
      </c>
      <c r="D53" s="63">
        <v>0.36284798717069017</v>
      </c>
      <c r="E53" s="63">
        <v>0.21650599240674792</v>
      </c>
      <c r="F53" s="63">
        <v>6.65445299728132E-3</v>
      </c>
      <c r="G53" s="63">
        <v>4.0822121196981082E-3</v>
      </c>
      <c r="H53" s="63">
        <v>0.18814332185352017</v>
      </c>
      <c r="I53" s="63">
        <v>5.6635610605928428E-2</v>
      </c>
      <c r="J53" s="63">
        <v>7.0794070947828314E-5</v>
      </c>
      <c r="K53" s="63">
        <v>2.4928493767058649E-2</v>
      </c>
    </row>
    <row r="54" spans="1:11" x14ac:dyDescent="0.25">
      <c r="A54">
        <v>2009</v>
      </c>
      <c r="B54" s="63">
        <v>0.16016293127227074</v>
      </c>
      <c r="C54" s="63">
        <v>1.3685764733954586E-2</v>
      </c>
      <c r="D54" s="63">
        <v>0.35633507780982365</v>
      </c>
      <c r="E54" s="63">
        <v>0.20622649493449377</v>
      </c>
      <c r="F54" s="63">
        <v>6.360782719738077E-3</v>
      </c>
      <c r="G54" s="63">
        <v>3.1876705885921851E-3</v>
      </c>
      <c r="H54" s="63">
        <v>0.18329803358399596</v>
      </c>
      <c r="I54" s="63">
        <v>5.0200053408879536E-2</v>
      </c>
      <c r="J54" s="63">
        <v>6.5528030417464256E-5</v>
      </c>
      <c r="K54" s="63">
        <v>2.0477662917834028E-2</v>
      </c>
    </row>
    <row r="55" spans="1:11" x14ac:dyDescent="0.25">
      <c r="A55">
        <v>2010</v>
      </c>
      <c r="B55" s="63">
        <v>8.9358974562722626E-2</v>
      </c>
      <c r="C55" s="63">
        <v>1.008850865985376E-2</v>
      </c>
      <c r="D55" s="63">
        <v>0.41487978404147674</v>
      </c>
      <c r="E55" s="63">
        <v>0.21911595980932055</v>
      </c>
      <c r="F55" s="63">
        <v>7.1487449144101486E-3</v>
      </c>
      <c r="G55" s="63">
        <v>2.3424071851440818E-3</v>
      </c>
      <c r="H55" s="63">
        <v>0.18824284822027765</v>
      </c>
      <c r="I55" s="63">
        <v>5.2488492705328016E-2</v>
      </c>
      <c r="J55" s="63">
        <v>6.0705274952309932E-5</v>
      </c>
      <c r="K55" s="63">
        <v>1.6273574626514239E-2</v>
      </c>
    </row>
    <row r="56" spans="1:11" x14ac:dyDescent="0.25">
      <c r="A56">
        <v>2011</v>
      </c>
      <c r="B56" s="63">
        <v>5.4431222280889952E-2</v>
      </c>
      <c r="C56" s="63">
        <v>6.671894832502843E-3</v>
      </c>
      <c r="D56" s="63">
        <v>0.42938124204973271</v>
      </c>
      <c r="E56" s="63">
        <v>0.23120289403161215</v>
      </c>
      <c r="F56" s="63">
        <v>7.2524808773623108E-3</v>
      </c>
      <c r="G56" s="63">
        <v>1.5423880428302754E-3</v>
      </c>
      <c r="H56" s="63">
        <v>0.20344475485349439</v>
      </c>
      <c r="I56" s="63">
        <v>5.3713256961451863E-2</v>
      </c>
      <c r="J56" s="63">
        <v>6.1348827007673859E-5</v>
      </c>
      <c r="K56" s="63">
        <v>1.2298517243115798E-2</v>
      </c>
    </row>
    <row r="57" spans="1:11" x14ac:dyDescent="0.25">
      <c r="A57">
        <v>2012</v>
      </c>
      <c r="B57" s="63">
        <v>1.7635836099246598E-3</v>
      </c>
      <c r="C57" s="63">
        <v>6.7375008103760896E-3</v>
      </c>
      <c r="D57" s="63">
        <v>0.47606604646803807</v>
      </c>
      <c r="E57" s="63">
        <v>0.22986558963100387</v>
      </c>
      <c r="F57" s="63">
        <v>7.6732122300631495E-3</v>
      </c>
      <c r="G57" s="63">
        <v>2.0068935089795794E-3</v>
      </c>
      <c r="H57" s="63">
        <v>0.20448954557221174</v>
      </c>
      <c r="I57" s="63">
        <v>5.3777934174822621E-2</v>
      </c>
      <c r="J57" s="63">
        <v>6.0647453353441468E-5</v>
      </c>
      <c r="K57" s="63">
        <v>1.755904654122669E-2</v>
      </c>
    </row>
    <row r="58" spans="1:11" x14ac:dyDescent="0.25">
      <c r="A58">
        <v>2013</v>
      </c>
      <c r="B58" s="63">
        <v>6.7236389364084723E-4</v>
      </c>
      <c r="C58" s="63">
        <v>6.7999562138422358E-3</v>
      </c>
      <c r="D58" s="63">
        <v>0.46858678669899456</v>
      </c>
      <c r="E58" s="63">
        <v>0.22921753999041608</v>
      </c>
      <c r="F58" s="63">
        <v>7.6632791831332042E-3</v>
      </c>
      <c r="G58" s="63">
        <v>2.4386725099928117E-3</v>
      </c>
      <c r="H58" s="63">
        <v>0.20835402881394607</v>
      </c>
      <c r="I58" s="63">
        <v>5.3737785257371329E-2</v>
      </c>
      <c r="J58" s="63">
        <v>5.9990984120328909E-5</v>
      </c>
      <c r="K58" s="63">
        <v>2.2469596454542471E-2</v>
      </c>
    </row>
    <row r="59" spans="1:11" x14ac:dyDescent="0.25">
      <c r="A59">
        <v>2014</v>
      </c>
      <c r="B59" s="63">
        <v>6.5390129335769482E-4</v>
      </c>
      <c r="C59" s="63">
        <v>7.3569197654586036E-3</v>
      </c>
      <c r="D59" s="63">
        <v>0.47388416405374079</v>
      </c>
      <c r="E59" s="63">
        <v>0.22650762692454382</v>
      </c>
      <c r="F59" s="63">
        <v>7.1312525856970883E-3</v>
      </c>
      <c r="G59" s="63">
        <v>2.1141431371746299E-3</v>
      </c>
      <c r="H59" s="63">
        <v>0.21089731000391643</v>
      </c>
      <c r="I59" s="63">
        <v>5.4202139699915559E-2</v>
      </c>
      <c r="J59" s="63">
        <v>6.0512479256713524E-5</v>
      </c>
      <c r="K59" s="63">
        <v>1.7192030056938656E-2</v>
      </c>
    </row>
    <row r="60" spans="1:11" x14ac:dyDescent="0.25">
      <c r="A60">
        <v>2015</v>
      </c>
      <c r="B60" s="63">
        <v>1.5910308083746782E-3</v>
      </c>
      <c r="C60" s="63">
        <v>7.8807128038674099E-3</v>
      </c>
      <c r="D60" s="63">
        <v>0.47426278682454071</v>
      </c>
      <c r="E60" s="63">
        <v>0.22692009803959701</v>
      </c>
      <c r="F60" s="63">
        <v>7.0752161236516979E-3</v>
      </c>
      <c r="G60" s="63">
        <v>1.8081749798899329E-3</v>
      </c>
      <c r="H60" s="63">
        <v>0.21387505937714021</v>
      </c>
      <c r="I60" s="63">
        <v>5.4317254067053344E-2</v>
      </c>
      <c r="J60" s="63">
        <v>6.0982157859502407E-5</v>
      </c>
      <c r="K60" s="63">
        <v>1.220868481802562E-2</v>
      </c>
    </row>
    <row r="61" spans="1:11" x14ac:dyDescent="0.25">
      <c r="A61">
        <v>2016</v>
      </c>
      <c r="B61" s="63">
        <v>6.905850960139872E-4</v>
      </c>
      <c r="C61" s="63">
        <v>8.3741437246205447E-3</v>
      </c>
      <c r="D61" s="63">
        <v>0.4748496195219768</v>
      </c>
      <c r="E61" s="63">
        <v>0.22894252168737089</v>
      </c>
      <c r="F61" s="63">
        <v>7.0964730757737239E-3</v>
      </c>
      <c r="G61" s="63">
        <v>1.5193891451164255E-3</v>
      </c>
      <c r="H61" s="63">
        <v>0.21601974492619405</v>
      </c>
      <c r="I61" s="63">
        <v>5.4948938754973829E-2</v>
      </c>
      <c r="J61" s="63">
        <v>6.1423617403936134E-5</v>
      </c>
      <c r="K61" s="63">
        <v>7.4971604505557317E-3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tabSelected="1" workbookViewId="0">
      <selection activeCell="B8" sqref="B8"/>
    </sheetView>
  </sheetViews>
  <sheetFormatPr defaultRowHeight="15" x14ac:dyDescent="0.25"/>
  <cols>
    <col min="1" max="1" width="40.85546875" customWidth="1"/>
    <col min="2" max="2" width="10" customWidth="1"/>
  </cols>
  <sheetData>
    <row r="1" spans="1:3" x14ac:dyDescent="0.25">
      <c r="A1" t="s">
        <v>60</v>
      </c>
      <c r="B1" t="s">
        <v>678</v>
      </c>
      <c r="C1" t="s">
        <v>689</v>
      </c>
    </row>
    <row r="2" spans="1:3" x14ac:dyDescent="0.25">
      <c r="A2" t="s">
        <v>672</v>
      </c>
      <c r="B2">
        <v>1990</v>
      </c>
      <c r="C2">
        <v>6.0356022941993832E-2</v>
      </c>
    </row>
    <row r="3" spans="1:3" x14ac:dyDescent="0.25">
      <c r="A3" t="s">
        <v>672</v>
      </c>
      <c r="B3">
        <v>1991</v>
      </c>
      <c r="C3">
        <v>5.5568500520790882E-2</v>
      </c>
    </row>
    <row r="4" spans="1:3" x14ac:dyDescent="0.25">
      <c r="A4" t="s">
        <v>672</v>
      </c>
      <c r="B4">
        <v>1992</v>
      </c>
      <c r="C4">
        <v>3.4238636288164752E-2</v>
      </c>
    </row>
    <row r="5" spans="1:3" x14ac:dyDescent="0.25">
      <c r="A5" t="s">
        <v>672</v>
      </c>
      <c r="B5">
        <v>1993</v>
      </c>
      <c r="C5">
        <v>4.1502248522161014E-2</v>
      </c>
    </row>
    <row r="6" spans="1:3" x14ac:dyDescent="0.25">
      <c r="A6" t="s">
        <v>672</v>
      </c>
      <c r="B6">
        <v>1994</v>
      </c>
      <c r="C6">
        <v>4.9207039777452041E-2</v>
      </c>
    </row>
    <row r="7" spans="1:3" x14ac:dyDescent="0.25">
      <c r="A7" t="s">
        <v>672</v>
      </c>
      <c r="B7">
        <v>1995</v>
      </c>
      <c r="C7">
        <v>5.59282240034112E-2</v>
      </c>
    </row>
    <row r="8" spans="1:3" x14ac:dyDescent="0.25">
      <c r="A8" t="s">
        <v>672</v>
      </c>
      <c r="B8">
        <v>1996</v>
      </c>
      <c r="C8">
        <v>3.8434603322890115E-2</v>
      </c>
    </row>
    <row r="9" spans="1:3" x14ac:dyDescent="0.25">
      <c r="A9" t="s">
        <v>672</v>
      </c>
      <c r="B9">
        <v>1997</v>
      </c>
      <c r="C9">
        <v>3.3635934563651437E-2</v>
      </c>
    </row>
    <row r="10" spans="1:3" x14ac:dyDescent="0.25">
      <c r="A10" t="s">
        <v>672</v>
      </c>
      <c r="B10">
        <v>1998</v>
      </c>
      <c r="C10">
        <v>2.8418830820208289E-2</v>
      </c>
    </row>
    <row r="11" spans="1:3" x14ac:dyDescent="0.25">
      <c r="A11" t="s">
        <v>672</v>
      </c>
      <c r="B11">
        <v>1999</v>
      </c>
      <c r="C11">
        <v>0.10562924470924213</v>
      </c>
    </row>
    <row r="12" spans="1:3" x14ac:dyDescent="0.25">
      <c r="A12" t="s">
        <v>672</v>
      </c>
      <c r="B12">
        <v>2000</v>
      </c>
      <c r="C12">
        <v>0.10316793470789774</v>
      </c>
    </row>
    <row r="13" spans="1:3" x14ac:dyDescent="0.25">
      <c r="A13" t="s">
        <v>672</v>
      </c>
      <c r="B13">
        <v>2001</v>
      </c>
      <c r="C13">
        <v>0.12755600200504247</v>
      </c>
    </row>
    <row r="14" spans="1:3" x14ac:dyDescent="0.25">
      <c r="A14" t="s">
        <v>672</v>
      </c>
      <c r="B14">
        <v>2002</v>
      </c>
      <c r="C14">
        <v>0.12887811562621337</v>
      </c>
    </row>
    <row r="15" spans="1:3" x14ac:dyDescent="0.25">
      <c r="A15" t="s">
        <v>672</v>
      </c>
      <c r="B15">
        <v>2003</v>
      </c>
      <c r="C15">
        <v>0.13480011567183914</v>
      </c>
    </row>
    <row r="16" spans="1:3" x14ac:dyDescent="0.25">
      <c r="A16" t="s">
        <v>672</v>
      </c>
      <c r="B16">
        <v>2004</v>
      </c>
      <c r="C16">
        <v>0.14934343682850401</v>
      </c>
    </row>
    <row r="17" spans="1:3" x14ac:dyDescent="0.25">
      <c r="A17" t="s">
        <v>672</v>
      </c>
      <c r="B17">
        <v>2005</v>
      </c>
      <c r="C17">
        <v>0.16055454179692552</v>
      </c>
    </row>
    <row r="18" spans="1:3" x14ac:dyDescent="0.25">
      <c r="A18" t="s">
        <v>672</v>
      </c>
      <c r="B18">
        <v>2006</v>
      </c>
      <c r="C18">
        <v>0.20392257782499584</v>
      </c>
    </row>
    <row r="19" spans="1:3" x14ac:dyDescent="0.25">
      <c r="A19" t="s">
        <v>672</v>
      </c>
      <c r="B19">
        <v>2007</v>
      </c>
      <c r="C19">
        <v>0.20415241971441486</v>
      </c>
    </row>
    <row r="20" spans="1:3" x14ac:dyDescent="0.25">
      <c r="A20" t="s">
        <v>672</v>
      </c>
      <c r="B20">
        <v>2008</v>
      </c>
      <c r="C20">
        <v>0.21650599240674792</v>
      </c>
    </row>
    <row r="21" spans="1:3" x14ac:dyDescent="0.25">
      <c r="A21" t="s">
        <v>672</v>
      </c>
      <c r="B21">
        <v>2009</v>
      </c>
      <c r="C21">
        <v>0.20622649493449377</v>
      </c>
    </row>
    <row r="22" spans="1:3" x14ac:dyDescent="0.25">
      <c r="A22" t="s">
        <v>672</v>
      </c>
      <c r="B22">
        <v>2010</v>
      </c>
      <c r="C22">
        <v>0.21911595980932055</v>
      </c>
    </row>
    <row r="23" spans="1:3" x14ac:dyDescent="0.25">
      <c r="A23" t="s">
        <v>672</v>
      </c>
      <c r="B23">
        <v>2011</v>
      </c>
      <c r="C23">
        <v>0.23120289403161215</v>
      </c>
    </row>
    <row r="24" spans="1:3" x14ac:dyDescent="0.25">
      <c r="A24" t="s">
        <v>672</v>
      </c>
      <c r="B24">
        <v>2012</v>
      </c>
      <c r="C24">
        <v>0.22986558963100387</v>
      </c>
    </row>
    <row r="25" spans="1:3" x14ac:dyDescent="0.25">
      <c r="A25" t="s">
        <v>672</v>
      </c>
      <c r="B25">
        <v>2013</v>
      </c>
      <c r="C25">
        <v>0.22921753999041608</v>
      </c>
    </row>
    <row r="26" spans="1:3" x14ac:dyDescent="0.25">
      <c r="A26" t="s">
        <v>672</v>
      </c>
      <c r="B26">
        <v>2014</v>
      </c>
      <c r="C26">
        <v>0.22650762692454382</v>
      </c>
    </row>
    <row r="27" spans="1:3" x14ac:dyDescent="0.25">
      <c r="A27" t="s">
        <v>672</v>
      </c>
      <c r="B27">
        <v>2015</v>
      </c>
      <c r="C27">
        <v>0.22692009803959701</v>
      </c>
    </row>
    <row r="28" spans="1:3" x14ac:dyDescent="0.25">
      <c r="A28" t="s">
        <v>672</v>
      </c>
      <c r="B28">
        <v>2016</v>
      </c>
      <c r="C28">
        <v>0.22894252168737089</v>
      </c>
    </row>
    <row r="29" spans="1:3" x14ac:dyDescent="0.25">
      <c r="A29" t="s">
        <v>673</v>
      </c>
      <c r="B29">
        <v>1990</v>
      </c>
      <c r="C29">
        <v>0</v>
      </c>
    </row>
    <row r="30" spans="1:3" x14ac:dyDescent="0.25">
      <c r="A30" t="s">
        <v>673</v>
      </c>
      <c r="B30">
        <v>1991</v>
      </c>
      <c r="C30">
        <v>4.2470571710924911E-3</v>
      </c>
    </row>
    <row r="31" spans="1:3" x14ac:dyDescent="0.25">
      <c r="A31" t="s">
        <v>673</v>
      </c>
      <c r="B31">
        <v>1992</v>
      </c>
      <c r="C31">
        <v>3.6504898541682852E-2</v>
      </c>
    </row>
    <row r="32" spans="1:3" x14ac:dyDescent="0.25">
      <c r="A32" t="s">
        <v>673</v>
      </c>
      <c r="B32">
        <v>1993</v>
      </c>
      <c r="C32">
        <v>4.0062288315576941E-2</v>
      </c>
    </row>
    <row r="33" spans="1:3" x14ac:dyDescent="0.25">
      <c r="A33" t="s">
        <v>673</v>
      </c>
      <c r="B33">
        <v>1994</v>
      </c>
      <c r="C33">
        <v>4.2522966174669156E-2</v>
      </c>
    </row>
    <row r="34" spans="1:3" x14ac:dyDescent="0.25">
      <c r="A34" t="s">
        <v>673</v>
      </c>
      <c r="B34">
        <v>1995</v>
      </c>
      <c r="C34">
        <v>4.4805501533020375E-2</v>
      </c>
    </row>
    <row r="35" spans="1:3" x14ac:dyDescent="0.25">
      <c r="A35" t="s">
        <v>673</v>
      </c>
      <c r="B35">
        <v>1996</v>
      </c>
      <c r="C35">
        <v>6.7257646877378841E-2</v>
      </c>
    </row>
    <row r="36" spans="1:3" x14ac:dyDescent="0.25">
      <c r="A36" t="s">
        <v>673</v>
      </c>
      <c r="B36">
        <v>1997</v>
      </c>
      <c r="C36">
        <v>8.0514502616739272E-2</v>
      </c>
    </row>
    <row r="37" spans="1:3" x14ac:dyDescent="0.25">
      <c r="A37" t="s">
        <v>673</v>
      </c>
      <c r="B37">
        <v>1998</v>
      </c>
      <c r="C37">
        <v>9.3959223432953709E-2</v>
      </c>
    </row>
    <row r="38" spans="1:3" x14ac:dyDescent="0.25">
      <c r="A38" t="s">
        <v>673</v>
      </c>
      <c r="B38">
        <v>1999</v>
      </c>
      <c r="C38">
        <v>6.3823891450992057E-2</v>
      </c>
    </row>
    <row r="39" spans="1:3" x14ac:dyDescent="0.25">
      <c r="A39" t="s">
        <v>673</v>
      </c>
      <c r="B39">
        <v>2000</v>
      </c>
      <c r="C39">
        <v>6.6518486010262889E-2</v>
      </c>
    </row>
    <row r="40" spans="1:3" x14ac:dyDescent="0.25">
      <c r="A40" t="s">
        <v>673</v>
      </c>
      <c r="B40">
        <v>2001</v>
      </c>
      <c r="C40">
        <v>8.0318736603028726E-2</v>
      </c>
    </row>
    <row r="41" spans="1:3" x14ac:dyDescent="0.25">
      <c r="A41" t="s">
        <v>673</v>
      </c>
      <c r="B41">
        <v>2002</v>
      </c>
      <c r="C41">
        <v>7.3059016074167857E-2</v>
      </c>
    </row>
    <row r="42" spans="1:3" x14ac:dyDescent="0.25">
      <c r="A42" t="s">
        <v>673</v>
      </c>
      <c r="B42">
        <v>2003</v>
      </c>
      <c r="C42">
        <v>7.0292255329866452E-2</v>
      </c>
    </row>
    <row r="43" spans="1:3" x14ac:dyDescent="0.25">
      <c r="A43" t="s">
        <v>673</v>
      </c>
      <c r="B43">
        <v>2004</v>
      </c>
      <c r="C43">
        <v>6.834471914895493E-2</v>
      </c>
    </row>
    <row r="44" spans="1:3" x14ac:dyDescent="0.25">
      <c r="A44" t="s">
        <v>673</v>
      </c>
      <c r="B44">
        <v>2005</v>
      </c>
      <c r="C44">
        <v>5.6080219321899077E-2</v>
      </c>
    </row>
    <row r="45" spans="1:3" x14ac:dyDescent="0.25">
      <c r="A45" t="s">
        <v>673</v>
      </c>
      <c r="B45">
        <v>2006</v>
      </c>
      <c r="C45">
        <v>5.6301358508723406E-2</v>
      </c>
    </row>
    <row r="46" spans="1:3" x14ac:dyDescent="0.25">
      <c r="A46" t="s">
        <v>673</v>
      </c>
      <c r="B46">
        <v>2007</v>
      </c>
      <c r="C46">
        <v>5.6377467769698097E-2</v>
      </c>
    </row>
    <row r="47" spans="1:3" x14ac:dyDescent="0.25">
      <c r="A47" t="s">
        <v>673</v>
      </c>
      <c r="B47">
        <v>2008</v>
      </c>
      <c r="C47">
        <v>5.6635610605928428E-2</v>
      </c>
    </row>
    <row r="48" spans="1:3" x14ac:dyDescent="0.25">
      <c r="A48" t="s">
        <v>673</v>
      </c>
      <c r="B48">
        <v>2009</v>
      </c>
      <c r="C48">
        <v>5.0200053408879536E-2</v>
      </c>
    </row>
    <row r="49" spans="1:3" x14ac:dyDescent="0.25">
      <c r="A49" t="s">
        <v>673</v>
      </c>
      <c r="B49">
        <v>2010</v>
      </c>
      <c r="C49">
        <v>5.2488492705328016E-2</v>
      </c>
    </row>
    <row r="50" spans="1:3" x14ac:dyDescent="0.25">
      <c r="A50" t="s">
        <v>673</v>
      </c>
      <c r="B50">
        <v>2011</v>
      </c>
      <c r="C50">
        <v>5.3713256961451863E-2</v>
      </c>
    </row>
    <row r="51" spans="1:3" x14ac:dyDescent="0.25">
      <c r="A51" t="s">
        <v>673</v>
      </c>
      <c r="B51">
        <v>2012</v>
      </c>
      <c r="C51">
        <v>5.3777934174822621E-2</v>
      </c>
    </row>
    <row r="52" spans="1:3" x14ac:dyDescent="0.25">
      <c r="A52" t="s">
        <v>673</v>
      </c>
      <c r="B52">
        <v>2013</v>
      </c>
      <c r="C52">
        <v>5.3737785257371329E-2</v>
      </c>
    </row>
    <row r="53" spans="1:3" x14ac:dyDescent="0.25">
      <c r="A53" t="s">
        <v>673</v>
      </c>
      <c r="B53">
        <v>2014</v>
      </c>
      <c r="C53">
        <v>5.4202139699915559E-2</v>
      </c>
    </row>
    <row r="54" spans="1:3" x14ac:dyDescent="0.25">
      <c r="A54" t="s">
        <v>673</v>
      </c>
      <c r="B54">
        <v>2015</v>
      </c>
      <c r="C54">
        <v>5.4317254067053344E-2</v>
      </c>
    </row>
    <row r="55" spans="1:3" x14ac:dyDescent="0.25">
      <c r="A55" t="s">
        <v>673</v>
      </c>
      <c r="B55">
        <v>2016</v>
      </c>
      <c r="C55">
        <v>5.4948938754973829E-2</v>
      </c>
    </row>
    <row r="56" spans="1:3" x14ac:dyDescent="0.25">
      <c r="A56" t="s">
        <v>674</v>
      </c>
      <c r="B56">
        <v>1990</v>
      </c>
      <c r="C56">
        <v>0</v>
      </c>
    </row>
    <row r="57" spans="1:3" x14ac:dyDescent="0.25">
      <c r="A57" t="s">
        <v>674</v>
      </c>
      <c r="B57">
        <v>1991</v>
      </c>
      <c r="C57">
        <v>2.1836689813141139E-3</v>
      </c>
    </row>
    <row r="58" spans="1:3" x14ac:dyDescent="0.25">
      <c r="A58" t="s">
        <v>674</v>
      </c>
      <c r="B58">
        <v>1992</v>
      </c>
      <c r="C58">
        <v>2.7710258376617827E-3</v>
      </c>
    </row>
    <row r="59" spans="1:3" x14ac:dyDescent="0.25">
      <c r="A59" t="s">
        <v>674</v>
      </c>
      <c r="B59">
        <v>1993</v>
      </c>
      <c r="C59">
        <v>3.3709613588336659E-3</v>
      </c>
    </row>
    <row r="60" spans="1:3" x14ac:dyDescent="0.25">
      <c r="A60" t="s">
        <v>674</v>
      </c>
      <c r="B60">
        <v>1994</v>
      </c>
      <c r="C60">
        <v>3.9659120827870683E-3</v>
      </c>
    </row>
    <row r="61" spans="1:3" x14ac:dyDescent="0.25">
      <c r="A61" t="s">
        <v>674</v>
      </c>
      <c r="B61">
        <v>1995</v>
      </c>
      <c r="C61">
        <v>6.5752316352326728E-3</v>
      </c>
    </row>
    <row r="62" spans="1:3" x14ac:dyDescent="0.25">
      <c r="A62" t="s">
        <v>674</v>
      </c>
      <c r="B62">
        <v>1996</v>
      </c>
      <c r="C62">
        <v>1.0833618845000257E-2</v>
      </c>
    </row>
    <row r="63" spans="1:3" x14ac:dyDescent="0.25">
      <c r="A63" t="s">
        <v>674</v>
      </c>
      <c r="B63">
        <v>1997</v>
      </c>
      <c r="C63">
        <v>1.3100054122493925E-2</v>
      </c>
    </row>
    <row r="64" spans="1:3" x14ac:dyDescent="0.25">
      <c r="A64" t="s">
        <v>674</v>
      </c>
      <c r="B64">
        <v>1998</v>
      </c>
      <c r="C64">
        <v>1.4602726099417516E-2</v>
      </c>
    </row>
    <row r="65" spans="1:3" x14ac:dyDescent="0.25">
      <c r="A65" t="s">
        <v>674</v>
      </c>
      <c r="B65">
        <v>1999</v>
      </c>
      <c r="C65">
        <v>1.3355418518481642E-2</v>
      </c>
    </row>
    <row r="66" spans="1:3" x14ac:dyDescent="0.25">
      <c r="A66" t="s">
        <v>674</v>
      </c>
      <c r="B66">
        <v>2000</v>
      </c>
      <c r="C66">
        <v>1.5447842581382426E-2</v>
      </c>
    </row>
    <row r="67" spans="1:3" x14ac:dyDescent="0.25">
      <c r="A67" t="s">
        <v>674</v>
      </c>
      <c r="B67">
        <v>2001</v>
      </c>
      <c r="C67">
        <v>3.6157791058556175E-2</v>
      </c>
    </row>
    <row r="68" spans="1:3" x14ac:dyDescent="0.25">
      <c r="A68" t="s">
        <v>674</v>
      </c>
      <c r="B68">
        <v>2002</v>
      </c>
      <c r="C68">
        <v>9.7165990865260177E-2</v>
      </c>
    </row>
    <row r="69" spans="1:3" x14ac:dyDescent="0.25">
      <c r="A69" t="s">
        <v>674</v>
      </c>
      <c r="B69">
        <v>2003</v>
      </c>
      <c r="C69">
        <v>0.12641565338332644</v>
      </c>
    </row>
    <row r="70" spans="1:3" x14ac:dyDescent="0.25">
      <c r="A70" t="s">
        <v>674</v>
      </c>
      <c r="B70">
        <v>2004</v>
      </c>
      <c r="C70">
        <v>0.12863982240344721</v>
      </c>
    </row>
    <row r="71" spans="1:3" x14ac:dyDescent="0.25">
      <c r="A71" t="s">
        <v>674</v>
      </c>
      <c r="B71">
        <v>2005</v>
      </c>
      <c r="C71">
        <v>0.14048394709265091</v>
      </c>
    </row>
    <row r="72" spans="1:3" x14ac:dyDescent="0.25">
      <c r="A72" t="s">
        <v>674</v>
      </c>
      <c r="B72">
        <v>2006</v>
      </c>
      <c r="C72">
        <v>0.18244517929965451</v>
      </c>
    </row>
    <row r="73" spans="1:3" x14ac:dyDescent="0.25">
      <c r="A73" t="s">
        <v>674</v>
      </c>
      <c r="B73">
        <v>2007</v>
      </c>
      <c r="C73">
        <v>0.18379134651349455</v>
      </c>
    </row>
    <row r="74" spans="1:3" x14ac:dyDescent="0.25">
      <c r="A74" t="s">
        <v>674</v>
      </c>
      <c r="B74">
        <v>2008</v>
      </c>
      <c r="C74">
        <v>0.18814332185352017</v>
      </c>
    </row>
    <row r="75" spans="1:3" x14ac:dyDescent="0.25">
      <c r="A75" t="s">
        <v>674</v>
      </c>
      <c r="B75">
        <v>2009</v>
      </c>
      <c r="C75">
        <v>0.18329803358399596</v>
      </c>
    </row>
    <row r="76" spans="1:3" x14ac:dyDescent="0.25">
      <c r="A76" t="s">
        <v>674</v>
      </c>
      <c r="B76">
        <v>2010</v>
      </c>
      <c r="C76">
        <v>0.18824284822027765</v>
      </c>
    </row>
    <row r="77" spans="1:3" x14ac:dyDescent="0.25">
      <c r="A77" t="s">
        <v>674</v>
      </c>
      <c r="B77">
        <v>2011</v>
      </c>
      <c r="C77">
        <v>0.20344475485349439</v>
      </c>
    </row>
    <row r="78" spans="1:3" x14ac:dyDescent="0.25">
      <c r="A78" t="s">
        <v>674</v>
      </c>
      <c r="B78">
        <v>2012</v>
      </c>
      <c r="C78">
        <v>0.20448954557221174</v>
      </c>
    </row>
    <row r="79" spans="1:3" x14ac:dyDescent="0.25">
      <c r="A79" t="s">
        <v>674</v>
      </c>
      <c r="B79">
        <v>2013</v>
      </c>
      <c r="C79">
        <v>0.20835402881394607</v>
      </c>
    </row>
    <row r="80" spans="1:3" x14ac:dyDescent="0.25">
      <c r="A80" t="s">
        <v>674</v>
      </c>
      <c r="B80">
        <v>2014</v>
      </c>
      <c r="C80">
        <v>0.21089731000391643</v>
      </c>
    </row>
    <row r="81" spans="1:3" x14ac:dyDescent="0.25">
      <c r="A81" t="s">
        <v>674</v>
      </c>
      <c r="B81">
        <v>2015</v>
      </c>
      <c r="C81">
        <v>0.21387505937714021</v>
      </c>
    </row>
    <row r="82" spans="1:3" x14ac:dyDescent="0.25">
      <c r="A82" t="s">
        <v>674</v>
      </c>
      <c r="B82">
        <v>2016</v>
      </c>
      <c r="C82">
        <v>0.21601974492619405</v>
      </c>
    </row>
    <row r="83" spans="1:3" x14ac:dyDescent="0.25">
      <c r="A83" t="s">
        <v>675</v>
      </c>
      <c r="B83">
        <v>1990</v>
      </c>
      <c r="C83">
        <v>0</v>
      </c>
    </row>
    <row r="84" spans="1:3" x14ac:dyDescent="0.25">
      <c r="A84" t="s">
        <v>675</v>
      </c>
      <c r="B84">
        <v>1991</v>
      </c>
      <c r="C84">
        <v>1.1015524629994739E-2</v>
      </c>
    </row>
    <row r="85" spans="1:3" x14ac:dyDescent="0.25">
      <c r="A85" t="s">
        <v>675</v>
      </c>
      <c r="B85">
        <v>1992</v>
      </c>
      <c r="C85">
        <v>1.2594006479156108E-2</v>
      </c>
    </row>
    <row r="86" spans="1:3" x14ac:dyDescent="0.25">
      <c r="A86" t="s">
        <v>675</v>
      </c>
      <c r="B86">
        <v>1993</v>
      </c>
      <c r="C86">
        <v>1.4280806264420812E-2</v>
      </c>
    </row>
    <row r="87" spans="1:3" x14ac:dyDescent="0.25">
      <c r="A87" t="s">
        <v>675</v>
      </c>
      <c r="B87">
        <v>1994</v>
      </c>
      <c r="C87">
        <v>1.6729584130039856E-2</v>
      </c>
    </row>
    <row r="88" spans="1:3" x14ac:dyDescent="0.25">
      <c r="A88" t="s">
        <v>675</v>
      </c>
      <c r="B88">
        <v>1995</v>
      </c>
      <c r="C88">
        <v>1.6845556046764753E-2</v>
      </c>
    </row>
    <row r="89" spans="1:3" x14ac:dyDescent="0.25">
      <c r="A89" t="s">
        <v>675</v>
      </c>
      <c r="B89">
        <v>1996</v>
      </c>
      <c r="C89">
        <v>1.7492304259509511E-2</v>
      </c>
    </row>
    <row r="90" spans="1:3" x14ac:dyDescent="0.25">
      <c r="A90" t="s">
        <v>675</v>
      </c>
      <c r="B90">
        <v>1997</v>
      </c>
      <c r="C90">
        <v>1.910270185268656E-2</v>
      </c>
    </row>
    <row r="91" spans="1:3" x14ac:dyDescent="0.25">
      <c r="A91" t="s">
        <v>675</v>
      </c>
      <c r="B91">
        <v>1998</v>
      </c>
      <c r="C91">
        <v>2.1000922661702993E-2</v>
      </c>
    </row>
    <row r="92" spans="1:3" x14ac:dyDescent="0.25">
      <c r="A92" t="s">
        <v>675</v>
      </c>
      <c r="B92">
        <v>1999</v>
      </c>
      <c r="C92">
        <v>1.4545129774538739E-2</v>
      </c>
    </row>
    <row r="93" spans="1:3" x14ac:dyDescent="0.25">
      <c r="A93" t="s">
        <v>675</v>
      </c>
      <c r="B93">
        <v>2000</v>
      </c>
      <c r="C93">
        <v>1.7690462983227205E-2</v>
      </c>
    </row>
    <row r="94" spans="1:3" x14ac:dyDescent="0.25">
      <c r="A94" t="s">
        <v>675</v>
      </c>
      <c r="B94">
        <v>2001</v>
      </c>
      <c r="C94">
        <v>3.1364440077730454E-2</v>
      </c>
    </row>
    <row r="95" spans="1:3" x14ac:dyDescent="0.25">
      <c r="A95" t="s">
        <v>675</v>
      </c>
      <c r="B95">
        <v>2002</v>
      </c>
      <c r="C95">
        <v>2.2499430504786741E-2</v>
      </c>
    </row>
    <row r="96" spans="1:3" x14ac:dyDescent="0.25">
      <c r="A96" t="s">
        <v>675</v>
      </c>
      <c r="B96">
        <v>2003</v>
      </c>
      <c r="C96">
        <v>1.6401511094175727E-2</v>
      </c>
    </row>
    <row r="97" spans="1:3" x14ac:dyDescent="0.25">
      <c r="A97" t="s">
        <v>675</v>
      </c>
      <c r="B97">
        <v>2004</v>
      </c>
      <c r="C97">
        <v>1.224163282404173E-2</v>
      </c>
    </row>
    <row r="98" spans="1:3" x14ac:dyDescent="0.25">
      <c r="A98" t="s">
        <v>675</v>
      </c>
      <c r="B98">
        <v>2005</v>
      </c>
      <c r="C98">
        <v>1.5803079570534815E-2</v>
      </c>
    </row>
    <row r="99" spans="1:3" x14ac:dyDescent="0.25">
      <c r="A99" t="s">
        <v>675</v>
      </c>
      <c r="B99">
        <v>2006</v>
      </c>
      <c r="C99">
        <v>2.0500299367174964E-2</v>
      </c>
    </row>
    <row r="100" spans="1:3" x14ac:dyDescent="0.25">
      <c r="A100" t="s">
        <v>675</v>
      </c>
      <c r="B100">
        <v>2007</v>
      </c>
      <c r="C100">
        <v>1.0170647542654881E-2</v>
      </c>
    </row>
    <row r="101" spans="1:3" x14ac:dyDescent="0.25">
      <c r="A101" t="s">
        <v>675</v>
      </c>
      <c r="B101">
        <v>2008</v>
      </c>
      <c r="C101">
        <v>6.65445299728132E-3</v>
      </c>
    </row>
    <row r="102" spans="1:3" x14ac:dyDescent="0.25">
      <c r="A102" t="s">
        <v>675</v>
      </c>
      <c r="B102">
        <v>2009</v>
      </c>
      <c r="C102">
        <v>6.360782719738077E-3</v>
      </c>
    </row>
    <row r="103" spans="1:3" x14ac:dyDescent="0.25">
      <c r="A103" t="s">
        <v>675</v>
      </c>
      <c r="B103">
        <v>2010</v>
      </c>
      <c r="C103">
        <v>7.1487449144101486E-3</v>
      </c>
    </row>
    <row r="104" spans="1:3" x14ac:dyDescent="0.25">
      <c r="A104" t="s">
        <v>675</v>
      </c>
      <c r="B104">
        <v>2011</v>
      </c>
      <c r="C104">
        <v>7.2524808773623108E-3</v>
      </c>
    </row>
    <row r="105" spans="1:3" x14ac:dyDescent="0.25">
      <c r="A105" t="s">
        <v>675</v>
      </c>
      <c r="B105">
        <v>2012</v>
      </c>
      <c r="C105">
        <v>7.6732122300631495E-3</v>
      </c>
    </row>
    <row r="106" spans="1:3" x14ac:dyDescent="0.25">
      <c r="A106" t="s">
        <v>675</v>
      </c>
      <c r="B106">
        <v>2013</v>
      </c>
      <c r="C106">
        <v>7.6632791831332042E-3</v>
      </c>
    </row>
    <row r="107" spans="1:3" x14ac:dyDescent="0.25">
      <c r="A107" t="s">
        <v>675</v>
      </c>
      <c r="B107">
        <v>2014</v>
      </c>
      <c r="C107">
        <v>7.1312525856970883E-3</v>
      </c>
    </row>
    <row r="108" spans="1:3" x14ac:dyDescent="0.25">
      <c r="A108" t="s">
        <v>675</v>
      </c>
      <c r="B108">
        <v>2015</v>
      </c>
      <c r="C108">
        <v>7.0752161236516979E-3</v>
      </c>
    </row>
    <row r="109" spans="1:3" x14ac:dyDescent="0.25">
      <c r="A109" t="s">
        <v>675</v>
      </c>
      <c r="B109">
        <v>2016</v>
      </c>
      <c r="C109">
        <v>7.0964730757737239E-3</v>
      </c>
    </row>
    <row r="110" spans="1:3" x14ac:dyDescent="0.25">
      <c r="A110" t="s">
        <v>676</v>
      </c>
      <c r="B110">
        <v>1990</v>
      </c>
      <c r="C110">
        <v>0</v>
      </c>
    </row>
    <row r="111" spans="1:3" x14ac:dyDescent="0.25">
      <c r="A111" t="s">
        <v>676</v>
      </c>
      <c r="B111">
        <v>1991</v>
      </c>
      <c r="C111">
        <v>0</v>
      </c>
    </row>
    <row r="112" spans="1:3" x14ac:dyDescent="0.25">
      <c r="A112" t="s">
        <v>676</v>
      </c>
      <c r="B112">
        <v>1992</v>
      </c>
      <c r="C112">
        <v>0</v>
      </c>
    </row>
    <row r="113" spans="1:3" x14ac:dyDescent="0.25">
      <c r="A113" t="s">
        <v>676</v>
      </c>
      <c r="B113">
        <v>1993</v>
      </c>
      <c r="C113">
        <v>0</v>
      </c>
    </row>
    <row r="114" spans="1:3" x14ac:dyDescent="0.25">
      <c r="A114" t="s">
        <v>676</v>
      </c>
      <c r="B114">
        <v>1994</v>
      </c>
      <c r="C114">
        <v>0</v>
      </c>
    </row>
    <row r="115" spans="1:3" x14ac:dyDescent="0.25">
      <c r="A115" t="s">
        <v>676</v>
      </c>
      <c r="B115">
        <v>1995</v>
      </c>
      <c r="C115">
        <v>0</v>
      </c>
    </row>
    <row r="116" spans="1:3" x14ac:dyDescent="0.25">
      <c r="A116" t="s">
        <v>676</v>
      </c>
      <c r="B116">
        <v>1996</v>
      </c>
      <c r="C116">
        <v>0</v>
      </c>
    </row>
    <row r="117" spans="1:3" x14ac:dyDescent="0.25">
      <c r="A117" t="s">
        <v>676</v>
      </c>
      <c r="B117">
        <v>1997</v>
      </c>
      <c r="C117">
        <v>0</v>
      </c>
    </row>
    <row r="118" spans="1:3" x14ac:dyDescent="0.25">
      <c r="A118" t="s">
        <v>676</v>
      </c>
      <c r="B118">
        <v>1998</v>
      </c>
      <c r="C118">
        <v>0</v>
      </c>
    </row>
    <row r="119" spans="1:3" x14ac:dyDescent="0.25">
      <c r="A119" t="s">
        <v>676</v>
      </c>
      <c r="B119">
        <v>1999</v>
      </c>
      <c r="C119">
        <v>0</v>
      </c>
    </row>
    <row r="120" spans="1:3" x14ac:dyDescent="0.25">
      <c r="A120" t="s">
        <v>676</v>
      </c>
      <c r="B120">
        <v>2000</v>
      </c>
      <c r="C120">
        <v>0</v>
      </c>
    </row>
    <row r="121" spans="1:3" x14ac:dyDescent="0.25">
      <c r="A121" t="s">
        <v>676</v>
      </c>
      <c r="B121">
        <v>2001</v>
      </c>
      <c r="C121">
        <v>0.10937814738752291</v>
      </c>
    </row>
    <row r="122" spans="1:3" x14ac:dyDescent="0.25">
      <c r="A122" t="s">
        <v>676</v>
      </c>
      <c r="B122">
        <v>2002</v>
      </c>
      <c r="C122">
        <v>0.23880914170661677</v>
      </c>
    </row>
    <row r="123" spans="1:3" x14ac:dyDescent="0.25">
      <c r="A123" t="s">
        <v>676</v>
      </c>
      <c r="B123">
        <v>2003</v>
      </c>
      <c r="C123">
        <v>0.28390440661698424</v>
      </c>
    </row>
    <row r="124" spans="1:3" x14ac:dyDescent="0.25">
      <c r="A124" t="s">
        <v>676</v>
      </c>
      <c r="B124">
        <v>2004</v>
      </c>
      <c r="C124">
        <v>0.32534243727293199</v>
      </c>
    </row>
    <row r="125" spans="1:3" x14ac:dyDescent="0.25">
      <c r="A125" t="s">
        <v>676</v>
      </c>
      <c r="B125">
        <v>2005</v>
      </c>
      <c r="C125">
        <v>0.32633448828371364</v>
      </c>
    </row>
    <row r="126" spans="1:3" x14ac:dyDescent="0.25">
      <c r="A126" t="s">
        <v>676</v>
      </c>
      <c r="B126">
        <v>2006</v>
      </c>
      <c r="C126">
        <v>0.34059894501980331</v>
      </c>
    </row>
    <row r="127" spans="1:3" x14ac:dyDescent="0.25">
      <c r="A127" t="s">
        <v>676</v>
      </c>
      <c r="B127">
        <v>2007</v>
      </c>
      <c r="C127">
        <v>0.36021493739784005</v>
      </c>
    </row>
    <row r="128" spans="1:3" x14ac:dyDescent="0.25">
      <c r="A128" t="s">
        <v>676</v>
      </c>
      <c r="B128">
        <v>2008</v>
      </c>
      <c r="C128">
        <v>0.36284798717069017</v>
      </c>
    </row>
    <row r="129" spans="1:3" x14ac:dyDescent="0.25">
      <c r="A129" t="s">
        <v>676</v>
      </c>
      <c r="B129">
        <v>2009</v>
      </c>
      <c r="C129">
        <v>0.35633507780982365</v>
      </c>
    </row>
    <row r="130" spans="1:3" x14ac:dyDescent="0.25">
      <c r="A130" t="s">
        <v>676</v>
      </c>
      <c r="B130">
        <v>2010</v>
      </c>
      <c r="C130">
        <v>0.41487978404147674</v>
      </c>
    </row>
    <row r="131" spans="1:3" x14ac:dyDescent="0.25">
      <c r="A131" t="s">
        <v>676</v>
      </c>
      <c r="B131">
        <v>2011</v>
      </c>
      <c r="C131">
        <v>0.42938124204973271</v>
      </c>
    </row>
    <row r="132" spans="1:3" x14ac:dyDescent="0.25">
      <c r="A132" t="s">
        <v>676</v>
      </c>
      <c r="B132">
        <v>2012</v>
      </c>
      <c r="C132">
        <v>0.47606604646803807</v>
      </c>
    </row>
    <row r="133" spans="1:3" x14ac:dyDescent="0.25">
      <c r="A133" t="s">
        <v>676</v>
      </c>
      <c r="B133">
        <v>2013</v>
      </c>
      <c r="C133">
        <v>0.46858678669899456</v>
      </c>
    </row>
    <row r="134" spans="1:3" x14ac:dyDescent="0.25">
      <c r="A134" t="s">
        <v>676</v>
      </c>
      <c r="B134">
        <v>2014</v>
      </c>
      <c r="C134">
        <v>0.47388416405374079</v>
      </c>
    </row>
    <row r="135" spans="1:3" x14ac:dyDescent="0.25">
      <c r="A135" t="s">
        <v>676</v>
      </c>
      <c r="B135">
        <v>2015</v>
      </c>
      <c r="C135">
        <v>0.47426278682454071</v>
      </c>
    </row>
    <row r="136" spans="1:3" x14ac:dyDescent="0.25">
      <c r="A136" t="s">
        <v>676</v>
      </c>
      <c r="B136">
        <v>2016</v>
      </c>
      <c r="C136">
        <v>0.4748496195219768</v>
      </c>
    </row>
    <row r="137" spans="1:3" x14ac:dyDescent="0.25">
      <c r="A137" t="s">
        <v>677</v>
      </c>
      <c r="B137">
        <v>1990</v>
      </c>
      <c r="C137">
        <v>0</v>
      </c>
    </row>
    <row r="138" spans="1:3" x14ac:dyDescent="0.25">
      <c r="A138" t="s">
        <v>677</v>
      </c>
      <c r="B138">
        <v>1991</v>
      </c>
      <c r="C138">
        <v>0</v>
      </c>
    </row>
    <row r="139" spans="1:3" x14ac:dyDescent="0.25">
      <c r="A139" t="s">
        <v>677</v>
      </c>
      <c r="B139">
        <v>1992</v>
      </c>
      <c r="C139">
        <v>0</v>
      </c>
    </row>
    <row r="140" spans="1:3" x14ac:dyDescent="0.25">
      <c r="A140" t="s">
        <v>677</v>
      </c>
      <c r="B140">
        <v>1993</v>
      </c>
      <c r="C140">
        <v>0</v>
      </c>
    </row>
    <row r="141" spans="1:3" x14ac:dyDescent="0.25">
      <c r="A141" t="s">
        <v>677</v>
      </c>
      <c r="B141">
        <v>1994</v>
      </c>
      <c r="C141">
        <v>0</v>
      </c>
    </row>
    <row r="142" spans="1:3" x14ac:dyDescent="0.25">
      <c r="A142" t="s">
        <v>677</v>
      </c>
      <c r="B142">
        <v>1995</v>
      </c>
      <c r="C142">
        <v>0</v>
      </c>
    </row>
    <row r="143" spans="1:3" x14ac:dyDescent="0.25">
      <c r="A143" t="s">
        <v>677</v>
      </c>
      <c r="B143">
        <v>1996</v>
      </c>
      <c r="C143">
        <v>0</v>
      </c>
    </row>
    <row r="144" spans="1:3" x14ac:dyDescent="0.25">
      <c r="A144" t="s">
        <v>677</v>
      </c>
      <c r="B144">
        <v>1997</v>
      </c>
      <c r="C144">
        <v>0</v>
      </c>
    </row>
    <row r="145" spans="1:3" x14ac:dyDescent="0.25">
      <c r="A145" t="s">
        <v>677</v>
      </c>
      <c r="B145">
        <v>1998</v>
      </c>
      <c r="C145">
        <v>3.9196974022652492E-4</v>
      </c>
    </row>
    <row r="146" spans="1:3" x14ac:dyDescent="0.25">
      <c r="A146" t="s">
        <v>677</v>
      </c>
      <c r="B146">
        <v>1999</v>
      </c>
      <c r="C146">
        <v>3.9187468721621801E-5</v>
      </c>
    </row>
    <row r="147" spans="1:3" x14ac:dyDescent="0.25">
      <c r="A147" t="s">
        <v>677</v>
      </c>
      <c r="B147">
        <v>2000</v>
      </c>
      <c r="C147">
        <v>3.9425928152433467E-5</v>
      </c>
    </row>
    <row r="148" spans="1:3" x14ac:dyDescent="0.25">
      <c r="A148" t="s">
        <v>677</v>
      </c>
      <c r="B148">
        <v>2001</v>
      </c>
      <c r="C148">
        <v>3.8922222454957203E-5</v>
      </c>
    </row>
    <row r="149" spans="1:3" x14ac:dyDescent="0.25">
      <c r="A149" t="s">
        <v>677</v>
      </c>
      <c r="B149">
        <v>2002</v>
      </c>
      <c r="C149">
        <v>3.8733163084764616E-5</v>
      </c>
    </row>
    <row r="150" spans="1:3" x14ac:dyDescent="0.25">
      <c r="A150" t="s">
        <v>677</v>
      </c>
      <c r="B150">
        <v>2003</v>
      </c>
      <c r="C150">
        <v>3.4347242513141576E-5</v>
      </c>
    </row>
    <row r="151" spans="1:3" x14ac:dyDescent="0.25">
      <c r="A151" t="s">
        <v>677</v>
      </c>
      <c r="B151">
        <v>2004</v>
      </c>
      <c r="C151">
        <v>3.7463532385990568E-5</v>
      </c>
    </row>
    <row r="152" spans="1:3" x14ac:dyDescent="0.25">
      <c r="A152" t="s">
        <v>677</v>
      </c>
      <c r="B152">
        <v>2005</v>
      </c>
      <c r="C152">
        <v>3.1475316936696789E-5</v>
      </c>
    </row>
    <row r="153" spans="1:3" x14ac:dyDescent="0.25">
      <c r="A153" t="s">
        <v>677</v>
      </c>
      <c r="B153">
        <v>2006</v>
      </c>
      <c r="C153">
        <v>2.4534933667430963E-5</v>
      </c>
    </row>
    <row r="154" spans="1:3" x14ac:dyDescent="0.25">
      <c r="A154" t="s">
        <v>677</v>
      </c>
      <c r="B154">
        <v>2007</v>
      </c>
      <c r="C154">
        <v>6.7793099291969645E-5</v>
      </c>
    </row>
    <row r="155" spans="1:3" x14ac:dyDescent="0.25">
      <c r="A155" t="s">
        <v>677</v>
      </c>
      <c r="B155">
        <v>2008</v>
      </c>
      <c r="C155">
        <v>7.0794070947828314E-5</v>
      </c>
    </row>
    <row r="156" spans="1:3" x14ac:dyDescent="0.25">
      <c r="A156" t="s">
        <v>677</v>
      </c>
      <c r="B156">
        <v>2009</v>
      </c>
      <c r="C156">
        <v>6.5528030417464256E-5</v>
      </c>
    </row>
    <row r="157" spans="1:3" x14ac:dyDescent="0.25">
      <c r="A157" t="s">
        <v>677</v>
      </c>
      <c r="B157">
        <v>2010</v>
      </c>
      <c r="C157">
        <v>6.0705274952309932E-5</v>
      </c>
    </row>
    <row r="158" spans="1:3" x14ac:dyDescent="0.25">
      <c r="A158" t="s">
        <v>677</v>
      </c>
      <c r="B158">
        <v>2011</v>
      </c>
      <c r="C158">
        <v>6.1348827007673859E-5</v>
      </c>
    </row>
    <row r="159" spans="1:3" x14ac:dyDescent="0.25">
      <c r="A159" t="s">
        <v>677</v>
      </c>
      <c r="B159">
        <v>2012</v>
      </c>
      <c r="C159">
        <v>6.0647453353441468E-5</v>
      </c>
    </row>
    <row r="160" spans="1:3" x14ac:dyDescent="0.25">
      <c r="A160" t="s">
        <v>677</v>
      </c>
      <c r="B160">
        <v>2013</v>
      </c>
      <c r="C160">
        <v>5.9990984120328909E-5</v>
      </c>
    </row>
    <row r="161" spans="1:3" x14ac:dyDescent="0.25">
      <c r="A161" t="s">
        <v>677</v>
      </c>
      <c r="B161">
        <v>2014</v>
      </c>
      <c r="C161">
        <v>6.0512479256713524E-5</v>
      </c>
    </row>
    <row r="162" spans="1:3" x14ac:dyDescent="0.25">
      <c r="A162" t="s">
        <v>677</v>
      </c>
      <c r="B162">
        <v>2015</v>
      </c>
      <c r="C162">
        <v>6.0982157859502407E-5</v>
      </c>
    </row>
    <row r="163" spans="1:3" x14ac:dyDescent="0.25">
      <c r="A163" t="s">
        <v>677</v>
      </c>
      <c r="B163">
        <v>2016</v>
      </c>
      <c r="C163">
        <v>6.1423617403936134E-5</v>
      </c>
    </row>
    <row r="164" spans="1:3" x14ac:dyDescent="0.25">
      <c r="A164" t="s">
        <v>685</v>
      </c>
      <c r="B164">
        <v>1990</v>
      </c>
      <c r="C164">
        <v>0.77247115234169073</v>
      </c>
    </row>
    <row r="165" spans="1:3" x14ac:dyDescent="0.25">
      <c r="A165" t="s">
        <v>685</v>
      </c>
      <c r="B165">
        <v>1991</v>
      </c>
      <c r="C165">
        <v>0.76427582852187592</v>
      </c>
    </row>
    <row r="166" spans="1:3" x14ac:dyDescent="0.25">
      <c r="A166" t="s">
        <v>685</v>
      </c>
      <c r="B166">
        <v>1992</v>
      </c>
      <c r="C166">
        <v>0.75524422149590442</v>
      </c>
    </row>
    <row r="167" spans="1:3" x14ac:dyDescent="0.25">
      <c r="A167" t="s">
        <v>685</v>
      </c>
      <c r="B167">
        <v>1993</v>
      </c>
      <c r="C167">
        <v>0.75325552802756435</v>
      </c>
    </row>
    <row r="168" spans="1:3" x14ac:dyDescent="0.25">
      <c r="A168" t="s">
        <v>685</v>
      </c>
      <c r="B168">
        <v>1994</v>
      </c>
      <c r="C168">
        <v>0.7505423206320655</v>
      </c>
    </row>
    <row r="169" spans="1:3" x14ac:dyDescent="0.25">
      <c r="A169" t="s">
        <v>685</v>
      </c>
      <c r="B169">
        <v>1995</v>
      </c>
      <c r="C169">
        <v>0.74278539454738646</v>
      </c>
    </row>
    <row r="170" spans="1:3" x14ac:dyDescent="0.25">
      <c r="A170" t="s">
        <v>685</v>
      </c>
      <c r="B170">
        <v>1996</v>
      </c>
      <c r="C170">
        <v>0.73665673164952417</v>
      </c>
    </row>
    <row r="171" spans="1:3" x14ac:dyDescent="0.25">
      <c r="A171" t="s">
        <v>685</v>
      </c>
      <c r="B171">
        <v>1997</v>
      </c>
      <c r="C171">
        <v>0.73361819374822412</v>
      </c>
    </row>
    <row r="172" spans="1:3" x14ac:dyDescent="0.25">
      <c r="A172" t="s">
        <v>685</v>
      </c>
      <c r="B172">
        <v>1998</v>
      </c>
      <c r="C172">
        <v>0.73054434144123881</v>
      </c>
    </row>
    <row r="173" spans="1:3" x14ac:dyDescent="0.25">
      <c r="A173" t="s">
        <v>685</v>
      </c>
      <c r="B173">
        <v>1999</v>
      </c>
      <c r="C173">
        <v>0.7028157650703899</v>
      </c>
    </row>
    <row r="174" spans="1:3" x14ac:dyDescent="0.25">
      <c r="A174" t="s">
        <v>685</v>
      </c>
      <c r="B174">
        <v>2000</v>
      </c>
      <c r="C174">
        <v>0.70814363876502529</v>
      </c>
    </row>
    <row r="175" spans="1:3" x14ac:dyDescent="0.25">
      <c r="A175" t="s">
        <v>685</v>
      </c>
      <c r="B175">
        <v>2001</v>
      </c>
      <c r="C175">
        <v>0.52795952797588686</v>
      </c>
    </row>
    <row r="176" spans="1:3" x14ac:dyDescent="0.25">
      <c r="A176" t="s">
        <v>685</v>
      </c>
      <c r="B176">
        <v>2002</v>
      </c>
      <c r="C176">
        <v>0.35387029553350285</v>
      </c>
    </row>
    <row r="177" spans="1:3" x14ac:dyDescent="0.25">
      <c r="A177" t="s">
        <v>685</v>
      </c>
      <c r="B177">
        <v>2003</v>
      </c>
      <c r="C177">
        <v>0.28410361368723108</v>
      </c>
    </row>
    <row r="178" spans="1:3" x14ac:dyDescent="0.25">
      <c r="A178" t="s">
        <v>685</v>
      </c>
      <c r="B178">
        <v>2004</v>
      </c>
      <c r="C178">
        <v>0.23806906475249173</v>
      </c>
    </row>
    <row r="179" spans="1:3" x14ac:dyDescent="0.25">
      <c r="A179" t="s">
        <v>685</v>
      </c>
      <c r="B179">
        <v>2005</v>
      </c>
      <c r="C179">
        <v>0.22860304881466975</v>
      </c>
    </row>
    <row r="180" spans="1:3" x14ac:dyDescent="0.25">
      <c r="A180" t="s">
        <v>685</v>
      </c>
      <c r="B180">
        <v>2006</v>
      </c>
      <c r="C180">
        <v>0.12977963695365707</v>
      </c>
    </row>
    <row r="181" spans="1:3" x14ac:dyDescent="0.25">
      <c r="A181" t="s">
        <v>685</v>
      </c>
      <c r="B181">
        <v>2007</v>
      </c>
      <c r="C181">
        <v>0.12905970261715907</v>
      </c>
    </row>
    <row r="182" spans="1:3" x14ac:dyDescent="0.25">
      <c r="A182" t="s">
        <v>685</v>
      </c>
      <c r="B182">
        <v>2008</v>
      </c>
      <c r="C182">
        <v>0.12265255988662256</v>
      </c>
    </row>
    <row r="183" spans="1:3" x14ac:dyDescent="0.25">
      <c r="A183" t="s">
        <v>685</v>
      </c>
      <c r="B183">
        <v>2009</v>
      </c>
      <c r="C183">
        <v>0.16016293127227074</v>
      </c>
    </row>
    <row r="184" spans="1:3" x14ac:dyDescent="0.25">
      <c r="A184" t="s">
        <v>685</v>
      </c>
      <c r="B184">
        <v>2010</v>
      </c>
      <c r="C184">
        <v>8.9358974562722626E-2</v>
      </c>
    </row>
    <row r="185" spans="1:3" x14ac:dyDescent="0.25">
      <c r="A185" t="s">
        <v>685</v>
      </c>
      <c r="B185">
        <v>2011</v>
      </c>
      <c r="C185">
        <v>5.4431222280889952E-2</v>
      </c>
    </row>
    <row r="186" spans="1:3" x14ac:dyDescent="0.25">
      <c r="A186" t="s">
        <v>685</v>
      </c>
      <c r="B186">
        <v>2012</v>
      </c>
      <c r="C186">
        <v>1.7635836099246598E-3</v>
      </c>
    </row>
    <row r="187" spans="1:3" x14ac:dyDescent="0.25">
      <c r="A187" t="s">
        <v>685</v>
      </c>
      <c r="B187">
        <v>2013</v>
      </c>
      <c r="C187">
        <v>6.7236389364084723E-4</v>
      </c>
    </row>
    <row r="188" spans="1:3" x14ac:dyDescent="0.25">
      <c r="A188" t="s">
        <v>685</v>
      </c>
      <c r="B188">
        <v>2014</v>
      </c>
      <c r="C188">
        <v>6.5390129335769482E-4</v>
      </c>
    </row>
    <row r="189" spans="1:3" x14ac:dyDescent="0.25">
      <c r="A189" t="s">
        <v>685</v>
      </c>
      <c r="B189">
        <v>2015</v>
      </c>
      <c r="C189">
        <v>1.5910308083746782E-3</v>
      </c>
    </row>
    <row r="190" spans="1:3" x14ac:dyDescent="0.25">
      <c r="A190" t="s">
        <v>685</v>
      </c>
      <c r="B190">
        <v>2016</v>
      </c>
      <c r="C190">
        <v>6.905850960139872E-4</v>
      </c>
    </row>
    <row r="191" spans="1:3" x14ac:dyDescent="0.25">
      <c r="A191" t="s">
        <v>686</v>
      </c>
      <c r="B191">
        <v>1990</v>
      </c>
      <c r="C191">
        <v>3.2133145602549616E-2</v>
      </c>
    </row>
    <row r="192" spans="1:3" x14ac:dyDescent="0.25">
      <c r="A192" t="s">
        <v>686</v>
      </c>
      <c r="B192">
        <v>1991</v>
      </c>
      <c r="C192">
        <v>2.896477577734588E-2</v>
      </c>
    </row>
    <row r="193" spans="1:3" x14ac:dyDescent="0.25">
      <c r="A193" t="s">
        <v>686</v>
      </c>
      <c r="B193">
        <v>1992</v>
      </c>
      <c r="C193">
        <v>2.6088202343873435E-2</v>
      </c>
    </row>
    <row r="194" spans="1:3" x14ac:dyDescent="0.25">
      <c r="A194" t="s">
        <v>686</v>
      </c>
      <c r="B194">
        <v>1993</v>
      </c>
      <c r="C194">
        <v>2.8301033394774466E-2</v>
      </c>
    </row>
    <row r="195" spans="1:3" x14ac:dyDescent="0.25">
      <c r="A195" t="s">
        <v>686</v>
      </c>
      <c r="B195">
        <v>1994</v>
      </c>
      <c r="C195">
        <v>3.0396373180719471E-2</v>
      </c>
    </row>
    <row r="196" spans="1:3" x14ac:dyDescent="0.25">
      <c r="A196" t="s">
        <v>686</v>
      </c>
      <c r="B196">
        <v>1995</v>
      </c>
      <c r="C196">
        <v>3.1466875717917064E-2</v>
      </c>
    </row>
    <row r="197" spans="1:3" x14ac:dyDescent="0.25">
      <c r="A197" t="s">
        <v>686</v>
      </c>
      <c r="B197">
        <v>1996</v>
      </c>
      <c r="C197">
        <v>3.2582268237509801E-2</v>
      </c>
    </row>
    <row r="198" spans="1:3" x14ac:dyDescent="0.25">
      <c r="A198" t="s">
        <v>686</v>
      </c>
      <c r="B198">
        <v>1997</v>
      </c>
      <c r="C198">
        <v>3.1370816281808905E-2</v>
      </c>
    </row>
    <row r="199" spans="1:3" x14ac:dyDescent="0.25">
      <c r="A199" t="s">
        <v>686</v>
      </c>
      <c r="B199">
        <v>1998</v>
      </c>
      <c r="C199">
        <v>3.0205530280276872E-2</v>
      </c>
    </row>
    <row r="200" spans="1:3" x14ac:dyDescent="0.25">
      <c r="A200" t="s">
        <v>686</v>
      </c>
      <c r="B200">
        <v>1999</v>
      </c>
      <c r="C200">
        <v>3.0876261705836648E-2</v>
      </c>
    </row>
    <row r="201" spans="1:3" x14ac:dyDescent="0.25">
      <c r="A201" t="s">
        <v>686</v>
      </c>
      <c r="B201">
        <v>2000</v>
      </c>
      <c r="C201">
        <v>3.1565736757965555E-2</v>
      </c>
    </row>
    <row r="202" spans="1:3" x14ac:dyDescent="0.25">
      <c r="A202" t="s">
        <v>686</v>
      </c>
      <c r="B202">
        <v>2001</v>
      </c>
      <c r="C202">
        <v>3.1812790047505757E-2</v>
      </c>
    </row>
    <row r="203" spans="1:3" x14ac:dyDescent="0.25">
      <c r="A203" t="s">
        <v>686</v>
      </c>
      <c r="B203">
        <v>2002</v>
      </c>
      <c r="C203">
        <v>3.2130399817433562E-2</v>
      </c>
    </row>
    <row r="204" spans="1:3" x14ac:dyDescent="0.25">
      <c r="A204" t="s">
        <v>686</v>
      </c>
      <c r="B204">
        <v>2003</v>
      </c>
      <c r="C204">
        <v>3.2366373885964327E-2</v>
      </c>
    </row>
    <row r="205" spans="1:3" x14ac:dyDescent="0.25">
      <c r="A205" t="s">
        <v>686</v>
      </c>
      <c r="B205">
        <v>2004</v>
      </c>
      <c r="C205">
        <v>3.3158676524965715E-2</v>
      </c>
    </row>
    <row r="206" spans="1:3" x14ac:dyDescent="0.25">
      <c r="A206" t="s">
        <v>686</v>
      </c>
      <c r="B206">
        <v>2005</v>
      </c>
      <c r="C206">
        <v>3.3925398390867577E-2</v>
      </c>
    </row>
    <row r="207" spans="1:3" x14ac:dyDescent="0.25">
      <c r="A207" t="s">
        <v>686</v>
      </c>
      <c r="B207">
        <v>2006</v>
      </c>
      <c r="C207">
        <v>3.4669447984111854E-2</v>
      </c>
    </row>
    <row r="208" spans="1:3" x14ac:dyDescent="0.25">
      <c r="A208" t="s">
        <v>686</v>
      </c>
      <c r="B208">
        <v>2007</v>
      </c>
      <c r="C208">
        <v>2.965099456723929E-2</v>
      </c>
    </row>
    <row r="209" spans="1:3" x14ac:dyDescent="0.25">
      <c r="A209" t="s">
        <v>686</v>
      </c>
      <c r="B209">
        <v>2008</v>
      </c>
      <c r="C209">
        <v>2.4928493767058649E-2</v>
      </c>
    </row>
    <row r="210" spans="1:3" x14ac:dyDescent="0.25">
      <c r="A210" t="s">
        <v>686</v>
      </c>
      <c r="B210">
        <v>2009</v>
      </c>
      <c r="C210">
        <v>2.0477662917834028E-2</v>
      </c>
    </row>
    <row r="211" spans="1:3" x14ac:dyDescent="0.25">
      <c r="A211" t="s">
        <v>686</v>
      </c>
      <c r="B211">
        <v>2010</v>
      </c>
      <c r="C211">
        <v>1.6273574626514239E-2</v>
      </c>
    </row>
    <row r="212" spans="1:3" x14ac:dyDescent="0.25">
      <c r="A212" t="s">
        <v>686</v>
      </c>
      <c r="B212">
        <v>2011</v>
      </c>
      <c r="C212">
        <v>1.2298517243115798E-2</v>
      </c>
    </row>
    <row r="213" spans="1:3" x14ac:dyDescent="0.25">
      <c r="A213" t="s">
        <v>686</v>
      </c>
      <c r="B213">
        <v>2012</v>
      </c>
      <c r="C213">
        <v>1.755904654122669E-2</v>
      </c>
    </row>
    <row r="214" spans="1:3" x14ac:dyDescent="0.25">
      <c r="A214" t="s">
        <v>686</v>
      </c>
      <c r="B214">
        <v>2013</v>
      </c>
      <c r="C214">
        <v>2.2469596454542471E-2</v>
      </c>
    </row>
    <row r="215" spans="1:3" x14ac:dyDescent="0.25">
      <c r="A215" t="s">
        <v>686</v>
      </c>
      <c r="B215">
        <v>2014</v>
      </c>
      <c r="C215">
        <v>1.7192030056938656E-2</v>
      </c>
    </row>
    <row r="216" spans="1:3" x14ac:dyDescent="0.25">
      <c r="A216" t="s">
        <v>686</v>
      </c>
      <c r="B216">
        <v>2015</v>
      </c>
      <c r="C216">
        <v>1.220868481802562E-2</v>
      </c>
    </row>
    <row r="217" spans="1:3" x14ac:dyDescent="0.25">
      <c r="A217" t="s">
        <v>686</v>
      </c>
      <c r="B217">
        <v>2016</v>
      </c>
      <c r="C217">
        <v>7.4971604505557317E-3</v>
      </c>
    </row>
    <row r="218" spans="1:3" x14ac:dyDescent="0.25">
      <c r="A218" t="s">
        <v>687</v>
      </c>
      <c r="B218">
        <v>1990</v>
      </c>
      <c r="C218">
        <v>7.556713034249098E-3</v>
      </c>
    </row>
    <row r="219" spans="1:3" x14ac:dyDescent="0.25">
      <c r="A219" t="s">
        <v>687</v>
      </c>
      <c r="B219">
        <v>1991</v>
      </c>
      <c r="C219">
        <v>5.1731683366053448E-3</v>
      </c>
    </row>
    <row r="220" spans="1:3" x14ac:dyDescent="0.25">
      <c r="A220" t="s">
        <v>687</v>
      </c>
      <c r="B220">
        <v>1992</v>
      </c>
      <c r="C220">
        <v>2.9691717354266454E-3</v>
      </c>
    </row>
    <row r="221" spans="1:3" x14ac:dyDescent="0.25">
      <c r="A221" t="s">
        <v>687</v>
      </c>
      <c r="B221">
        <v>1993</v>
      </c>
      <c r="C221">
        <v>2.7970282794306757E-3</v>
      </c>
    </row>
    <row r="222" spans="1:3" x14ac:dyDescent="0.25">
      <c r="A222" t="s">
        <v>687</v>
      </c>
      <c r="B222">
        <v>1994</v>
      </c>
      <c r="C222">
        <v>2.6361498170197019E-3</v>
      </c>
    </row>
    <row r="223" spans="1:3" x14ac:dyDescent="0.25">
      <c r="A223" t="s">
        <v>687</v>
      </c>
      <c r="B223">
        <v>1995</v>
      </c>
      <c r="C223">
        <v>2.5973102215294127E-3</v>
      </c>
    </row>
    <row r="224" spans="1:3" x14ac:dyDescent="0.25">
      <c r="A224" t="s">
        <v>687</v>
      </c>
      <c r="B224">
        <v>1996</v>
      </c>
      <c r="C224">
        <v>2.5642160038120052E-3</v>
      </c>
    </row>
    <row r="225" spans="1:3" x14ac:dyDescent="0.25">
      <c r="A225" t="s">
        <v>687</v>
      </c>
      <c r="B225">
        <v>1997</v>
      </c>
      <c r="C225">
        <v>5.9776975804505935E-3</v>
      </c>
    </row>
    <row r="226" spans="1:3" x14ac:dyDescent="0.25">
      <c r="A226" t="s">
        <v>687</v>
      </c>
      <c r="B226">
        <v>1998</v>
      </c>
      <c r="C226">
        <v>9.2650503097846133E-3</v>
      </c>
    </row>
    <row r="227" spans="1:3" x14ac:dyDescent="0.25">
      <c r="A227" t="s">
        <v>687</v>
      </c>
      <c r="B227">
        <v>1999</v>
      </c>
      <c r="C227">
        <v>7.7064075377984787E-3</v>
      </c>
    </row>
    <row r="228" spans="1:3" x14ac:dyDescent="0.25">
      <c r="A228" t="s">
        <v>687</v>
      </c>
      <c r="B228">
        <v>2000</v>
      </c>
      <c r="C228">
        <v>6.2440144365436857E-3</v>
      </c>
    </row>
    <row r="229" spans="1:3" x14ac:dyDescent="0.25">
      <c r="A229" t="s">
        <v>687</v>
      </c>
      <c r="B229">
        <v>2001</v>
      </c>
      <c r="C229">
        <v>6.4852112493568948E-3</v>
      </c>
    </row>
    <row r="230" spans="1:3" x14ac:dyDescent="0.25">
      <c r="A230" t="s">
        <v>687</v>
      </c>
      <c r="B230">
        <v>2002</v>
      </c>
      <c r="C230">
        <v>6.71371652355565E-3</v>
      </c>
    </row>
    <row r="231" spans="1:3" x14ac:dyDescent="0.25">
      <c r="A231" t="s">
        <v>687</v>
      </c>
      <c r="B231">
        <v>2003</v>
      </c>
      <c r="C231">
        <v>6.929974337635079E-3</v>
      </c>
    </row>
    <row r="232" spans="1:3" x14ac:dyDescent="0.25">
      <c r="A232" t="s">
        <v>687</v>
      </c>
      <c r="B232">
        <v>2004</v>
      </c>
      <c r="C232">
        <v>6.6290325580004913E-3</v>
      </c>
    </row>
    <row r="233" spans="1:3" x14ac:dyDescent="0.25">
      <c r="A233" t="s">
        <v>687</v>
      </c>
      <c r="B233">
        <v>2005</v>
      </c>
      <c r="C233">
        <v>6.3316018379527151E-3</v>
      </c>
    </row>
    <row r="234" spans="1:3" x14ac:dyDescent="0.25">
      <c r="A234" t="s">
        <v>687</v>
      </c>
      <c r="B234">
        <v>2006</v>
      </c>
      <c r="C234">
        <v>6.0385455265608966E-3</v>
      </c>
    </row>
    <row r="235" spans="1:3" x14ac:dyDescent="0.25">
      <c r="A235" t="s">
        <v>687</v>
      </c>
      <c r="B235">
        <v>2007</v>
      </c>
      <c r="C235">
        <v>5.0309597055375986E-3</v>
      </c>
    </row>
    <row r="236" spans="1:3" x14ac:dyDescent="0.25">
      <c r="A236" t="s">
        <v>687</v>
      </c>
      <c r="B236">
        <v>2008</v>
      </c>
      <c r="C236">
        <v>4.0822121196981082E-3</v>
      </c>
    </row>
    <row r="237" spans="1:3" x14ac:dyDescent="0.25">
      <c r="A237" t="s">
        <v>687</v>
      </c>
      <c r="B237">
        <v>2009</v>
      </c>
      <c r="C237">
        <v>3.1876705885921851E-3</v>
      </c>
    </row>
    <row r="238" spans="1:3" x14ac:dyDescent="0.25">
      <c r="A238" t="s">
        <v>687</v>
      </c>
      <c r="B238">
        <v>2010</v>
      </c>
      <c r="C238">
        <v>2.3424071851440818E-3</v>
      </c>
    </row>
    <row r="239" spans="1:3" x14ac:dyDescent="0.25">
      <c r="A239" t="s">
        <v>687</v>
      </c>
      <c r="B239">
        <v>2011</v>
      </c>
      <c r="C239">
        <v>1.5423880428302754E-3</v>
      </c>
    </row>
    <row r="240" spans="1:3" x14ac:dyDescent="0.25">
      <c r="A240" t="s">
        <v>687</v>
      </c>
      <c r="B240">
        <v>2012</v>
      </c>
      <c r="C240">
        <v>2.0068935089795794E-3</v>
      </c>
    </row>
    <row r="241" spans="1:3" x14ac:dyDescent="0.25">
      <c r="A241" t="s">
        <v>687</v>
      </c>
      <c r="B241">
        <v>2013</v>
      </c>
      <c r="C241">
        <v>2.4386725099928117E-3</v>
      </c>
    </row>
    <row r="242" spans="1:3" x14ac:dyDescent="0.25">
      <c r="A242" t="s">
        <v>687</v>
      </c>
      <c r="B242">
        <v>2014</v>
      </c>
      <c r="C242">
        <v>2.1141431371746299E-3</v>
      </c>
    </row>
    <row r="243" spans="1:3" x14ac:dyDescent="0.25">
      <c r="A243" t="s">
        <v>687</v>
      </c>
      <c r="B243">
        <v>2015</v>
      </c>
      <c r="C243">
        <v>1.8081749798899329E-3</v>
      </c>
    </row>
    <row r="244" spans="1:3" x14ac:dyDescent="0.25">
      <c r="A244" t="s">
        <v>687</v>
      </c>
      <c r="B244">
        <v>2016</v>
      </c>
      <c r="C244">
        <v>1.5193891451164255E-3</v>
      </c>
    </row>
    <row r="245" spans="1:3" x14ac:dyDescent="0.25">
      <c r="A245" t="s">
        <v>688</v>
      </c>
      <c r="B245">
        <v>1990</v>
      </c>
      <c r="C245">
        <v>0.1274829660795167</v>
      </c>
    </row>
    <row r="246" spans="1:3" x14ac:dyDescent="0.25">
      <c r="A246" t="s">
        <v>688</v>
      </c>
      <c r="B246">
        <v>1991</v>
      </c>
      <c r="C246">
        <v>0.12857147606098057</v>
      </c>
    </row>
    <row r="247" spans="1:3" x14ac:dyDescent="0.25">
      <c r="A247" t="s">
        <v>688</v>
      </c>
      <c r="B247">
        <v>1992</v>
      </c>
      <c r="C247">
        <v>0.12958983727812981</v>
      </c>
    </row>
    <row r="248" spans="1:3" x14ac:dyDescent="0.25">
      <c r="A248" t="s">
        <v>688</v>
      </c>
      <c r="B248">
        <v>1993</v>
      </c>
      <c r="C248">
        <v>0.11643010583723806</v>
      </c>
    </row>
    <row r="249" spans="1:3" x14ac:dyDescent="0.25">
      <c r="A249" t="s">
        <v>688</v>
      </c>
      <c r="B249">
        <v>1994</v>
      </c>
      <c r="C249">
        <v>0.10399965420524733</v>
      </c>
    </row>
    <row r="250" spans="1:3" x14ac:dyDescent="0.25">
      <c r="A250" t="s">
        <v>688</v>
      </c>
      <c r="B250">
        <v>1995</v>
      </c>
      <c r="C250">
        <v>9.899590629473802E-2</v>
      </c>
    </row>
    <row r="251" spans="1:3" x14ac:dyDescent="0.25">
      <c r="A251" t="s">
        <v>688</v>
      </c>
      <c r="B251">
        <v>1996</v>
      </c>
      <c r="C251">
        <v>9.4178610804375271E-2</v>
      </c>
    </row>
    <row r="252" spans="1:3" x14ac:dyDescent="0.25">
      <c r="A252" t="s">
        <v>688</v>
      </c>
      <c r="B252">
        <v>1997</v>
      </c>
      <c r="C252">
        <v>8.2680099233945217E-2</v>
      </c>
    </row>
    <row r="253" spans="1:3" x14ac:dyDescent="0.25">
      <c r="A253" t="s">
        <v>688</v>
      </c>
      <c r="B253">
        <v>1998</v>
      </c>
      <c r="C253">
        <v>7.1611405214190599E-2</v>
      </c>
    </row>
    <row r="254" spans="1:3" x14ac:dyDescent="0.25">
      <c r="A254" t="s">
        <v>688</v>
      </c>
      <c r="B254">
        <v>1999</v>
      </c>
      <c r="C254">
        <v>6.1208693763998762E-2</v>
      </c>
    </row>
    <row r="255" spans="1:3" x14ac:dyDescent="0.25">
      <c r="A255" t="s">
        <v>688</v>
      </c>
      <c r="B255">
        <v>2000</v>
      </c>
      <c r="C255">
        <v>5.1182457829542734E-2</v>
      </c>
    </row>
    <row r="256" spans="1:3" x14ac:dyDescent="0.25">
      <c r="A256" t="s">
        <v>688</v>
      </c>
      <c r="B256">
        <v>2001</v>
      </c>
      <c r="C256">
        <v>4.8928431372914756E-2</v>
      </c>
    </row>
    <row r="257" spans="1:3" x14ac:dyDescent="0.25">
      <c r="A257" t="s">
        <v>688</v>
      </c>
      <c r="B257">
        <v>2002</v>
      </c>
      <c r="C257">
        <v>4.6835160185378324E-2</v>
      </c>
    </row>
    <row r="258" spans="1:3" x14ac:dyDescent="0.25">
      <c r="A258" t="s">
        <v>688</v>
      </c>
      <c r="B258">
        <v>2003</v>
      </c>
      <c r="C258">
        <v>4.4751748750464365E-2</v>
      </c>
    </row>
    <row r="259" spans="1:3" x14ac:dyDescent="0.25">
      <c r="A259" t="s">
        <v>688</v>
      </c>
      <c r="B259">
        <v>2004</v>
      </c>
      <c r="C259">
        <v>3.8193714154276234E-2</v>
      </c>
    </row>
    <row r="260" spans="1:3" x14ac:dyDescent="0.25">
      <c r="A260" t="s">
        <v>688</v>
      </c>
      <c r="B260">
        <v>2005</v>
      </c>
      <c r="C260">
        <v>3.1852199573849202E-2</v>
      </c>
    </row>
    <row r="261" spans="1:3" x14ac:dyDescent="0.25">
      <c r="A261" t="s">
        <v>688</v>
      </c>
      <c r="B261">
        <v>2006</v>
      </c>
      <c r="C261">
        <v>2.5719474581650685E-2</v>
      </c>
    </row>
    <row r="262" spans="1:3" x14ac:dyDescent="0.25">
      <c r="A262" t="s">
        <v>688</v>
      </c>
      <c r="B262">
        <v>2007</v>
      </c>
      <c r="C262">
        <v>2.1483731072669644E-2</v>
      </c>
    </row>
    <row r="263" spans="1:3" x14ac:dyDescent="0.25">
      <c r="A263" t="s">
        <v>688</v>
      </c>
      <c r="B263">
        <v>2008</v>
      </c>
      <c r="C263">
        <v>1.7478575121504962E-2</v>
      </c>
    </row>
    <row r="264" spans="1:3" x14ac:dyDescent="0.25">
      <c r="A264" t="s">
        <v>688</v>
      </c>
      <c r="B264">
        <v>2009</v>
      </c>
      <c r="C264">
        <v>1.3685764733954586E-2</v>
      </c>
    </row>
    <row r="265" spans="1:3" x14ac:dyDescent="0.25">
      <c r="A265" t="s">
        <v>688</v>
      </c>
      <c r="B265">
        <v>2010</v>
      </c>
      <c r="C265">
        <v>1.008850865985376E-2</v>
      </c>
    </row>
    <row r="266" spans="1:3" x14ac:dyDescent="0.25">
      <c r="A266" t="s">
        <v>688</v>
      </c>
      <c r="B266">
        <v>2011</v>
      </c>
      <c r="C266">
        <v>6.671894832502843E-3</v>
      </c>
    </row>
    <row r="267" spans="1:3" x14ac:dyDescent="0.25">
      <c r="A267" t="s">
        <v>688</v>
      </c>
      <c r="B267">
        <v>2012</v>
      </c>
      <c r="C267">
        <v>6.7375008103760896E-3</v>
      </c>
    </row>
    <row r="268" spans="1:3" x14ac:dyDescent="0.25">
      <c r="A268" t="s">
        <v>688</v>
      </c>
      <c r="B268">
        <v>2013</v>
      </c>
      <c r="C268">
        <v>6.7999562138422358E-3</v>
      </c>
    </row>
    <row r="269" spans="1:3" x14ac:dyDescent="0.25">
      <c r="A269" t="s">
        <v>688</v>
      </c>
      <c r="B269">
        <v>2014</v>
      </c>
      <c r="C269">
        <v>7.3569197654586036E-3</v>
      </c>
    </row>
    <row r="270" spans="1:3" x14ac:dyDescent="0.25">
      <c r="A270" t="s">
        <v>688</v>
      </c>
      <c r="B270">
        <v>2015</v>
      </c>
      <c r="C270">
        <v>7.8807128038674099E-3</v>
      </c>
    </row>
    <row r="271" spans="1:3" x14ac:dyDescent="0.25">
      <c r="A271" t="s">
        <v>688</v>
      </c>
      <c r="B271">
        <v>2016</v>
      </c>
      <c r="C271">
        <v>8.3741437246205447E-3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O37" sqref="O37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678</v>
      </c>
      <c r="B1" t="s">
        <v>690</v>
      </c>
    </row>
    <row r="2" spans="1:2" x14ac:dyDescent="0.25">
      <c r="A2" s="65">
        <v>1990</v>
      </c>
      <c r="B2" s="79">
        <v>0</v>
      </c>
    </row>
    <row r="3" spans="1:2" x14ac:dyDescent="0.25">
      <c r="A3" s="65">
        <v>1991</v>
      </c>
      <c r="B3" s="79">
        <v>0</v>
      </c>
    </row>
    <row r="4" spans="1:2" x14ac:dyDescent="0.25">
      <c r="A4" s="65">
        <v>1992</v>
      </c>
      <c r="B4" s="79">
        <v>0</v>
      </c>
    </row>
    <row r="5" spans="1:2" x14ac:dyDescent="0.25">
      <c r="A5" s="65">
        <v>1993</v>
      </c>
      <c r="B5" s="79">
        <v>0</v>
      </c>
    </row>
    <row r="6" spans="1:2" x14ac:dyDescent="0.25">
      <c r="A6" s="65">
        <v>1994</v>
      </c>
      <c r="B6" s="79">
        <v>0</v>
      </c>
    </row>
    <row r="7" spans="1:2" x14ac:dyDescent="0.25">
      <c r="A7" s="65">
        <v>1995</v>
      </c>
      <c r="B7" s="79">
        <v>0</v>
      </c>
    </row>
    <row r="8" spans="1:2" x14ac:dyDescent="0.25">
      <c r="A8" s="65">
        <v>1996</v>
      </c>
      <c r="B8" s="79">
        <v>0</v>
      </c>
    </row>
    <row r="9" spans="1:2" x14ac:dyDescent="0.25">
      <c r="A9" s="65">
        <v>1997</v>
      </c>
      <c r="B9" s="79">
        <v>0</v>
      </c>
    </row>
    <row r="10" spans="1:2" x14ac:dyDescent="0.25">
      <c r="A10" s="65">
        <v>1998</v>
      </c>
      <c r="B10" s="79">
        <v>0</v>
      </c>
    </row>
    <row r="11" spans="1:2" x14ac:dyDescent="0.25">
      <c r="A11" s="65">
        <v>1999</v>
      </c>
      <c r="B11" s="79">
        <v>0</v>
      </c>
    </row>
    <row r="12" spans="1:2" x14ac:dyDescent="0.25">
      <c r="A12" s="65">
        <v>2000</v>
      </c>
      <c r="B12" s="79">
        <v>0</v>
      </c>
    </row>
    <row r="13" spans="1:2" x14ac:dyDescent="0.25">
      <c r="A13" s="65">
        <v>2001</v>
      </c>
      <c r="B13" s="79">
        <v>4709939.5330687249</v>
      </c>
    </row>
    <row r="14" spans="1:2" x14ac:dyDescent="0.25">
      <c r="A14" s="65">
        <v>2002</v>
      </c>
      <c r="B14" s="79">
        <v>4709939.5330687249</v>
      </c>
    </row>
    <row r="15" spans="1:2" x14ac:dyDescent="0.25">
      <c r="A15" s="65">
        <v>2003</v>
      </c>
      <c r="B15" s="79">
        <v>8421520.9510172103</v>
      </c>
    </row>
    <row r="16" spans="1:2" x14ac:dyDescent="0.25">
      <c r="A16" s="65">
        <v>2004</v>
      </c>
      <c r="B16" s="79">
        <v>17446753.299654104</v>
      </c>
    </row>
    <row r="17" spans="1:2" x14ac:dyDescent="0.25">
      <c r="A17" s="65">
        <v>2005</v>
      </c>
      <c r="B17" s="79">
        <v>17154782.649446219</v>
      </c>
    </row>
    <row r="18" spans="1:2" x14ac:dyDescent="0.25">
      <c r="A18" s="65">
        <v>2006</v>
      </c>
      <c r="B18" s="79">
        <v>17910459.354286522</v>
      </c>
    </row>
    <row r="19" spans="1:2" x14ac:dyDescent="0.25">
      <c r="A19" s="65">
        <v>2007</v>
      </c>
      <c r="B19" s="79">
        <v>18689412.14612598</v>
      </c>
    </row>
    <row r="20" spans="1:2" x14ac:dyDescent="0.25">
      <c r="A20" s="65">
        <v>2008</v>
      </c>
      <c r="B20" s="79">
        <v>19177645.503296796</v>
      </c>
    </row>
    <row r="21" spans="1:2" x14ac:dyDescent="0.25">
      <c r="A21" s="65">
        <v>2009</v>
      </c>
      <c r="B21" s="79">
        <v>19665878.860467609</v>
      </c>
    </row>
    <row r="22" spans="1:2" x14ac:dyDescent="0.25">
      <c r="A22" s="65">
        <v>2010</v>
      </c>
      <c r="B22" s="79">
        <v>20154112.217638422</v>
      </c>
    </row>
    <row r="23" spans="1:2" x14ac:dyDescent="0.25">
      <c r="A23" s="65">
        <v>2011</v>
      </c>
      <c r="B23" s="79">
        <v>20642345.574809242</v>
      </c>
    </row>
    <row r="24" spans="1:2" x14ac:dyDescent="0.25">
      <c r="A24" s="65">
        <v>2012</v>
      </c>
      <c r="B24" s="79">
        <v>21343117.440000001</v>
      </c>
    </row>
    <row r="25" spans="1:2" x14ac:dyDescent="0.25">
      <c r="A25" s="65">
        <v>2013</v>
      </c>
      <c r="B25" s="79">
        <v>22803326.208000001</v>
      </c>
    </row>
    <row r="26" spans="1:2" x14ac:dyDescent="0.25">
      <c r="A26" s="65">
        <v>2014</v>
      </c>
      <c r="B26" s="79">
        <v>23009925.536000002</v>
      </c>
    </row>
    <row r="27" spans="1:2" x14ac:dyDescent="0.25">
      <c r="A27" s="65">
        <v>2015</v>
      </c>
      <c r="B27" s="79">
        <v>24401928.671999998</v>
      </c>
    </row>
    <row r="28" spans="1:2" x14ac:dyDescent="0.25">
      <c r="A28" s="65">
        <v>2016</v>
      </c>
      <c r="B28" s="79">
        <v>25812724.896000002</v>
      </c>
    </row>
    <row r="29" spans="1:2" x14ac:dyDescent="0.25">
      <c r="A29" s="65">
        <v>2017</v>
      </c>
      <c r="B29" s="79">
        <v>27003036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sqref="A1:AB11"/>
    </sheetView>
  </sheetViews>
  <sheetFormatPr defaultRowHeight="15" x14ac:dyDescent="0.25"/>
  <sheetData>
    <row r="1" spans="1:28" x14ac:dyDescent="0.25">
      <c r="A1" s="65"/>
      <c r="B1" s="65">
        <v>1990</v>
      </c>
      <c r="C1" s="65">
        <v>1991</v>
      </c>
      <c r="D1" s="65">
        <v>1992</v>
      </c>
      <c r="E1" s="65">
        <v>1993</v>
      </c>
      <c r="F1" s="65">
        <v>1994</v>
      </c>
      <c r="G1" s="65">
        <v>1995</v>
      </c>
      <c r="H1" s="65">
        <v>1996</v>
      </c>
      <c r="I1" s="65">
        <v>1997</v>
      </c>
      <c r="J1" s="65">
        <v>1998</v>
      </c>
      <c r="K1" s="65">
        <v>1999</v>
      </c>
      <c r="L1" s="65">
        <v>2000</v>
      </c>
      <c r="M1" s="65">
        <v>2001</v>
      </c>
      <c r="N1" s="65">
        <v>2002</v>
      </c>
      <c r="O1" s="65">
        <v>2003</v>
      </c>
      <c r="P1" s="65">
        <v>2004</v>
      </c>
      <c r="Q1" s="65">
        <v>2005</v>
      </c>
      <c r="R1" s="65">
        <v>2006</v>
      </c>
      <c r="S1" s="65">
        <v>2007</v>
      </c>
      <c r="T1" s="65">
        <v>2008</v>
      </c>
      <c r="U1" s="65">
        <v>2009</v>
      </c>
      <c r="V1" s="65">
        <v>2010</v>
      </c>
      <c r="W1" s="65">
        <v>2011</v>
      </c>
      <c r="X1" s="65">
        <v>2012</v>
      </c>
      <c r="Y1" s="65">
        <v>2013</v>
      </c>
      <c r="Z1" s="65">
        <v>2014</v>
      </c>
      <c r="AA1" s="65">
        <v>2015</v>
      </c>
      <c r="AB1" s="65">
        <v>2016</v>
      </c>
    </row>
    <row r="2" spans="1:28" x14ac:dyDescent="0.25">
      <c r="A2" s="61" t="s">
        <v>672</v>
      </c>
      <c r="B2" s="73">
        <v>6.0356022941993832E-2</v>
      </c>
      <c r="C2" s="73">
        <v>5.5568500520790882E-2</v>
      </c>
      <c r="D2" s="73">
        <v>3.4238636288164752E-2</v>
      </c>
      <c r="E2" s="73">
        <v>4.1502248522161014E-2</v>
      </c>
      <c r="F2" s="73">
        <v>4.9207039777452041E-2</v>
      </c>
      <c r="G2" s="73">
        <v>5.59282240034112E-2</v>
      </c>
      <c r="H2" s="73">
        <v>3.8434603322890115E-2</v>
      </c>
      <c r="I2" s="73">
        <v>3.3635934563651437E-2</v>
      </c>
      <c r="J2" s="73">
        <v>2.8418830820208289E-2</v>
      </c>
      <c r="K2" s="73">
        <v>0.10562924470924213</v>
      </c>
      <c r="L2" s="73">
        <v>0.10316793470789774</v>
      </c>
      <c r="M2" s="73">
        <v>0.12755600200504247</v>
      </c>
      <c r="N2" s="73">
        <v>0.12887811562621337</v>
      </c>
      <c r="O2" s="73">
        <v>0.13480011567183914</v>
      </c>
      <c r="P2" s="73">
        <v>0.14934343682850401</v>
      </c>
      <c r="Q2" s="73">
        <v>0.16055454179692552</v>
      </c>
      <c r="R2" s="73">
        <v>0.20392257782499584</v>
      </c>
      <c r="S2" s="73">
        <v>0.20415241971441486</v>
      </c>
      <c r="T2" s="73">
        <v>0.21650599240674792</v>
      </c>
      <c r="U2" s="73">
        <v>0.20622649493449377</v>
      </c>
      <c r="V2" s="73">
        <v>0.21911595980932055</v>
      </c>
      <c r="W2" s="73">
        <v>0.23120289403161215</v>
      </c>
      <c r="X2" s="73">
        <v>0.22986558963100387</v>
      </c>
      <c r="Y2" s="73">
        <v>0.22921753999041608</v>
      </c>
      <c r="Z2" s="73">
        <v>0.22650762692454382</v>
      </c>
      <c r="AA2" s="73">
        <v>0.22692009803959701</v>
      </c>
      <c r="AB2" s="74">
        <v>0.22894252168737089</v>
      </c>
    </row>
    <row r="3" spans="1:28" x14ac:dyDescent="0.25">
      <c r="A3" s="62" t="s">
        <v>673</v>
      </c>
      <c r="B3" s="75">
        <v>0</v>
      </c>
      <c r="C3" s="75">
        <v>4.2470571710924911E-3</v>
      </c>
      <c r="D3" s="75">
        <v>3.6504898541682852E-2</v>
      </c>
      <c r="E3" s="75">
        <v>4.0062288315576941E-2</v>
      </c>
      <c r="F3" s="75">
        <v>4.2522966174669156E-2</v>
      </c>
      <c r="G3" s="75">
        <v>4.4805501533020375E-2</v>
      </c>
      <c r="H3" s="75">
        <v>6.7257646877378841E-2</v>
      </c>
      <c r="I3" s="75">
        <v>8.0514502616739272E-2</v>
      </c>
      <c r="J3" s="75">
        <v>9.3959223432953709E-2</v>
      </c>
      <c r="K3" s="75">
        <v>6.3823891450992057E-2</v>
      </c>
      <c r="L3" s="75">
        <v>6.6518486010262889E-2</v>
      </c>
      <c r="M3" s="75">
        <v>8.0318736603028726E-2</v>
      </c>
      <c r="N3" s="75">
        <v>7.3059016074167857E-2</v>
      </c>
      <c r="O3" s="75">
        <v>7.0292255329866452E-2</v>
      </c>
      <c r="P3" s="75">
        <v>6.834471914895493E-2</v>
      </c>
      <c r="Q3" s="75">
        <v>5.6080219321899077E-2</v>
      </c>
      <c r="R3" s="75">
        <v>5.6301358508723406E-2</v>
      </c>
      <c r="S3" s="75">
        <v>5.6377467769698097E-2</v>
      </c>
      <c r="T3" s="75">
        <v>5.6635610605928428E-2</v>
      </c>
      <c r="U3" s="75">
        <v>5.0200053408879536E-2</v>
      </c>
      <c r="V3" s="75">
        <v>5.2488492705328016E-2</v>
      </c>
      <c r="W3" s="75">
        <v>5.3713256961451863E-2</v>
      </c>
      <c r="X3" s="75">
        <v>5.3777934174822621E-2</v>
      </c>
      <c r="Y3" s="75">
        <v>5.3737785257371329E-2</v>
      </c>
      <c r="Z3" s="75">
        <v>5.4202139699915559E-2</v>
      </c>
      <c r="AA3" s="75">
        <v>5.4317254067053344E-2</v>
      </c>
      <c r="AB3" s="76">
        <v>5.4948938754973829E-2</v>
      </c>
    </row>
    <row r="4" spans="1:28" x14ac:dyDescent="0.25">
      <c r="A4" s="62" t="s">
        <v>674</v>
      </c>
      <c r="B4" s="75">
        <v>0</v>
      </c>
      <c r="C4" s="75">
        <v>2.1836689813141139E-3</v>
      </c>
      <c r="D4" s="75">
        <v>2.7710258376617827E-3</v>
      </c>
      <c r="E4" s="75">
        <v>3.3709613588336659E-3</v>
      </c>
      <c r="F4" s="75">
        <v>3.9659120827870683E-3</v>
      </c>
      <c r="G4" s="75">
        <v>6.5752316352326728E-3</v>
      </c>
      <c r="H4" s="75">
        <v>1.0833618845000257E-2</v>
      </c>
      <c r="I4" s="75">
        <v>1.3100054122493925E-2</v>
      </c>
      <c r="J4" s="75">
        <v>1.4602726099417516E-2</v>
      </c>
      <c r="K4" s="75">
        <v>1.3355418518481642E-2</v>
      </c>
      <c r="L4" s="75">
        <v>1.5447842581382426E-2</v>
      </c>
      <c r="M4" s="75">
        <v>3.6157791058556175E-2</v>
      </c>
      <c r="N4" s="75">
        <v>9.7165990865260177E-2</v>
      </c>
      <c r="O4" s="75">
        <v>0.12641565338332644</v>
      </c>
      <c r="P4" s="75">
        <v>0.12863982240344721</v>
      </c>
      <c r="Q4" s="75">
        <v>0.14048394709265091</v>
      </c>
      <c r="R4" s="75">
        <v>0.18244517929965451</v>
      </c>
      <c r="S4" s="75">
        <v>0.18379134651349455</v>
      </c>
      <c r="T4" s="75">
        <v>0.18814332185352017</v>
      </c>
      <c r="U4" s="75">
        <v>0.18329803358399596</v>
      </c>
      <c r="V4" s="75">
        <v>0.18824284822027765</v>
      </c>
      <c r="W4" s="75">
        <v>0.20344475485349439</v>
      </c>
      <c r="X4" s="75">
        <v>0.20448954557221174</v>
      </c>
      <c r="Y4" s="75">
        <v>0.20835402881394607</v>
      </c>
      <c r="Z4" s="75">
        <v>0.21089731000391643</v>
      </c>
      <c r="AA4" s="75">
        <v>0.21387505937714021</v>
      </c>
      <c r="AB4" s="76">
        <v>0.21601974492619405</v>
      </c>
    </row>
    <row r="5" spans="1:28" x14ac:dyDescent="0.25">
      <c r="A5" s="62" t="s">
        <v>675</v>
      </c>
      <c r="B5" s="75">
        <v>0</v>
      </c>
      <c r="C5" s="75">
        <v>1.1015524629994739E-2</v>
      </c>
      <c r="D5" s="75">
        <v>1.2594006479156108E-2</v>
      </c>
      <c r="E5" s="75">
        <v>1.4280806264420812E-2</v>
      </c>
      <c r="F5" s="75">
        <v>1.6729584130039856E-2</v>
      </c>
      <c r="G5" s="75">
        <v>1.6845556046764753E-2</v>
      </c>
      <c r="H5" s="75">
        <v>1.7492304259509511E-2</v>
      </c>
      <c r="I5" s="75">
        <v>1.910270185268656E-2</v>
      </c>
      <c r="J5" s="75">
        <v>2.1000922661702993E-2</v>
      </c>
      <c r="K5" s="75">
        <v>1.4545129774538739E-2</v>
      </c>
      <c r="L5" s="75">
        <v>1.7690462983227205E-2</v>
      </c>
      <c r="M5" s="75">
        <v>3.1364440077730454E-2</v>
      </c>
      <c r="N5" s="75">
        <v>2.2499430504786741E-2</v>
      </c>
      <c r="O5" s="75">
        <v>1.6401511094175727E-2</v>
      </c>
      <c r="P5" s="75">
        <v>1.224163282404173E-2</v>
      </c>
      <c r="Q5" s="75">
        <v>1.5803079570534815E-2</v>
      </c>
      <c r="R5" s="75">
        <v>2.0500299367174964E-2</v>
      </c>
      <c r="S5" s="75">
        <v>1.0170647542654881E-2</v>
      </c>
      <c r="T5" s="75">
        <v>6.65445299728132E-3</v>
      </c>
      <c r="U5" s="75">
        <v>6.360782719738077E-3</v>
      </c>
      <c r="V5" s="75">
        <v>7.1487449144101486E-3</v>
      </c>
      <c r="W5" s="75">
        <v>7.2524808773623108E-3</v>
      </c>
      <c r="X5" s="75">
        <v>7.6732122300631495E-3</v>
      </c>
      <c r="Y5" s="75">
        <v>7.6632791831332042E-3</v>
      </c>
      <c r="Z5" s="75">
        <v>7.1312525856970883E-3</v>
      </c>
      <c r="AA5" s="75">
        <v>7.0752161236516979E-3</v>
      </c>
      <c r="AB5" s="76">
        <v>7.0964730757737239E-3</v>
      </c>
    </row>
    <row r="6" spans="1:28" x14ac:dyDescent="0.25">
      <c r="A6" s="62" t="s">
        <v>676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0.10937814738752291</v>
      </c>
      <c r="N6" s="75">
        <v>0.23880914170661677</v>
      </c>
      <c r="O6" s="75">
        <v>0.28390440661698424</v>
      </c>
      <c r="P6" s="75">
        <v>0.32534243727293199</v>
      </c>
      <c r="Q6" s="75">
        <v>0.32633448828371364</v>
      </c>
      <c r="R6" s="75">
        <v>0.34059894501980331</v>
      </c>
      <c r="S6" s="75">
        <v>0.36021493739784005</v>
      </c>
      <c r="T6" s="75">
        <v>0.36284798717069017</v>
      </c>
      <c r="U6" s="75">
        <v>0.35633507780982365</v>
      </c>
      <c r="V6" s="75">
        <v>0.41487978404147674</v>
      </c>
      <c r="W6" s="75">
        <v>0.42938124204973271</v>
      </c>
      <c r="X6" s="75">
        <v>0.47606604646803807</v>
      </c>
      <c r="Y6" s="75">
        <v>0.46858678669899456</v>
      </c>
      <c r="Z6" s="75">
        <v>0.47388416405374079</v>
      </c>
      <c r="AA6" s="75">
        <v>0.47426278682454071</v>
      </c>
      <c r="AB6" s="76">
        <v>0.4748496195219768</v>
      </c>
    </row>
    <row r="7" spans="1:28" x14ac:dyDescent="0.25">
      <c r="A7" s="62" t="s">
        <v>677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3.9196974022652492E-4</v>
      </c>
      <c r="K7" s="75">
        <v>3.9187468721621801E-5</v>
      </c>
      <c r="L7" s="75">
        <v>3.9425928152433467E-5</v>
      </c>
      <c r="M7" s="75">
        <v>3.8922222454957203E-5</v>
      </c>
      <c r="N7" s="75">
        <v>3.8733163084764616E-5</v>
      </c>
      <c r="O7" s="75">
        <v>3.4347242513141576E-5</v>
      </c>
      <c r="P7" s="75">
        <v>3.7463532385990568E-5</v>
      </c>
      <c r="Q7" s="75">
        <v>3.1475316936696789E-5</v>
      </c>
      <c r="R7" s="75">
        <v>2.4534933667430963E-5</v>
      </c>
      <c r="S7" s="75">
        <v>6.7793099291969645E-5</v>
      </c>
      <c r="T7" s="75">
        <v>7.0794070947828314E-5</v>
      </c>
      <c r="U7" s="75">
        <v>6.5528030417464256E-5</v>
      </c>
      <c r="V7" s="75">
        <v>6.0705274952309932E-5</v>
      </c>
      <c r="W7" s="75">
        <v>6.1348827007673859E-5</v>
      </c>
      <c r="X7" s="75">
        <v>6.0647453353441468E-5</v>
      </c>
      <c r="Y7" s="75">
        <v>5.9990984120328909E-5</v>
      </c>
      <c r="Z7" s="75">
        <v>6.0512479256713524E-5</v>
      </c>
      <c r="AA7" s="75">
        <v>6.0982157859502407E-5</v>
      </c>
      <c r="AB7" s="76">
        <v>6.1423617403936134E-5</v>
      </c>
    </row>
    <row r="8" spans="1:28" x14ac:dyDescent="0.25">
      <c r="A8" s="62" t="s">
        <v>685</v>
      </c>
      <c r="B8" s="75">
        <v>0.77247115234169073</v>
      </c>
      <c r="C8" s="75">
        <v>0.76427582852187592</v>
      </c>
      <c r="D8" s="75">
        <v>0.75524422149590442</v>
      </c>
      <c r="E8" s="75">
        <v>0.75325552802756435</v>
      </c>
      <c r="F8" s="75">
        <v>0.7505423206320655</v>
      </c>
      <c r="G8" s="75">
        <v>0.74278539454738646</v>
      </c>
      <c r="H8" s="75">
        <v>0.73665673164952417</v>
      </c>
      <c r="I8" s="75">
        <v>0.73361819374822412</v>
      </c>
      <c r="J8" s="75">
        <v>0.73054434144123881</v>
      </c>
      <c r="K8" s="75">
        <v>0.7028157650703899</v>
      </c>
      <c r="L8" s="75">
        <v>0.70814363876502529</v>
      </c>
      <c r="M8" s="75">
        <v>0.52795952797588686</v>
      </c>
      <c r="N8" s="75">
        <v>0.35387029553350285</v>
      </c>
      <c r="O8" s="75">
        <v>0.28410361368723108</v>
      </c>
      <c r="P8" s="75">
        <v>0.23806906475249173</v>
      </c>
      <c r="Q8" s="75">
        <v>0.22860304881466975</v>
      </c>
      <c r="R8" s="75">
        <v>0.12977963695365707</v>
      </c>
      <c r="S8" s="75">
        <v>0.12905970261715907</v>
      </c>
      <c r="T8" s="75">
        <v>0.12265255988662256</v>
      </c>
      <c r="U8" s="75">
        <v>0.16016293127227074</v>
      </c>
      <c r="V8" s="75">
        <v>8.9358974562722626E-2</v>
      </c>
      <c r="W8" s="75">
        <v>5.4431222280889952E-2</v>
      </c>
      <c r="X8" s="75">
        <v>1.7635836099246598E-3</v>
      </c>
      <c r="Y8" s="75">
        <v>6.7236389364084723E-4</v>
      </c>
      <c r="Z8" s="75">
        <v>6.5390129335769482E-4</v>
      </c>
      <c r="AA8" s="75">
        <v>1.5910308083746782E-3</v>
      </c>
      <c r="AB8" s="76">
        <v>6.905850960139872E-4</v>
      </c>
    </row>
    <row r="9" spans="1:28" x14ac:dyDescent="0.25">
      <c r="A9" s="62" t="s">
        <v>686</v>
      </c>
      <c r="B9" s="75">
        <v>3.2133145602549616E-2</v>
      </c>
      <c r="C9" s="75">
        <v>2.896477577734588E-2</v>
      </c>
      <c r="D9" s="75">
        <v>2.6088202343873435E-2</v>
      </c>
      <c r="E9" s="75">
        <v>2.8301033394774466E-2</v>
      </c>
      <c r="F9" s="75">
        <v>3.0396373180719471E-2</v>
      </c>
      <c r="G9" s="75">
        <v>3.1466875717917064E-2</v>
      </c>
      <c r="H9" s="75">
        <v>3.2582268237509801E-2</v>
      </c>
      <c r="I9" s="75">
        <v>3.1370816281808905E-2</v>
      </c>
      <c r="J9" s="75">
        <v>3.0205530280276872E-2</v>
      </c>
      <c r="K9" s="75">
        <v>3.0876261705836648E-2</v>
      </c>
      <c r="L9" s="75">
        <v>3.1565736757965555E-2</v>
      </c>
      <c r="M9" s="75">
        <v>3.1812790047505757E-2</v>
      </c>
      <c r="N9" s="75">
        <v>3.2130399817433562E-2</v>
      </c>
      <c r="O9" s="75">
        <v>3.2366373885964327E-2</v>
      </c>
      <c r="P9" s="75">
        <v>3.3158676524965715E-2</v>
      </c>
      <c r="Q9" s="75">
        <v>3.3925398390867577E-2</v>
      </c>
      <c r="R9" s="75">
        <v>3.4669447984111854E-2</v>
      </c>
      <c r="S9" s="75">
        <v>2.965099456723929E-2</v>
      </c>
      <c r="T9" s="75">
        <v>2.4928493767058649E-2</v>
      </c>
      <c r="U9" s="75">
        <v>2.0477662917834028E-2</v>
      </c>
      <c r="V9" s="75">
        <v>1.6273574626514239E-2</v>
      </c>
      <c r="W9" s="75">
        <v>1.2298517243115798E-2</v>
      </c>
      <c r="X9" s="75">
        <v>1.755904654122669E-2</v>
      </c>
      <c r="Y9" s="75">
        <v>2.2469596454542471E-2</v>
      </c>
      <c r="Z9" s="75">
        <v>1.7192030056938656E-2</v>
      </c>
      <c r="AA9" s="75">
        <v>1.220868481802562E-2</v>
      </c>
      <c r="AB9" s="76">
        <v>7.4971604505557317E-3</v>
      </c>
    </row>
    <row r="10" spans="1:28" x14ac:dyDescent="0.25">
      <c r="A10" s="62" t="s">
        <v>687</v>
      </c>
      <c r="B10" s="75">
        <v>7.556713034249098E-3</v>
      </c>
      <c r="C10" s="75">
        <v>5.1731683366053448E-3</v>
      </c>
      <c r="D10" s="75">
        <v>2.9691717354266454E-3</v>
      </c>
      <c r="E10" s="75">
        <v>2.7970282794306757E-3</v>
      </c>
      <c r="F10" s="75">
        <v>2.6361498170197019E-3</v>
      </c>
      <c r="G10" s="75">
        <v>2.5973102215294127E-3</v>
      </c>
      <c r="H10" s="75">
        <v>2.5642160038120052E-3</v>
      </c>
      <c r="I10" s="75">
        <v>5.9776975804505935E-3</v>
      </c>
      <c r="J10" s="75">
        <v>9.2650503097846133E-3</v>
      </c>
      <c r="K10" s="75">
        <v>7.7064075377984787E-3</v>
      </c>
      <c r="L10" s="75">
        <v>6.2440144365436857E-3</v>
      </c>
      <c r="M10" s="75">
        <v>6.4852112493568948E-3</v>
      </c>
      <c r="N10" s="75">
        <v>6.71371652355565E-3</v>
      </c>
      <c r="O10" s="75">
        <v>6.929974337635079E-3</v>
      </c>
      <c r="P10" s="75">
        <v>6.6290325580004913E-3</v>
      </c>
      <c r="Q10" s="75">
        <v>6.3316018379527151E-3</v>
      </c>
      <c r="R10" s="75">
        <v>6.0385455265608966E-3</v>
      </c>
      <c r="S10" s="75">
        <v>5.0309597055375986E-3</v>
      </c>
      <c r="T10" s="75">
        <v>4.0822121196981082E-3</v>
      </c>
      <c r="U10" s="75">
        <v>3.1876705885921851E-3</v>
      </c>
      <c r="V10" s="75">
        <v>2.3424071851440818E-3</v>
      </c>
      <c r="W10" s="75">
        <v>1.5423880428302754E-3</v>
      </c>
      <c r="X10" s="75">
        <v>2.0068935089795794E-3</v>
      </c>
      <c r="Y10" s="75">
        <v>2.4386725099928117E-3</v>
      </c>
      <c r="Z10" s="75">
        <v>2.1141431371746299E-3</v>
      </c>
      <c r="AA10" s="75">
        <v>1.8081749798899329E-3</v>
      </c>
      <c r="AB10" s="76">
        <v>1.5193891451164255E-3</v>
      </c>
    </row>
    <row r="11" spans="1:28" x14ac:dyDescent="0.25">
      <c r="A11" s="70" t="s">
        <v>688</v>
      </c>
      <c r="B11" s="77">
        <v>0.1274829660795167</v>
      </c>
      <c r="C11" s="77">
        <v>0.12857147606098057</v>
      </c>
      <c r="D11" s="77">
        <v>0.12958983727812981</v>
      </c>
      <c r="E11" s="77">
        <v>0.11643010583723806</v>
      </c>
      <c r="F11" s="77">
        <v>0.10399965420524733</v>
      </c>
      <c r="G11" s="77">
        <v>9.899590629473802E-2</v>
      </c>
      <c r="H11" s="77">
        <v>9.4178610804375271E-2</v>
      </c>
      <c r="I11" s="77">
        <v>8.2680099233945217E-2</v>
      </c>
      <c r="J11" s="77">
        <v>7.1611405214190599E-2</v>
      </c>
      <c r="K11" s="77">
        <v>6.1208693763998762E-2</v>
      </c>
      <c r="L11" s="77">
        <v>5.1182457829542734E-2</v>
      </c>
      <c r="M11" s="77">
        <v>4.8928431372914756E-2</v>
      </c>
      <c r="N11" s="77">
        <v>4.6835160185378324E-2</v>
      </c>
      <c r="O11" s="77">
        <v>4.4751748750464365E-2</v>
      </c>
      <c r="P11" s="77">
        <v>3.8193714154276234E-2</v>
      </c>
      <c r="Q11" s="77">
        <v>3.1852199573849202E-2</v>
      </c>
      <c r="R11" s="77">
        <v>2.5719474581650685E-2</v>
      </c>
      <c r="S11" s="77">
        <v>2.1483731072669644E-2</v>
      </c>
      <c r="T11" s="77">
        <v>1.7478575121504962E-2</v>
      </c>
      <c r="U11" s="77">
        <v>1.3685764733954586E-2</v>
      </c>
      <c r="V11" s="77">
        <v>1.008850865985376E-2</v>
      </c>
      <c r="W11" s="77">
        <v>6.671894832502843E-3</v>
      </c>
      <c r="X11" s="77">
        <v>6.7375008103760896E-3</v>
      </c>
      <c r="Y11" s="77">
        <v>6.7999562138422358E-3</v>
      </c>
      <c r="Z11" s="77">
        <v>7.3569197654586036E-3</v>
      </c>
      <c r="AA11" s="77">
        <v>7.8807128038674099E-3</v>
      </c>
      <c r="AB11" s="78">
        <v>8.3741437246205447E-3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workbookViewId="0">
      <selection sqref="A1:AB5"/>
    </sheetView>
  </sheetViews>
  <sheetFormatPr defaultRowHeight="15" x14ac:dyDescent="0.25"/>
  <sheetData>
    <row r="1" spans="1:28" x14ac:dyDescent="0.25">
      <c r="A1" t="s">
        <v>60</v>
      </c>
      <c r="B1" s="65">
        <v>1990</v>
      </c>
      <c r="C1" s="65">
        <v>1991</v>
      </c>
      <c r="D1" s="65">
        <v>1992</v>
      </c>
      <c r="E1" s="65">
        <v>1993</v>
      </c>
      <c r="F1" s="65">
        <v>1994</v>
      </c>
      <c r="G1" s="65">
        <v>1995</v>
      </c>
      <c r="H1" s="65">
        <v>1996</v>
      </c>
      <c r="I1" s="65">
        <v>1997</v>
      </c>
      <c r="J1" s="65">
        <v>1998</v>
      </c>
      <c r="K1" s="65">
        <v>1999</v>
      </c>
      <c r="L1" s="65">
        <v>2000</v>
      </c>
      <c r="M1" s="65">
        <v>2001</v>
      </c>
      <c r="N1" s="65">
        <v>2002</v>
      </c>
      <c r="O1" s="65">
        <v>2003</v>
      </c>
      <c r="P1" s="65">
        <v>2004</v>
      </c>
      <c r="Q1" s="65">
        <v>2005</v>
      </c>
      <c r="R1" s="65">
        <v>2006</v>
      </c>
      <c r="S1" s="65">
        <v>2007</v>
      </c>
      <c r="T1" s="65">
        <v>2008</v>
      </c>
      <c r="U1" s="65">
        <v>2009</v>
      </c>
      <c r="V1" s="65">
        <v>2010</v>
      </c>
      <c r="W1" s="65">
        <v>2011</v>
      </c>
      <c r="X1" s="65">
        <v>2012</v>
      </c>
      <c r="Y1" s="65">
        <v>2013</v>
      </c>
      <c r="Z1" s="65">
        <v>2014</v>
      </c>
      <c r="AA1" s="65">
        <v>2015</v>
      </c>
      <c r="AB1" s="65">
        <v>2016</v>
      </c>
    </row>
    <row r="2" spans="1:28" x14ac:dyDescent="0.25">
      <c r="A2" s="61" t="s">
        <v>685</v>
      </c>
      <c r="B2" s="66">
        <v>9.7575755808614759E-2</v>
      </c>
      <c r="C2" s="66">
        <v>0.12342770087198736</v>
      </c>
      <c r="D2" s="66">
        <v>0.14668507038757495</v>
      </c>
      <c r="E2" s="66">
        <v>0.16063273507113038</v>
      </c>
      <c r="F2" s="66">
        <v>0.18358068097289088</v>
      </c>
      <c r="G2" s="66">
        <v>0.13145246899356663</v>
      </c>
      <c r="H2" s="66">
        <v>7.7839906117176005E-2</v>
      </c>
      <c r="I2" s="66">
        <v>9.1864099345377287E-2</v>
      </c>
      <c r="J2" s="66">
        <v>0.10788216894603644</v>
      </c>
      <c r="K2" s="66">
        <v>9.6138286251505764E-2</v>
      </c>
      <c r="L2" s="66">
        <v>8.5279586936992891E-2</v>
      </c>
      <c r="M2" s="66">
        <v>9.8830453758049774E-2</v>
      </c>
      <c r="N2" s="66">
        <v>0.11239145184878921</v>
      </c>
      <c r="O2" s="66">
        <v>0.12608924864911361</v>
      </c>
      <c r="P2" s="66">
        <v>0.1394121163951508</v>
      </c>
      <c r="Q2" s="66">
        <v>0.15234650294912944</v>
      </c>
      <c r="R2" s="66">
        <v>0.16497375598306838</v>
      </c>
      <c r="S2" s="66">
        <v>0.1693200340745501</v>
      </c>
      <c r="T2" s="66">
        <v>0.17241477755291607</v>
      </c>
      <c r="U2" s="66">
        <v>0.17420292659772116</v>
      </c>
      <c r="V2" s="66">
        <v>0.17460864971381693</v>
      </c>
      <c r="W2" s="66">
        <v>0.17351038061322091</v>
      </c>
      <c r="X2" s="66">
        <v>0.15597768776029861</v>
      </c>
      <c r="Y2" s="66">
        <v>0.13954158807305583</v>
      </c>
      <c r="Z2" s="66">
        <v>0.1711093916010844</v>
      </c>
      <c r="AA2" s="66">
        <v>0.20188871089238564</v>
      </c>
      <c r="AB2" s="67">
        <v>0.2320022967617488</v>
      </c>
    </row>
    <row r="3" spans="1:28" x14ac:dyDescent="0.25">
      <c r="A3" s="62" t="s">
        <v>686</v>
      </c>
      <c r="B3" s="68">
        <v>0.2018429666781888</v>
      </c>
      <c r="C3" s="68">
        <v>0.20857070425320945</v>
      </c>
      <c r="D3" s="68">
        <v>0.21458759937804286</v>
      </c>
      <c r="E3" s="68">
        <v>0.24243669795298595</v>
      </c>
      <c r="F3" s="68">
        <v>0.28203419633166199</v>
      </c>
      <c r="G3" s="68">
        <v>0.26236335194093952</v>
      </c>
      <c r="H3" s="68">
        <v>0.24208794887326304</v>
      </c>
      <c r="I3" s="68">
        <v>0.25331576028289937</v>
      </c>
      <c r="J3" s="68">
        <v>0.26417216213765843</v>
      </c>
      <c r="K3" s="68">
        <v>0.27778308997027629</v>
      </c>
      <c r="L3" s="68">
        <v>0.29238277477987051</v>
      </c>
      <c r="M3" s="68">
        <v>0.33795480614624335</v>
      </c>
      <c r="N3" s="68">
        <v>0.38350955265728365</v>
      </c>
      <c r="O3" s="68">
        <v>0.42917461769949716</v>
      </c>
      <c r="P3" s="68">
        <v>0.43911817977259043</v>
      </c>
      <c r="Q3" s="68">
        <v>0.44880603042753386</v>
      </c>
      <c r="R3" s="68">
        <v>0.45820590197143529</v>
      </c>
      <c r="S3" s="68">
        <v>0.46629485989727182</v>
      </c>
      <c r="T3" s="68">
        <v>0.47479203915441087</v>
      </c>
      <c r="U3" s="68">
        <v>0.48375427847963282</v>
      </c>
      <c r="V3" s="68">
        <v>0.49325812136166325</v>
      </c>
      <c r="W3" s="68">
        <v>0.50341093940073078</v>
      </c>
      <c r="X3" s="68">
        <v>0.55430712820409356</v>
      </c>
      <c r="Y3" s="68">
        <v>0.60192198295009092</v>
      </c>
      <c r="Z3" s="68">
        <v>0.59582542238329783</v>
      </c>
      <c r="AA3" s="68">
        <v>0.58998151511359742</v>
      </c>
      <c r="AB3" s="69">
        <v>0.58436694517563281</v>
      </c>
    </row>
    <row r="4" spans="1:28" x14ac:dyDescent="0.25">
      <c r="A4" s="62" t="s">
        <v>687</v>
      </c>
      <c r="B4" s="68">
        <v>2.8151371978206545E-2</v>
      </c>
      <c r="C4" s="68">
        <v>1.8318003640713999E-2</v>
      </c>
      <c r="D4" s="68">
        <v>9.5411906202116127E-3</v>
      </c>
      <c r="E4" s="68">
        <v>9.1522609108191169E-3</v>
      </c>
      <c r="F4" s="68">
        <v>9.0041195408632237E-3</v>
      </c>
      <c r="G4" s="68">
        <v>1.8159407437610062E-2</v>
      </c>
      <c r="H4" s="68">
        <v>2.7700517015711076E-2</v>
      </c>
      <c r="I4" s="68">
        <v>6.8816558714482057E-2</v>
      </c>
      <c r="J4" s="68">
        <v>0.11406793853082368</v>
      </c>
      <c r="K4" s="68">
        <v>0.14028184885611816</v>
      </c>
      <c r="L4" s="68">
        <v>0.16499863283023244</v>
      </c>
      <c r="M4" s="68">
        <v>0.1423638920478206</v>
      </c>
      <c r="N4" s="68">
        <v>0.11921018102539092</v>
      </c>
      <c r="O4" s="68">
        <v>9.575396236644311E-2</v>
      </c>
      <c r="P4" s="68">
        <v>0.10992508461383714</v>
      </c>
      <c r="Q4" s="68">
        <v>0.12333569929077354</v>
      </c>
      <c r="R4" s="68">
        <v>0.13606047727037543</v>
      </c>
      <c r="S4" s="68">
        <v>0.13579148413663006</v>
      </c>
      <c r="T4" s="68">
        <v>0.13542964229614246</v>
      </c>
      <c r="U4" s="68">
        <v>0.13496251392617173</v>
      </c>
      <c r="V4" s="68">
        <v>0.13437228953626279</v>
      </c>
      <c r="W4" s="68">
        <v>0.13364542482983455</v>
      </c>
      <c r="X4" s="68">
        <v>0.11642478028387038</v>
      </c>
      <c r="Y4" s="68">
        <v>0.10029707397285915</v>
      </c>
      <c r="Z4" s="68">
        <v>9.3527375338232965E-2</v>
      </c>
      <c r="AA4" s="68">
        <v>8.6853410959456229E-2</v>
      </c>
      <c r="AB4" s="69">
        <v>8.024869371026469E-2</v>
      </c>
    </row>
    <row r="5" spans="1:28" x14ac:dyDescent="0.25">
      <c r="A5" s="70" t="s">
        <v>688</v>
      </c>
      <c r="B5" s="71">
        <v>0.67242990553498982</v>
      </c>
      <c r="C5" s="71">
        <v>0.64968359123408925</v>
      </c>
      <c r="D5" s="71">
        <v>0.62918613961417058</v>
      </c>
      <c r="E5" s="71">
        <v>0.58777830606506454</v>
      </c>
      <c r="F5" s="71">
        <v>0.52538100315458403</v>
      </c>
      <c r="G5" s="71">
        <v>0.5880247716278838</v>
      </c>
      <c r="H5" s="71">
        <v>0.65237162799384996</v>
      </c>
      <c r="I5" s="71">
        <v>0.5860035816572412</v>
      </c>
      <c r="J5" s="71">
        <v>0.51387773038548146</v>
      </c>
      <c r="K5" s="71">
        <v>0.48579677492209977</v>
      </c>
      <c r="L5" s="71">
        <v>0.45733900545290412</v>
      </c>
      <c r="M5" s="71">
        <v>0.42085084804788647</v>
      </c>
      <c r="N5" s="71">
        <v>0.38488881446853618</v>
      </c>
      <c r="O5" s="71">
        <v>0.34898217128494602</v>
      </c>
      <c r="P5" s="71">
        <v>0.31154461921842164</v>
      </c>
      <c r="Q5" s="71">
        <v>0.275511767332563</v>
      </c>
      <c r="R5" s="71">
        <v>0.24075986477512096</v>
      </c>
      <c r="S5" s="71">
        <v>0.22859362189154789</v>
      </c>
      <c r="T5" s="71">
        <v>0.21736354099653052</v>
      </c>
      <c r="U5" s="71">
        <v>0.20708028099647438</v>
      </c>
      <c r="V5" s="71">
        <v>0.19776093938825701</v>
      </c>
      <c r="W5" s="71">
        <v>0.18943325515621368</v>
      </c>
      <c r="X5" s="71">
        <v>0.17329040375173749</v>
      </c>
      <c r="Y5" s="71">
        <v>0.15823935500399411</v>
      </c>
      <c r="Z5" s="71">
        <v>0.13953781067738474</v>
      </c>
      <c r="AA5" s="71">
        <v>0.12127636303456064</v>
      </c>
      <c r="AB5" s="72">
        <v>0.10338206435235364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3"/>
  <sheetViews>
    <sheetView workbookViewId="0">
      <selection activeCell="A4" sqref="A4:A12"/>
    </sheetView>
  </sheetViews>
  <sheetFormatPr defaultRowHeight="15" x14ac:dyDescent="0.25"/>
  <cols>
    <col min="1" max="1" width="25.28515625" bestFit="1" customWidth="1"/>
  </cols>
  <sheetData>
    <row r="3" spans="1:1" x14ac:dyDescent="0.25">
      <c r="A3" s="5" t="s">
        <v>99</v>
      </c>
    </row>
    <row r="4" spans="1:1" x14ac:dyDescent="0.25">
      <c r="A4" s="6" t="s">
        <v>53</v>
      </c>
    </row>
    <row r="5" spans="1:1" x14ac:dyDescent="0.25">
      <c r="A5" s="6" t="s">
        <v>5</v>
      </c>
    </row>
    <row r="6" spans="1:1" x14ac:dyDescent="0.25">
      <c r="A6" s="6" t="s">
        <v>12</v>
      </c>
    </row>
    <row r="7" spans="1:1" x14ac:dyDescent="0.25">
      <c r="A7" s="6" t="s">
        <v>54</v>
      </c>
    </row>
    <row r="8" spans="1:1" x14ac:dyDescent="0.25">
      <c r="A8" s="6" t="s">
        <v>65</v>
      </c>
    </row>
    <row r="9" spans="1:1" x14ac:dyDescent="0.25">
      <c r="A9" s="6" t="s">
        <v>38</v>
      </c>
    </row>
    <row r="10" spans="1:1" x14ac:dyDescent="0.25">
      <c r="A10" s="6" t="s">
        <v>55</v>
      </c>
    </row>
    <row r="11" spans="1:1" x14ac:dyDescent="0.25">
      <c r="A11" s="6" t="s">
        <v>56</v>
      </c>
    </row>
    <row r="12" spans="1:1" x14ac:dyDescent="0.25">
      <c r="A12" s="6" t="s">
        <v>57</v>
      </c>
    </row>
    <row r="13" spans="1:1" x14ac:dyDescent="0.25">
      <c r="A13" s="6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workbookViewId="0">
      <selection activeCell="C50" sqref="C50"/>
    </sheetView>
  </sheetViews>
  <sheetFormatPr defaultRowHeight="15" x14ac:dyDescent="0.25"/>
  <cols>
    <col min="1" max="3" width="46.140625" customWidth="1"/>
    <col min="4" max="4" width="25.140625" bestFit="1" customWidth="1"/>
  </cols>
  <sheetData>
    <row r="1" spans="1:5" x14ac:dyDescent="0.25">
      <c r="A1" t="s">
        <v>580</v>
      </c>
      <c r="B1" t="s">
        <v>58</v>
      </c>
      <c r="C1" t="s">
        <v>582</v>
      </c>
      <c r="D1" t="s">
        <v>583</v>
      </c>
      <c r="E1" t="s">
        <v>581</v>
      </c>
    </row>
    <row r="2" spans="1:5" x14ac:dyDescent="0.25">
      <c r="A2" t="s">
        <v>331</v>
      </c>
      <c r="B2" s="2" t="s">
        <v>93</v>
      </c>
      <c r="C2" s="2" t="s">
        <v>65</v>
      </c>
      <c r="D2" s="2" t="s">
        <v>663</v>
      </c>
      <c r="E2" s="2">
        <v>1.1599999999999999</v>
      </c>
    </row>
    <row r="3" spans="1:5" x14ac:dyDescent="0.25">
      <c r="A3" t="s">
        <v>332</v>
      </c>
      <c r="B3" s="2" t="s">
        <v>93</v>
      </c>
      <c r="C3" s="2" t="s">
        <v>65</v>
      </c>
      <c r="D3" s="2" t="s">
        <v>663</v>
      </c>
      <c r="E3" s="2">
        <v>3.02</v>
      </c>
    </row>
    <row r="4" spans="1:5" x14ac:dyDescent="0.25">
      <c r="A4" t="s">
        <v>333</v>
      </c>
      <c r="B4" s="2" t="s">
        <v>93</v>
      </c>
      <c r="C4" s="2" t="s">
        <v>65</v>
      </c>
      <c r="D4" s="2" t="s">
        <v>663</v>
      </c>
      <c r="E4" s="2">
        <v>6.79</v>
      </c>
    </row>
    <row r="5" spans="1:5" x14ac:dyDescent="0.25">
      <c r="A5" t="s">
        <v>334</v>
      </c>
      <c r="B5" s="2" t="s">
        <v>93</v>
      </c>
      <c r="C5" s="2" t="s">
        <v>55</v>
      </c>
      <c r="D5" s="2" t="s">
        <v>663</v>
      </c>
      <c r="E5" s="2">
        <v>14.81</v>
      </c>
    </row>
    <row r="6" spans="1:5" x14ac:dyDescent="0.25">
      <c r="A6" t="s">
        <v>335</v>
      </c>
      <c r="B6" s="2" t="s">
        <v>93</v>
      </c>
      <c r="C6" s="2" t="s">
        <v>55</v>
      </c>
      <c r="D6" s="2" t="s">
        <v>665</v>
      </c>
      <c r="E6" s="2">
        <v>34.130000000000003</v>
      </c>
    </row>
    <row r="7" spans="1:5" x14ac:dyDescent="0.25">
      <c r="A7" t="s">
        <v>336</v>
      </c>
      <c r="B7" s="2" t="s">
        <v>93</v>
      </c>
      <c r="C7" s="2" t="s">
        <v>55</v>
      </c>
      <c r="D7" s="2" t="s">
        <v>663</v>
      </c>
      <c r="E7" s="2">
        <v>34.14</v>
      </c>
    </row>
    <row r="8" spans="1:5" x14ac:dyDescent="0.25">
      <c r="A8" t="s">
        <v>337</v>
      </c>
      <c r="B8" s="2" t="s">
        <v>93</v>
      </c>
      <c r="C8" s="2" t="s">
        <v>55</v>
      </c>
      <c r="D8" s="2" t="s">
        <v>663</v>
      </c>
      <c r="E8" s="2">
        <v>36.049999999999997</v>
      </c>
    </row>
    <row r="9" spans="1:5" x14ac:dyDescent="0.25">
      <c r="A9" t="s">
        <v>338</v>
      </c>
      <c r="B9" s="2" t="s">
        <v>93</v>
      </c>
      <c r="C9" s="2" t="s">
        <v>55</v>
      </c>
      <c r="D9" s="2" t="s">
        <v>664</v>
      </c>
      <c r="E9" s="2">
        <v>44.74</v>
      </c>
    </row>
    <row r="10" spans="1:5" x14ac:dyDescent="0.25">
      <c r="A10" t="s">
        <v>339</v>
      </c>
      <c r="B10" s="2" t="s">
        <v>93</v>
      </c>
      <c r="C10" s="2" t="s">
        <v>55</v>
      </c>
      <c r="D10" s="2" t="s">
        <v>663</v>
      </c>
      <c r="E10" s="2">
        <v>64.7</v>
      </c>
    </row>
    <row r="11" spans="1:5" x14ac:dyDescent="0.25">
      <c r="A11" t="s">
        <v>340</v>
      </c>
      <c r="B11" s="2" t="s">
        <v>93</v>
      </c>
      <c r="C11" s="2" t="s">
        <v>55</v>
      </c>
      <c r="D11" s="2" t="s">
        <v>663</v>
      </c>
      <c r="E11" s="2">
        <v>66.45</v>
      </c>
    </row>
    <row r="12" spans="1:5" x14ac:dyDescent="0.25">
      <c r="A12" t="s">
        <v>341</v>
      </c>
      <c r="B12" s="2" t="s">
        <v>93</v>
      </c>
      <c r="C12" s="2" t="s">
        <v>65</v>
      </c>
      <c r="D12" s="2" t="s">
        <v>663</v>
      </c>
      <c r="E12" s="2">
        <v>75.22</v>
      </c>
    </row>
    <row r="13" spans="1:5" x14ac:dyDescent="0.25">
      <c r="A13" t="s">
        <v>342</v>
      </c>
      <c r="B13" s="2" t="s">
        <v>93</v>
      </c>
      <c r="C13" s="2" t="s">
        <v>55</v>
      </c>
      <c r="D13" s="2" t="s">
        <v>663</v>
      </c>
      <c r="E13" s="2">
        <v>78.09</v>
      </c>
    </row>
    <row r="14" spans="1:5" x14ac:dyDescent="0.25">
      <c r="A14" t="s">
        <v>343</v>
      </c>
      <c r="B14" s="2" t="s">
        <v>93</v>
      </c>
      <c r="C14" s="3" t="s">
        <v>56</v>
      </c>
      <c r="D14" s="2" t="s">
        <v>663</v>
      </c>
      <c r="E14" s="2">
        <v>118.98</v>
      </c>
    </row>
    <row r="15" spans="1:5" x14ac:dyDescent="0.25">
      <c r="A15" t="s">
        <v>344</v>
      </c>
      <c r="B15" s="2" t="s">
        <v>93</v>
      </c>
      <c r="C15" s="2" t="s">
        <v>55</v>
      </c>
      <c r="D15" s="2" t="s">
        <v>666</v>
      </c>
      <c r="E15" s="2">
        <v>890.23</v>
      </c>
    </row>
    <row r="16" spans="1:5" x14ac:dyDescent="0.25">
      <c r="A16" t="s">
        <v>345</v>
      </c>
      <c r="B16" s="2" t="s">
        <v>93</v>
      </c>
      <c r="C16" s="3" t="s">
        <v>12</v>
      </c>
      <c r="D16" s="2" t="s">
        <v>586</v>
      </c>
      <c r="E16" s="2">
        <v>12.3</v>
      </c>
    </row>
    <row r="17" spans="1:5" x14ac:dyDescent="0.25">
      <c r="A17" t="s">
        <v>346</v>
      </c>
      <c r="B17" s="2" t="s">
        <v>93</v>
      </c>
      <c r="C17" s="2" t="s">
        <v>54</v>
      </c>
      <c r="D17" s="2" t="s">
        <v>586</v>
      </c>
      <c r="E17" s="2">
        <v>12.34</v>
      </c>
    </row>
    <row r="18" spans="1:5" x14ac:dyDescent="0.25">
      <c r="A18" t="s">
        <v>347</v>
      </c>
      <c r="B18" s="2" t="s">
        <v>93</v>
      </c>
      <c r="C18" s="3" t="s">
        <v>12</v>
      </c>
      <c r="D18" s="2" t="s">
        <v>586</v>
      </c>
      <c r="E18" s="2">
        <v>14.37</v>
      </c>
    </row>
    <row r="19" spans="1:5" x14ac:dyDescent="0.25">
      <c r="A19" t="s">
        <v>348</v>
      </c>
      <c r="B19" s="2" t="s">
        <v>93</v>
      </c>
      <c r="C19" s="2" t="s">
        <v>65</v>
      </c>
      <c r="D19" s="2" t="s">
        <v>664</v>
      </c>
      <c r="E19" s="2">
        <v>16.600000000000001</v>
      </c>
    </row>
    <row r="20" spans="1:5" x14ac:dyDescent="0.25">
      <c r="A20" t="s">
        <v>349</v>
      </c>
      <c r="B20" s="2" t="s">
        <v>93</v>
      </c>
      <c r="C20" s="2" t="s">
        <v>54</v>
      </c>
      <c r="D20" s="2" t="s">
        <v>586</v>
      </c>
      <c r="E20" s="2">
        <v>19.940000000000001</v>
      </c>
    </row>
    <row r="21" spans="1:5" x14ac:dyDescent="0.25">
      <c r="A21" t="s">
        <v>350</v>
      </c>
      <c r="B21" s="2" t="s">
        <v>93</v>
      </c>
      <c r="C21" s="2" t="s">
        <v>54</v>
      </c>
      <c r="D21" s="2" t="s">
        <v>586</v>
      </c>
      <c r="E21" s="2">
        <v>2.5499999999999998</v>
      </c>
    </row>
    <row r="22" spans="1:5" x14ac:dyDescent="0.25">
      <c r="A22" t="s">
        <v>351</v>
      </c>
      <c r="B22" s="2" t="s">
        <v>93</v>
      </c>
      <c r="C22" s="3" t="s">
        <v>12</v>
      </c>
      <c r="D22" s="2" t="s">
        <v>586</v>
      </c>
      <c r="E22" s="2">
        <v>21.88</v>
      </c>
    </row>
    <row r="23" spans="1:5" x14ac:dyDescent="0.25">
      <c r="A23" t="s">
        <v>352</v>
      </c>
      <c r="B23" s="2" t="s">
        <v>93</v>
      </c>
      <c r="C23" s="3" t="s">
        <v>12</v>
      </c>
      <c r="D23" s="2" t="s">
        <v>586</v>
      </c>
      <c r="E23" s="2">
        <v>26.32</v>
      </c>
    </row>
    <row r="24" spans="1:5" x14ac:dyDescent="0.25">
      <c r="A24" t="s">
        <v>353</v>
      </c>
      <c r="B24" s="2" t="s">
        <v>93</v>
      </c>
      <c r="C24" s="2" t="s">
        <v>65</v>
      </c>
      <c r="D24" s="2" t="s">
        <v>664</v>
      </c>
      <c r="E24" s="2">
        <v>3.08</v>
      </c>
    </row>
    <row r="25" spans="1:5" x14ac:dyDescent="0.25">
      <c r="A25" t="s">
        <v>354</v>
      </c>
      <c r="B25" s="2" t="s">
        <v>93</v>
      </c>
      <c r="C25" s="2" t="s">
        <v>54</v>
      </c>
      <c r="D25" s="2" t="s">
        <v>586</v>
      </c>
      <c r="E25" s="2">
        <v>3.77</v>
      </c>
    </row>
    <row r="26" spans="1:5" x14ac:dyDescent="0.25">
      <c r="A26" t="s">
        <v>355</v>
      </c>
      <c r="B26" s="2" t="s">
        <v>93</v>
      </c>
      <c r="C26" s="2" t="s">
        <v>54</v>
      </c>
      <c r="D26" s="2" t="s">
        <v>586</v>
      </c>
      <c r="E26" s="2">
        <v>4.4000000000000004</v>
      </c>
    </row>
    <row r="27" spans="1:5" x14ac:dyDescent="0.25">
      <c r="A27" t="s">
        <v>356</v>
      </c>
      <c r="B27" s="2" t="s">
        <v>93</v>
      </c>
      <c r="C27" s="3" t="s">
        <v>12</v>
      </c>
      <c r="D27" s="2" t="s">
        <v>586</v>
      </c>
      <c r="E27" s="2">
        <v>6.4</v>
      </c>
    </row>
    <row r="28" spans="1:5" x14ac:dyDescent="0.25">
      <c r="A28" t="s">
        <v>357</v>
      </c>
      <c r="B28" s="2" t="s">
        <v>93</v>
      </c>
      <c r="C28" s="3" t="s">
        <v>12</v>
      </c>
      <c r="D28" s="2" t="s">
        <v>586</v>
      </c>
      <c r="E28" s="2">
        <v>6.41</v>
      </c>
    </row>
    <row r="29" spans="1:5" x14ac:dyDescent="0.25">
      <c r="A29" t="s">
        <v>358</v>
      </c>
      <c r="B29" s="2" t="s">
        <v>93</v>
      </c>
      <c r="C29" s="2" t="s">
        <v>54</v>
      </c>
      <c r="D29" s="2" t="s">
        <v>586</v>
      </c>
      <c r="E29" s="2">
        <v>6.72</v>
      </c>
    </row>
    <row r="30" spans="1:5" x14ac:dyDescent="0.25">
      <c r="A30" t="s">
        <v>359</v>
      </c>
      <c r="B30" s="2" t="s">
        <v>93</v>
      </c>
      <c r="C30" s="3" t="s">
        <v>12</v>
      </c>
      <c r="D30" s="2" t="s">
        <v>586</v>
      </c>
      <c r="E30" s="2">
        <v>7.85</v>
      </c>
    </row>
    <row r="31" spans="1:5" x14ac:dyDescent="0.25">
      <c r="A31" t="s">
        <v>360</v>
      </c>
      <c r="B31" s="2" t="s">
        <v>93</v>
      </c>
      <c r="C31" s="2" t="s">
        <v>54</v>
      </c>
      <c r="D31" s="2" t="s">
        <v>586</v>
      </c>
      <c r="E31" s="2">
        <v>9.35</v>
      </c>
    </row>
    <row r="32" spans="1:5" x14ac:dyDescent="0.25">
      <c r="A32" t="s">
        <v>361</v>
      </c>
      <c r="B32" s="2" t="s">
        <v>93</v>
      </c>
      <c r="C32" s="3" t="s">
        <v>12</v>
      </c>
      <c r="D32" s="2" t="s">
        <v>586</v>
      </c>
      <c r="E32" s="2">
        <v>91.12</v>
      </c>
    </row>
    <row r="33" spans="1:5" x14ac:dyDescent="0.25">
      <c r="A33" t="s">
        <v>362</v>
      </c>
      <c r="B33" s="2" t="s">
        <v>89</v>
      </c>
      <c r="C33" s="2" t="s">
        <v>65</v>
      </c>
      <c r="D33" s="2" t="s">
        <v>665</v>
      </c>
      <c r="E33" s="2">
        <v>10.86</v>
      </c>
    </row>
    <row r="34" spans="1:5" x14ac:dyDescent="0.25">
      <c r="A34" t="s">
        <v>363</v>
      </c>
      <c r="B34" s="2" t="s">
        <v>89</v>
      </c>
      <c r="C34" s="3" t="s">
        <v>12</v>
      </c>
      <c r="D34" s="2" t="s">
        <v>662</v>
      </c>
      <c r="E34" s="2">
        <v>105.14</v>
      </c>
    </row>
    <row r="35" spans="1:5" x14ac:dyDescent="0.25">
      <c r="A35" t="s">
        <v>364</v>
      </c>
      <c r="B35" s="2" t="s">
        <v>89</v>
      </c>
      <c r="C35" s="2" t="s">
        <v>65</v>
      </c>
      <c r="D35" s="2" t="s">
        <v>662</v>
      </c>
      <c r="E35" s="2">
        <v>11.49</v>
      </c>
    </row>
    <row r="36" spans="1:5" x14ac:dyDescent="0.25">
      <c r="A36" t="s">
        <v>365</v>
      </c>
      <c r="B36" s="2" t="s">
        <v>89</v>
      </c>
      <c r="C36" s="3" t="s">
        <v>12</v>
      </c>
      <c r="D36" s="2" t="s">
        <v>586</v>
      </c>
      <c r="E36" s="2">
        <v>118.29</v>
      </c>
    </row>
    <row r="37" spans="1:5" x14ac:dyDescent="0.25">
      <c r="A37" t="s">
        <v>366</v>
      </c>
      <c r="B37" s="2" t="s">
        <v>89</v>
      </c>
      <c r="C37" s="2" t="s">
        <v>65</v>
      </c>
      <c r="D37" s="2" t="s">
        <v>662</v>
      </c>
      <c r="E37" s="2">
        <v>13.59</v>
      </c>
    </row>
    <row r="38" spans="1:5" x14ac:dyDescent="0.25">
      <c r="A38" t="s">
        <v>367</v>
      </c>
      <c r="B38" s="2" t="s">
        <v>89</v>
      </c>
      <c r="C38" s="2" t="s">
        <v>65</v>
      </c>
      <c r="D38" s="2" t="s">
        <v>662</v>
      </c>
      <c r="E38" s="2">
        <v>14.56</v>
      </c>
    </row>
    <row r="39" spans="1:5" x14ac:dyDescent="0.25">
      <c r="A39" t="s">
        <v>368</v>
      </c>
      <c r="B39" s="2" t="s">
        <v>89</v>
      </c>
      <c r="C39" s="3" t="s">
        <v>12</v>
      </c>
      <c r="D39" s="2" t="s">
        <v>586</v>
      </c>
      <c r="E39" s="2">
        <v>140.09</v>
      </c>
    </row>
    <row r="40" spans="1:5" x14ac:dyDescent="0.25">
      <c r="A40" t="s">
        <v>369</v>
      </c>
      <c r="B40" s="2" t="s">
        <v>89</v>
      </c>
      <c r="C40" s="2" t="s">
        <v>54</v>
      </c>
      <c r="D40" s="2" t="s">
        <v>586</v>
      </c>
      <c r="E40" s="2">
        <v>15.3</v>
      </c>
    </row>
    <row r="41" spans="1:5" x14ac:dyDescent="0.25">
      <c r="A41" t="s">
        <v>370</v>
      </c>
      <c r="B41" s="2" t="s">
        <v>89</v>
      </c>
      <c r="C41" s="2" t="s">
        <v>65</v>
      </c>
      <c r="D41" s="2" t="s">
        <v>665</v>
      </c>
      <c r="E41" s="2">
        <v>15.53</v>
      </c>
    </row>
    <row r="42" spans="1:5" x14ac:dyDescent="0.25">
      <c r="A42" t="s">
        <v>371</v>
      </c>
      <c r="B42" s="2" t="s">
        <v>89</v>
      </c>
      <c r="C42" s="2" t="s">
        <v>65</v>
      </c>
      <c r="D42" s="2" t="s">
        <v>662</v>
      </c>
      <c r="E42" s="2">
        <v>15.6</v>
      </c>
    </row>
    <row r="43" spans="1:5" x14ac:dyDescent="0.25">
      <c r="A43" t="s">
        <v>372</v>
      </c>
      <c r="B43" s="2" t="s">
        <v>89</v>
      </c>
      <c r="C43" s="2" t="s">
        <v>55</v>
      </c>
      <c r="D43" s="2" t="s">
        <v>585</v>
      </c>
      <c r="E43" s="2">
        <v>23.09</v>
      </c>
    </row>
    <row r="44" spans="1:5" x14ac:dyDescent="0.25">
      <c r="A44" t="s">
        <v>373</v>
      </c>
      <c r="B44" s="2" t="s">
        <v>89</v>
      </c>
      <c r="C44" s="2" t="s">
        <v>65</v>
      </c>
      <c r="D44" s="2" t="s">
        <v>663</v>
      </c>
      <c r="E44" s="2">
        <v>3.65</v>
      </c>
    </row>
    <row r="45" spans="1:5" x14ac:dyDescent="0.25">
      <c r="A45" t="s">
        <v>374</v>
      </c>
      <c r="B45" s="2" t="s">
        <v>89</v>
      </c>
      <c r="C45" s="2" t="s">
        <v>56</v>
      </c>
      <c r="D45" s="2" t="s">
        <v>662</v>
      </c>
      <c r="E45" s="2">
        <v>33.369999999999997</v>
      </c>
    </row>
    <row r="46" spans="1:5" x14ac:dyDescent="0.25">
      <c r="A46" t="s">
        <v>375</v>
      </c>
      <c r="B46" s="2" t="s">
        <v>89</v>
      </c>
      <c r="C46" s="2" t="s">
        <v>65</v>
      </c>
      <c r="D46" s="2" t="s">
        <v>666</v>
      </c>
      <c r="E46" s="2">
        <v>3358.77</v>
      </c>
    </row>
    <row r="47" spans="1:5" x14ac:dyDescent="0.25">
      <c r="A47" t="s">
        <v>376</v>
      </c>
      <c r="B47" s="2" t="s">
        <v>89</v>
      </c>
      <c r="C47" s="2" t="s">
        <v>56</v>
      </c>
      <c r="D47" s="2" t="s">
        <v>662</v>
      </c>
      <c r="E47" s="2">
        <v>41.95</v>
      </c>
    </row>
    <row r="48" spans="1:5" x14ac:dyDescent="0.25">
      <c r="A48" t="s">
        <v>377</v>
      </c>
      <c r="B48" s="2" t="s">
        <v>89</v>
      </c>
      <c r="C48" s="2" t="s">
        <v>65</v>
      </c>
      <c r="D48" s="2" t="s">
        <v>662</v>
      </c>
      <c r="E48" s="2">
        <v>43.42</v>
      </c>
    </row>
    <row r="49" spans="1:5" x14ac:dyDescent="0.25">
      <c r="A49" t="s">
        <v>378</v>
      </c>
      <c r="B49" s="2" t="s">
        <v>89</v>
      </c>
      <c r="C49" s="2" t="s">
        <v>53</v>
      </c>
      <c r="D49" s="2" t="s">
        <v>666</v>
      </c>
      <c r="E49" s="2">
        <v>511.75</v>
      </c>
    </row>
    <row r="50" spans="1:5" x14ac:dyDescent="0.25">
      <c r="A50" t="s">
        <v>379</v>
      </c>
      <c r="B50" s="2" t="s">
        <v>89</v>
      </c>
      <c r="C50" s="2" t="s">
        <v>65</v>
      </c>
      <c r="D50" s="2" t="s">
        <v>662</v>
      </c>
      <c r="E50" s="2">
        <v>6.97</v>
      </c>
    </row>
    <row r="51" spans="1:5" x14ac:dyDescent="0.25">
      <c r="A51" t="s">
        <v>380</v>
      </c>
      <c r="B51" s="2" t="s">
        <v>89</v>
      </c>
      <c r="C51" s="2" t="s">
        <v>65</v>
      </c>
      <c r="D51" s="2" t="s">
        <v>662</v>
      </c>
      <c r="E51" s="2">
        <v>61.31</v>
      </c>
    </row>
    <row r="52" spans="1:5" x14ac:dyDescent="0.25">
      <c r="A52" t="s">
        <v>365</v>
      </c>
      <c r="B52" s="2" t="s">
        <v>89</v>
      </c>
      <c r="C52" s="2" t="s">
        <v>53</v>
      </c>
      <c r="D52" s="2" t="s">
        <v>665</v>
      </c>
      <c r="E52" s="2">
        <v>61.94</v>
      </c>
    </row>
    <row r="53" spans="1:5" x14ac:dyDescent="0.25">
      <c r="A53" t="s">
        <v>381</v>
      </c>
      <c r="B53" s="2" t="s">
        <v>89</v>
      </c>
      <c r="C53" s="2" t="s">
        <v>65</v>
      </c>
      <c r="D53" s="2" t="s">
        <v>666</v>
      </c>
      <c r="E53" s="2">
        <v>6958.16</v>
      </c>
    </row>
    <row r="54" spans="1:5" x14ac:dyDescent="0.25">
      <c r="A54" t="s">
        <v>382</v>
      </c>
      <c r="B54" s="2" t="s">
        <v>89</v>
      </c>
      <c r="C54" s="2" t="s">
        <v>65</v>
      </c>
      <c r="D54" s="2" t="s">
        <v>664</v>
      </c>
      <c r="E54" s="2">
        <v>9.08</v>
      </c>
    </row>
    <row r="55" spans="1:5" x14ac:dyDescent="0.25">
      <c r="A55" t="s">
        <v>383</v>
      </c>
      <c r="B55" s="2" t="s">
        <v>88</v>
      </c>
      <c r="C55" s="2" t="s">
        <v>65</v>
      </c>
      <c r="D55" s="3" t="s">
        <v>661</v>
      </c>
      <c r="E55" s="3">
        <v>6.38</v>
      </c>
    </row>
    <row r="56" spans="1:5" x14ac:dyDescent="0.25">
      <c r="A56" t="s">
        <v>384</v>
      </c>
      <c r="B56" s="2" t="s">
        <v>88</v>
      </c>
      <c r="C56" s="3" t="s">
        <v>12</v>
      </c>
      <c r="D56" s="3" t="s">
        <v>661</v>
      </c>
      <c r="E56" s="3">
        <v>7.46</v>
      </c>
    </row>
    <row r="57" spans="1:5" x14ac:dyDescent="0.25">
      <c r="A57" t="s">
        <v>385</v>
      </c>
      <c r="B57" s="2" t="s">
        <v>88</v>
      </c>
      <c r="C57" s="2" t="s">
        <v>5</v>
      </c>
      <c r="D57" s="2" t="s">
        <v>585</v>
      </c>
      <c r="E57" s="2">
        <v>52.31</v>
      </c>
    </row>
    <row r="58" spans="1:5" x14ac:dyDescent="0.25">
      <c r="A58" t="s">
        <v>386</v>
      </c>
      <c r="B58" s="2" t="s">
        <v>88</v>
      </c>
      <c r="C58" s="2" t="s">
        <v>5</v>
      </c>
      <c r="D58" s="2" t="s">
        <v>585</v>
      </c>
      <c r="E58" s="3">
        <v>119.01</v>
      </c>
    </row>
    <row r="59" spans="1:5" x14ac:dyDescent="0.25">
      <c r="A59" t="s">
        <v>387</v>
      </c>
      <c r="B59" s="2" t="s">
        <v>88</v>
      </c>
      <c r="C59" s="2" t="s">
        <v>65</v>
      </c>
      <c r="D59" s="2" t="s">
        <v>662</v>
      </c>
      <c r="E59" s="2">
        <v>464.65</v>
      </c>
    </row>
    <row r="60" spans="1:5" x14ac:dyDescent="0.25">
      <c r="A60" t="s">
        <v>388</v>
      </c>
      <c r="B60" s="2" t="s">
        <v>88</v>
      </c>
      <c r="C60" s="2" t="s">
        <v>65</v>
      </c>
      <c r="D60" s="2" t="s">
        <v>49</v>
      </c>
      <c r="E60" s="2">
        <v>1.72</v>
      </c>
    </row>
    <row r="61" spans="1:5" x14ac:dyDescent="0.25">
      <c r="A61" t="s">
        <v>389</v>
      </c>
      <c r="B61" s="2" t="s">
        <v>88</v>
      </c>
      <c r="C61" s="2" t="s">
        <v>65</v>
      </c>
      <c r="D61" s="3" t="s">
        <v>661</v>
      </c>
      <c r="E61" s="2">
        <v>1.76</v>
      </c>
    </row>
    <row r="62" spans="1:5" x14ac:dyDescent="0.25">
      <c r="A62" t="s">
        <v>390</v>
      </c>
      <c r="B62" s="2" t="s">
        <v>88</v>
      </c>
      <c r="C62" s="2" t="s">
        <v>65</v>
      </c>
      <c r="D62" s="3" t="s">
        <v>661</v>
      </c>
      <c r="E62" s="2">
        <v>10.44</v>
      </c>
    </row>
    <row r="63" spans="1:5" x14ac:dyDescent="0.25">
      <c r="A63" t="s">
        <v>391</v>
      </c>
      <c r="B63" s="2" t="s">
        <v>88</v>
      </c>
      <c r="C63" s="2" t="s">
        <v>65</v>
      </c>
      <c r="D63" s="3" t="s">
        <v>661</v>
      </c>
      <c r="E63" s="2">
        <v>138.58000000000001</v>
      </c>
    </row>
    <row r="64" spans="1:5" x14ac:dyDescent="0.25">
      <c r="A64" t="s">
        <v>392</v>
      </c>
      <c r="B64" s="2" t="s">
        <v>88</v>
      </c>
      <c r="C64" s="2" t="s">
        <v>5</v>
      </c>
      <c r="D64" s="2" t="s">
        <v>585</v>
      </c>
      <c r="E64" s="2">
        <v>1471.84</v>
      </c>
    </row>
    <row r="65" spans="1:5" x14ac:dyDescent="0.25">
      <c r="A65" t="s">
        <v>393</v>
      </c>
      <c r="B65" s="2" t="s">
        <v>88</v>
      </c>
      <c r="C65" s="2" t="s">
        <v>55</v>
      </c>
      <c r="D65" s="2" t="s">
        <v>586</v>
      </c>
      <c r="E65" s="2">
        <v>2.0699999999999998</v>
      </c>
    </row>
    <row r="66" spans="1:5" x14ac:dyDescent="0.25">
      <c r="A66" t="s">
        <v>394</v>
      </c>
      <c r="B66" s="2" t="s">
        <v>88</v>
      </c>
      <c r="C66" s="2" t="s">
        <v>65</v>
      </c>
      <c r="D66" s="3" t="s">
        <v>661</v>
      </c>
      <c r="E66" s="2">
        <v>200.48</v>
      </c>
    </row>
    <row r="67" spans="1:5" x14ac:dyDescent="0.25">
      <c r="A67" t="s">
        <v>395</v>
      </c>
      <c r="B67" s="2" t="s">
        <v>88</v>
      </c>
      <c r="C67" s="2" t="s">
        <v>5</v>
      </c>
      <c r="D67" s="2" t="s">
        <v>585</v>
      </c>
      <c r="E67" s="2">
        <v>27.62</v>
      </c>
    </row>
    <row r="68" spans="1:5" x14ac:dyDescent="0.25">
      <c r="A68" t="s">
        <v>396</v>
      </c>
      <c r="B68" s="2" t="s">
        <v>88</v>
      </c>
      <c r="C68" s="3" t="s">
        <v>12</v>
      </c>
      <c r="D68" s="3" t="s">
        <v>661</v>
      </c>
      <c r="E68" s="2">
        <v>3.17</v>
      </c>
    </row>
    <row r="69" spans="1:5" x14ac:dyDescent="0.25">
      <c r="A69" t="s">
        <v>397</v>
      </c>
      <c r="B69" s="2" t="s">
        <v>88</v>
      </c>
      <c r="C69" s="2" t="s">
        <v>65</v>
      </c>
      <c r="D69" s="3" t="s">
        <v>661</v>
      </c>
      <c r="E69" s="2">
        <v>30.29</v>
      </c>
    </row>
    <row r="70" spans="1:5" x14ac:dyDescent="0.25">
      <c r="A70" t="s">
        <v>398</v>
      </c>
      <c r="B70" s="2" t="s">
        <v>88</v>
      </c>
      <c r="C70" s="3" t="s">
        <v>12</v>
      </c>
      <c r="D70" s="2" t="s">
        <v>662</v>
      </c>
      <c r="E70" s="2">
        <v>31.87</v>
      </c>
    </row>
    <row r="71" spans="1:5" x14ac:dyDescent="0.25">
      <c r="A71" t="s">
        <v>399</v>
      </c>
      <c r="B71" s="2" t="s">
        <v>88</v>
      </c>
      <c r="C71" s="2" t="s">
        <v>5</v>
      </c>
      <c r="D71" s="2" t="s">
        <v>585</v>
      </c>
      <c r="E71" s="2">
        <v>37.729999999999997</v>
      </c>
    </row>
    <row r="72" spans="1:5" x14ac:dyDescent="0.25">
      <c r="A72" t="s">
        <v>400</v>
      </c>
      <c r="B72" s="2" t="s">
        <v>88</v>
      </c>
      <c r="C72" s="3" t="s">
        <v>12</v>
      </c>
      <c r="D72" s="3" t="s">
        <v>661</v>
      </c>
      <c r="E72" s="2">
        <v>38.229999999999997</v>
      </c>
    </row>
    <row r="73" spans="1:5" x14ac:dyDescent="0.25">
      <c r="A73" t="s">
        <v>401</v>
      </c>
      <c r="B73" s="2" t="s">
        <v>88</v>
      </c>
      <c r="C73" s="2" t="s">
        <v>56</v>
      </c>
      <c r="D73" s="3" t="s">
        <v>661</v>
      </c>
      <c r="E73" s="2">
        <v>4.22</v>
      </c>
    </row>
    <row r="74" spans="1:5" x14ac:dyDescent="0.25">
      <c r="A74" t="s">
        <v>402</v>
      </c>
      <c r="B74" s="2" t="s">
        <v>88</v>
      </c>
      <c r="C74" s="3" t="s">
        <v>12</v>
      </c>
      <c r="D74" s="2" t="s">
        <v>49</v>
      </c>
      <c r="E74" s="2">
        <v>45.87</v>
      </c>
    </row>
    <row r="75" spans="1:5" x14ac:dyDescent="0.25">
      <c r="A75" t="s">
        <v>403</v>
      </c>
      <c r="B75" s="2" t="s">
        <v>88</v>
      </c>
      <c r="C75" s="2" t="s">
        <v>5</v>
      </c>
      <c r="D75" s="2" t="s">
        <v>585</v>
      </c>
      <c r="E75" s="2">
        <v>58.65</v>
      </c>
    </row>
    <row r="76" spans="1:5" x14ac:dyDescent="0.25">
      <c r="A76" t="s">
        <v>404</v>
      </c>
      <c r="B76" s="2" t="s">
        <v>88</v>
      </c>
      <c r="C76" s="3" t="s">
        <v>12</v>
      </c>
      <c r="D76" s="2" t="s">
        <v>662</v>
      </c>
      <c r="E76" s="2">
        <v>6.08</v>
      </c>
    </row>
    <row r="77" spans="1:5" x14ac:dyDescent="0.25">
      <c r="A77" t="s">
        <v>405</v>
      </c>
      <c r="B77" s="2" t="s">
        <v>88</v>
      </c>
      <c r="C77" s="3" t="s">
        <v>12</v>
      </c>
      <c r="D77" s="3" t="s">
        <v>661</v>
      </c>
      <c r="E77" s="2">
        <v>6.73</v>
      </c>
    </row>
    <row r="78" spans="1:5" x14ac:dyDescent="0.25">
      <c r="A78" t="s">
        <v>406</v>
      </c>
      <c r="B78" s="2" t="s">
        <v>88</v>
      </c>
      <c r="C78" s="3" t="s">
        <v>12</v>
      </c>
      <c r="D78" s="2" t="s">
        <v>662</v>
      </c>
      <c r="E78" s="2">
        <v>62.75</v>
      </c>
    </row>
    <row r="79" spans="1:5" x14ac:dyDescent="0.25">
      <c r="A79" t="s">
        <v>407</v>
      </c>
      <c r="B79" s="2" t="s">
        <v>88</v>
      </c>
      <c r="C79" s="3" t="s">
        <v>12</v>
      </c>
      <c r="D79" s="3" t="s">
        <v>661</v>
      </c>
      <c r="E79" s="2">
        <v>7.63</v>
      </c>
    </row>
    <row r="80" spans="1:5" x14ac:dyDescent="0.25">
      <c r="A80" t="s">
        <v>393</v>
      </c>
      <c r="B80" s="2" t="s">
        <v>88</v>
      </c>
      <c r="C80" s="2" t="s">
        <v>65</v>
      </c>
      <c r="D80" s="2" t="s">
        <v>662</v>
      </c>
      <c r="E80" s="2">
        <v>8.8699999999999992</v>
      </c>
    </row>
    <row r="81" spans="1:5" x14ac:dyDescent="0.25">
      <c r="A81" t="s">
        <v>408</v>
      </c>
      <c r="B81" s="2" t="s">
        <v>90</v>
      </c>
      <c r="C81" s="2" t="s">
        <v>65</v>
      </c>
      <c r="D81" s="2" t="s">
        <v>662</v>
      </c>
      <c r="E81" s="2">
        <v>105.47</v>
      </c>
    </row>
    <row r="82" spans="1:5" x14ac:dyDescent="0.25">
      <c r="A82" t="s">
        <v>409</v>
      </c>
      <c r="B82" s="2" t="s">
        <v>90</v>
      </c>
      <c r="C82" s="2" t="s">
        <v>65</v>
      </c>
      <c r="D82" s="2" t="s">
        <v>662</v>
      </c>
      <c r="E82" s="2">
        <v>15.49</v>
      </c>
    </row>
    <row r="83" spans="1:5" x14ac:dyDescent="0.25">
      <c r="A83" t="s">
        <v>410</v>
      </c>
      <c r="B83" s="2" t="s">
        <v>90</v>
      </c>
      <c r="C83" s="2" t="s">
        <v>65</v>
      </c>
      <c r="D83" s="2" t="s">
        <v>662</v>
      </c>
      <c r="E83" s="2">
        <v>26.06</v>
      </c>
    </row>
    <row r="84" spans="1:5" x14ac:dyDescent="0.25">
      <c r="A84" t="s">
        <v>411</v>
      </c>
      <c r="B84" s="2" t="s">
        <v>90</v>
      </c>
      <c r="C84" s="2" t="s">
        <v>65</v>
      </c>
      <c r="D84" s="2" t="s">
        <v>662</v>
      </c>
      <c r="E84" s="2">
        <v>43.78</v>
      </c>
    </row>
    <row r="85" spans="1:5" x14ac:dyDescent="0.25">
      <c r="A85" t="s">
        <v>412</v>
      </c>
      <c r="B85" s="2" t="s">
        <v>90</v>
      </c>
      <c r="C85" s="2" t="s">
        <v>65</v>
      </c>
      <c r="D85" s="2" t="s">
        <v>665</v>
      </c>
      <c r="E85" s="2">
        <v>59.36</v>
      </c>
    </row>
    <row r="86" spans="1:5" x14ac:dyDescent="0.25">
      <c r="A86" t="s">
        <v>413</v>
      </c>
      <c r="B86" s="2" t="s">
        <v>90</v>
      </c>
      <c r="C86" s="2" t="s">
        <v>65</v>
      </c>
      <c r="D86" s="2" t="s">
        <v>665</v>
      </c>
      <c r="E86" s="2">
        <v>74.16</v>
      </c>
    </row>
    <row r="87" spans="1:5" x14ac:dyDescent="0.25">
      <c r="A87" t="s">
        <v>414</v>
      </c>
      <c r="B87" s="2" t="s">
        <v>91</v>
      </c>
      <c r="C87" s="2" t="s">
        <v>65</v>
      </c>
      <c r="D87" s="2" t="s">
        <v>662</v>
      </c>
      <c r="E87" s="2">
        <v>0.27</v>
      </c>
    </row>
    <row r="88" spans="1:5" x14ac:dyDescent="0.25">
      <c r="A88" t="s">
        <v>415</v>
      </c>
      <c r="B88" s="2" t="s">
        <v>91</v>
      </c>
      <c r="C88" s="2" t="s">
        <v>65</v>
      </c>
      <c r="D88" s="2" t="s">
        <v>662</v>
      </c>
      <c r="E88" s="2">
        <v>0.34</v>
      </c>
    </row>
    <row r="89" spans="1:5" x14ac:dyDescent="0.25">
      <c r="A89" t="s">
        <v>416</v>
      </c>
      <c r="B89" s="2" t="s">
        <v>91</v>
      </c>
      <c r="C89" s="3" t="s">
        <v>12</v>
      </c>
      <c r="D89" s="2" t="s">
        <v>662</v>
      </c>
      <c r="E89" s="2">
        <v>5.18</v>
      </c>
    </row>
    <row r="90" spans="1:5" x14ac:dyDescent="0.25">
      <c r="A90" t="s">
        <v>417</v>
      </c>
      <c r="B90" s="2" t="s">
        <v>91</v>
      </c>
      <c r="C90" s="3" t="s">
        <v>12</v>
      </c>
      <c r="D90" s="2" t="s">
        <v>662</v>
      </c>
      <c r="E90" s="2">
        <v>8.84</v>
      </c>
    </row>
    <row r="91" spans="1:5" x14ac:dyDescent="0.25">
      <c r="A91" t="s">
        <v>418</v>
      </c>
      <c r="B91" s="2" t="s">
        <v>91</v>
      </c>
      <c r="C91" s="3" t="s">
        <v>12</v>
      </c>
      <c r="D91" s="2" t="s">
        <v>662</v>
      </c>
      <c r="E91" s="2">
        <v>16.670000000000002</v>
      </c>
    </row>
    <row r="92" spans="1:5" x14ac:dyDescent="0.25">
      <c r="A92" t="s">
        <v>419</v>
      </c>
      <c r="B92" s="2" t="s">
        <v>91</v>
      </c>
      <c r="C92" s="2" t="s">
        <v>65</v>
      </c>
      <c r="D92" s="2" t="s">
        <v>662</v>
      </c>
      <c r="E92" s="2">
        <v>1.39</v>
      </c>
    </row>
    <row r="93" spans="1:5" x14ac:dyDescent="0.25">
      <c r="A93" t="s">
        <v>420</v>
      </c>
      <c r="B93" s="2" t="s">
        <v>91</v>
      </c>
      <c r="C93" s="3" t="s">
        <v>12</v>
      </c>
      <c r="D93" s="2" t="s">
        <v>49</v>
      </c>
      <c r="E93" s="2">
        <v>11</v>
      </c>
    </row>
    <row r="94" spans="1:5" x14ac:dyDescent="0.25">
      <c r="A94" t="s">
        <v>421</v>
      </c>
      <c r="B94" s="2" t="s">
        <v>91</v>
      </c>
      <c r="C94" s="2" t="s">
        <v>65</v>
      </c>
      <c r="D94" s="2" t="s">
        <v>662</v>
      </c>
      <c r="E94" s="2">
        <v>21.79</v>
      </c>
    </row>
    <row r="95" spans="1:5" x14ac:dyDescent="0.25">
      <c r="A95" t="s">
        <v>422</v>
      </c>
      <c r="B95" s="2" t="s">
        <v>91</v>
      </c>
      <c r="C95" s="2" t="s">
        <v>65</v>
      </c>
      <c r="D95" s="2" t="s">
        <v>662</v>
      </c>
      <c r="E95" s="2">
        <v>22.98</v>
      </c>
    </row>
    <row r="96" spans="1:5" x14ac:dyDescent="0.25">
      <c r="A96" t="s">
        <v>423</v>
      </c>
      <c r="B96" s="2" t="s">
        <v>91</v>
      </c>
      <c r="C96" s="3" t="s">
        <v>12</v>
      </c>
      <c r="D96" s="2" t="s">
        <v>664</v>
      </c>
      <c r="E96" s="2">
        <v>25.04</v>
      </c>
    </row>
    <row r="97" spans="1:5" x14ac:dyDescent="0.25">
      <c r="A97" t="s">
        <v>424</v>
      </c>
      <c r="B97" s="2" t="s">
        <v>91</v>
      </c>
      <c r="C97" s="2" t="s">
        <v>65</v>
      </c>
      <c r="D97" s="2" t="s">
        <v>662</v>
      </c>
      <c r="E97" s="2">
        <v>3.98</v>
      </c>
    </row>
    <row r="98" spans="1:5" x14ac:dyDescent="0.25">
      <c r="A98" t="s">
        <v>425</v>
      </c>
      <c r="B98" s="2" t="s">
        <v>91</v>
      </c>
      <c r="C98" s="2" t="s">
        <v>65</v>
      </c>
      <c r="D98" s="2" t="s">
        <v>662</v>
      </c>
      <c r="E98" s="2">
        <v>302.12</v>
      </c>
    </row>
    <row r="99" spans="1:5" x14ac:dyDescent="0.25">
      <c r="A99" t="s">
        <v>426</v>
      </c>
      <c r="B99" s="2" t="s">
        <v>91</v>
      </c>
      <c r="C99" s="2" t="s">
        <v>65</v>
      </c>
      <c r="D99" s="2" t="s">
        <v>662</v>
      </c>
      <c r="E99" s="2">
        <v>36.119999999999997</v>
      </c>
    </row>
    <row r="100" spans="1:5" x14ac:dyDescent="0.25">
      <c r="A100" t="s">
        <v>427</v>
      </c>
      <c r="B100" s="2" t="s">
        <v>91</v>
      </c>
      <c r="C100" s="2" t="s">
        <v>65</v>
      </c>
      <c r="D100" s="2" t="s">
        <v>662</v>
      </c>
      <c r="E100" s="2">
        <v>4.26</v>
      </c>
    </row>
    <row r="101" spans="1:5" x14ac:dyDescent="0.25">
      <c r="A101" t="s">
        <v>428</v>
      </c>
      <c r="B101" s="2" t="s">
        <v>91</v>
      </c>
      <c r="C101" s="2" t="s">
        <v>65</v>
      </c>
      <c r="D101" s="2" t="s">
        <v>662</v>
      </c>
      <c r="E101" s="2">
        <v>4.87</v>
      </c>
    </row>
    <row r="102" spans="1:5" x14ac:dyDescent="0.25">
      <c r="A102" t="s">
        <v>429</v>
      </c>
      <c r="B102" s="2" t="s">
        <v>91</v>
      </c>
      <c r="C102" s="2" t="s">
        <v>65</v>
      </c>
      <c r="D102" s="2" t="s">
        <v>662</v>
      </c>
      <c r="E102" s="2">
        <v>4.88</v>
      </c>
    </row>
    <row r="103" spans="1:5" x14ac:dyDescent="0.25">
      <c r="A103" t="s">
        <v>430</v>
      </c>
      <c r="B103" s="2" t="s">
        <v>91</v>
      </c>
      <c r="C103" s="2" t="s">
        <v>65</v>
      </c>
      <c r="D103" s="2" t="s">
        <v>662</v>
      </c>
      <c r="E103" s="2">
        <v>455.38</v>
      </c>
    </row>
    <row r="104" spans="1:5" x14ac:dyDescent="0.25">
      <c r="A104" t="s">
        <v>431</v>
      </c>
      <c r="B104" s="2" t="s">
        <v>91</v>
      </c>
      <c r="C104" s="2" t="s">
        <v>65</v>
      </c>
      <c r="D104" s="2" t="s">
        <v>662</v>
      </c>
      <c r="E104" s="2">
        <v>5.46</v>
      </c>
    </row>
    <row r="105" spans="1:5" x14ac:dyDescent="0.25">
      <c r="A105" t="s">
        <v>432</v>
      </c>
      <c r="B105" s="2" t="s">
        <v>91</v>
      </c>
      <c r="C105" s="2" t="s">
        <v>65</v>
      </c>
      <c r="D105" s="2" t="s">
        <v>662</v>
      </c>
      <c r="E105" s="2">
        <v>5.71</v>
      </c>
    </row>
    <row r="106" spans="1:5" x14ac:dyDescent="0.25">
      <c r="A106" t="s">
        <v>433</v>
      </c>
      <c r="B106" s="2" t="s">
        <v>91</v>
      </c>
      <c r="C106" s="2" t="s">
        <v>65</v>
      </c>
      <c r="D106" s="2" t="s">
        <v>662</v>
      </c>
      <c r="E106" s="2">
        <v>54.75</v>
      </c>
    </row>
    <row r="107" spans="1:5" x14ac:dyDescent="0.25">
      <c r="A107" t="s">
        <v>434</v>
      </c>
      <c r="B107" s="2" t="s">
        <v>91</v>
      </c>
      <c r="C107" s="2" t="s">
        <v>65</v>
      </c>
      <c r="D107" s="2" t="s">
        <v>662</v>
      </c>
      <c r="E107" s="2">
        <v>580.04</v>
      </c>
    </row>
    <row r="108" spans="1:5" x14ac:dyDescent="0.25">
      <c r="A108" t="s">
        <v>435</v>
      </c>
      <c r="B108" s="2" t="s">
        <v>91</v>
      </c>
      <c r="C108" s="3" t="s">
        <v>12</v>
      </c>
      <c r="D108" s="2" t="s">
        <v>664</v>
      </c>
      <c r="E108" s="2">
        <v>6.34</v>
      </c>
    </row>
    <row r="109" spans="1:5" x14ac:dyDescent="0.25">
      <c r="A109" t="s">
        <v>436</v>
      </c>
      <c r="B109" s="2" t="s">
        <v>91</v>
      </c>
      <c r="C109" s="2" t="s">
        <v>65</v>
      </c>
      <c r="D109" s="2" t="s">
        <v>662</v>
      </c>
      <c r="E109" s="2">
        <v>64.650000000000006</v>
      </c>
    </row>
    <row r="110" spans="1:5" x14ac:dyDescent="0.25">
      <c r="A110" t="s">
        <v>437</v>
      </c>
      <c r="B110" s="2" t="s">
        <v>91</v>
      </c>
      <c r="C110" s="2" t="s">
        <v>65</v>
      </c>
      <c r="D110" s="2" t="s">
        <v>662</v>
      </c>
      <c r="E110" s="2">
        <v>694.22</v>
      </c>
    </row>
    <row r="111" spans="1:5" x14ac:dyDescent="0.25">
      <c r="A111" t="s">
        <v>438</v>
      </c>
      <c r="B111" s="2" t="s">
        <v>91</v>
      </c>
      <c r="C111" s="2" t="s">
        <v>65</v>
      </c>
      <c r="D111" s="2" t="s">
        <v>662</v>
      </c>
      <c r="E111" s="2">
        <v>7.44</v>
      </c>
    </row>
    <row r="112" spans="1:5" x14ac:dyDescent="0.25">
      <c r="A112" t="s">
        <v>439</v>
      </c>
      <c r="B112" s="2" t="s">
        <v>91</v>
      </c>
      <c r="C112" s="2" t="s">
        <v>65</v>
      </c>
      <c r="D112" s="2" t="s">
        <v>662</v>
      </c>
      <c r="E112" s="2">
        <v>9.86</v>
      </c>
    </row>
    <row r="113" spans="1:5" x14ac:dyDescent="0.25">
      <c r="A113" t="s">
        <v>440</v>
      </c>
      <c r="B113" s="2" t="s">
        <v>92</v>
      </c>
      <c r="C113" s="2" t="s">
        <v>65</v>
      </c>
      <c r="D113" s="2" t="s">
        <v>662</v>
      </c>
      <c r="E113" s="3">
        <v>1.39</v>
      </c>
    </row>
    <row r="114" spans="1:5" x14ac:dyDescent="0.25">
      <c r="A114" t="s">
        <v>441</v>
      </c>
      <c r="B114" s="2" t="s">
        <v>92</v>
      </c>
      <c r="C114" s="3" t="s">
        <v>12</v>
      </c>
      <c r="D114" s="2" t="s">
        <v>49</v>
      </c>
      <c r="E114" s="2">
        <v>2.1</v>
      </c>
    </row>
    <row r="115" spans="1:5" x14ac:dyDescent="0.25">
      <c r="A115" t="s">
        <v>442</v>
      </c>
      <c r="B115" s="2" t="s">
        <v>92</v>
      </c>
      <c r="C115" s="2" t="s">
        <v>65</v>
      </c>
      <c r="D115" s="2" t="s">
        <v>49</v>
      </c>
      <c r="E115" s="2">
        <v>3.51</v>
      </c>
    </row>
    <row r="116" spans="1:5" x14ac:dyDescent="0.25">
      <c r="A116" t="s">
        <v>443</v>
      </c>
      <c r="B116" s="2" t="s">
        <v>92</v>
      </c>
      <c r="C116" s="2" t="s">
        <v>65</v>
      </c>
      <c r="D116" s="2" t="s">
        <v>662</v>
      </c>
      <c r="E116" s="2">
        <v>4.3499999999999996</v>
      </c>
    </row>
    <row r="117" spans="1:5" x14ac:dyDescent="0.25">
      <c r="A117" t="s">
        <v>444</v>
      </c>
      <c r="B117" s="2" t="s">
        <v>92</v>
      </c>
      <c r="C117" s="2" t="s">
        <v>65</v>
      </c>
      <c r="D117" s="2" t="s">
        <v>662</v>
      </c>
      <c r="E117" s="2">
        <v>6.76</v>
      </c>
    </row>
    <row r="118" spans="1:5" x14ac:dyDescent="0.25">
      <c r="A118" t="s">
        <v>445</v>
      </c>
      <c r="B118" s="2" t="s">
        <v>92</v>
      </c>
      <c r="C118" s="2" t="s">
        <v>65</v>
      </c>
      <c r="D118" s="2" t="s">
        <v>664</v>
      </c>
      <c r="E118" s="3">
        <v>8.31</v>
      </c>
    </row>
    <row r="119" spans="1:5" x14ac:dyDescent="0.25">
      <c r="A119" t="s">
        <v>446</v>
      </c>
      <c r="B119" s="2" t="s">
        <v>92</v>
      </c>
      <c r="C119" s="2" t="s">
        <v>65</v>
      </c>
      <c r="D119" s="2" t="s">
        <v>664</v>
      </c>
      <c r="E119" s="2">
        <v>24.22</v>
      </c>
    </row>
    <row r="120" spans="1:5" x14ac:dyDescent="0.25">
      <c r="A120" t="s">
        <v>447</v>
      </c>
      <c r="B120" s="2" t="s">
        <v>92</v>
      </c>
      <c r="C120" s="2" t="s">
        <v>65</v>
      </c>
      <c r="D120" s="2" t="s">
        <v>662</v>
      </c>
      <c r="E120" s="2">
        <v>35.56</v>
      </c>
    </row>
    <row r="121" spans="1:5" x14ac:dyDescent="0.25">
      <c r="A121" t="s">
        <v>448</v>
      </c>
      <c r="B121" s="2" t="s">
        <v>92</v>
      </c>
      <c r="C121" s="2" t="s">
        <v>65</v>
      </c>
      <c r="D121" s="2" t="s">
        <v>662</v>
      </c>
      <c r="E121" s="2">
        <v>569.45000000000005</v>
      </c>
    </row>
    <row r="122" spans="1:5" x14ac:dyDescent="0.25">
      <c r="A122" t="s">
        <v>449</v>
      </c>
      <c r="B122" s="2" t="s">
        <v>92</v>
      </c>
      <c r="C122" s="2" t="s">
        <v>65</v>
      </c>
      <c r="D122" s="2" t="s">
        <v>666</v>
      </c>
      <c r="E122" s="3">
        <v>1072.25</v>
      </c>
    </row>
    <row r="123" spans="1:5" x14ac:dyDescent="0.25">
      <c r="A123" t="s">
        <v>450</v>
      </c>
      <c r="B123" s="2" t="s">
        <v>92</v>
      </c>
      <c r="C123" s="2" t="s">
        <v>65</v>
      </c>
      <c r="D123" s="2" t="s">
        <v>49</v>
      </c>
      <c r="E123" s="2">
        <v>10.96</v>
      </c>
    </row>
    <row r="124" spans="1:5" x14ac:dyDescent="0.25">
      <c r="A124" t="s">
        <v>451</v>
      </c>
      <c r="B124" s="2" t="s">
        <v>92</v>
      </c>
      <c r="C124" s="2" t="s">
        <v>65</v>
      </c>
      <c r="D124" s="2" t="s">
        <v>662</v>
      </c>
      <c r="E124" s="2">
        <v>11.16</v>
      </c>
    </row>
    <row r="125" spans="1:5" x14ac:dyDescent="0.25">
      <c r="A125" t="s">
        <v>452</v>
      </c>
      <c r="B125" s="2" t="s">
        <v>92</v>
      </c>
      <c r="C125" s="2" t="s">
        <v>65</v>
      </c>
      <c r="D125" s="2" t="s">
        <v>662</v>
      </c>
      <c r="E125" s="2">
        <v>11.29</v>
      </c>
    </row>
    <row r="126" spans="1:5" x14ac:dyDescent="0.25">
      <c r="A126" t="s">
        <v>453</v>
      </c>
      <c r="B126" s="2" t="s">
        <v>92</v>
      </c>
      <c r="C126" s="2" t="s">
        <v>65</v>
      </c>
      <c r="D126" s="2" t="s">
        <v>664</v>
      </c>
      <c r="E126" s="2">
        <v>12.19</v>
      </c>
    </row>
    <row r="127" spans="1:5" x14ac:dyDescent="0.25">
      <c r="A127" t="s">
        <v>454</v>
      </c>
      <c r="B127" s="2" t="s">
        <v>92</v>
      </c>
      <c r="C127" s="2" t="s">
        <v>65</v>
      </c>
      <c r="D127" s="2" t="s">
        <v>662</v>
      </c>
      <c r="E127" s="2">
        <v>12.87</v>
      </c>
    </row>
    <row r="128" spans="1:5" x14ac:dyDescent="0.25">
      <c r="A128" t="s">
        <v>455</v>
      </c>
      <c r="B128" s="2" t="s">
        <v>92</v>
      </c>
      <c r="C128" s="3" t="s">
        <v>12</v>
      </c>
      <c r="D128" s="2" t="s">
        <v>662</v>
      </c>
      <c r="E128" s="2">
        <v>14.14</v>
      </c>
    </row>
    <row r="129" spans="1:5" x14ac:dyDescent="0.25">
      <c r="A129" t="s">
        <v>456</v>
      </c>
      <c r="B129" s="2" t="s">
        <v>92</v>
      </c>
      <c r="C129" s="2" t="s">
        <v>5</v>
      </c>
      <c r="D129" s="2" t="s">
        <v>585</v>
      </c>
      <c r="E129" s="2">
        <v>145.1</v>
      </c>
    </row>
    <row r="130" spans="1:5" x14ac:dyDescent="0.25">
      <c r="A130" t="s">
        <v>457</v>
      </c>
      <c r="B130" s="2" t="s">
        <v>92</v>
      </c>
      <c r="C130" s="2" t="s">
        <v>65</v>
      </c>
      <c r="D130" s="2" t="s">
        <v>662</v>
      </c>
      <c r="E130" s="2">
        <v>15.25</v>
      </c>
    </row>
    <row r="131" spans="1:5" x14ac:dyDescent="0.25">
      <c r="A131" t="s">
        <v>458</v>
      </c>
      <c r="B131" s="2" t="s">
        <v>92</v>
      </c>
      <c r="C131" s="3" t="s">
        <v>12</v>
      </c>
      <c r="D131" s="2" t="s">
        <v>586</v>
      </c>
      <c r="E131" s="2">
        <v>15.84</v>
      </c>
    </row>
    <row r="132" spans="1:5" x14ac:dyDescent="0.25">
      <c r="A132" t="s">
        <v>459</v>
      </c>
      <c r="B132" s="2" t="s">
        <v>92</v>
      </c>
      <c r="C132" s="2" t="s">
        <v>65</v>
      </c>
      <c r="D132" s="2" t="s">
        <v>662</v>
      </c>
      <c r="E132" s="2">
        <v>17.059999999999999</v>
      </c>
    </row>
    <row r="133" spans="1:5" x14ac:dyDescent="0.25">
      <c r="A133" t="s">
        <v>460</v>
      </c>
      <c r="B133" s="2" t="s">
        <v>92</v>
      </c>
      <c r="C133" s="2" t="s">
        <v>65</v>
      </c>
      <c r="D133" s="2" t="s">
        <v>664</v>
      </c>
      <c r="E133" s="2">
        <v>17.5</v>
      </c>
    </row>
    <row r="134" spans="1:5" x14ac:dyDescent="0.25">
      <c r="A134" t="s">
        <v>461</v>
      </c>
      <c r="B134" s="2" t="s">
        <v>92</v>
      </c>
      <c r="C134" s="2" t="s">
        <v>65</v>
      </c>
      <c r="D134" s="2" t="s">
        <v>662</v>
      </c>
      <c r="E134" s="2">
        <v>17.55</v>
      </c>
    </row>
    <row r="135" spans="1:5" x14ac:dyDescent="0.25">
      <c r="A135" t="s">
        <v>462</v>
      </c>
      <c r="B135" s="2" t="s">
        <v>92</v>
      </c>
      <c r="C135" s="2" t="s">
        <v>65</v>
      </c>
      <c r="D135" s="2" t="s">
        <v>662</v>
      </c>
      <c r="E135" s="2">
        <v>2.09</v>
      </c>
    </row>
    <row r="136" spans="1:5" x14ac:dyDescent="0.25">
      <c r="A136" t="s">
        <v>463</v>
      </c>
      <c r="B136" s="2" t="s">
        <v>92</v>
      </c>
      <c r="C136" s="2" t="s">
        <v>65</v>
      </c>
      <c r="D136" s="2" t="s">
        <v>662</v>
      </c>
      <c r="E136" s="2">
        <v>20.73</v>
      </c>
    </row>
    <row r="137" spans="1:5" x14ac:dyDescent="0.25">
      <c r="A137" t="s">
        <v>464</v>
      </c>
      <c r="B137" s="2" t="s">
        <v>92</v>
      </c>
      <c r="C137" s="2" t="s">
        <v>65</v>
      </c>
      <c r="D137" s="2" t="s">
        <v>662</v>
      </c>
      <c r="E137" s="2">
        <v>25.53</v>
      </c>
    </row>
    <row r="138" spans="1:5" x14ac:dyDescent="0.25">
      <c r="A138" t="s">
        <v>465</v>
      </c>
      <c r="B138" s="2" t="s">
        <v>92</v>
      </c>
      <c r="C138" s="2" t="s">
        <v>65</v>
      </c>
      <c r="D138" s="2" t="s">
        <v>662</v>
      </c>
      <c r="E138" s="2">
        <v>29.54</v>
      </c>
    </row>
    <row r="139" spans="1:5" x14ac:dyDescent="0.25">
      <c r="A139" t="s">
        <v>466</v>
      </c>
      <c r="B139" s="2" t="s">
        <v>92</v>
      </c>
      <c r="C139" s="2" t="s">
        <v>65</v>
      </c>
      <c r="D139" s="2" t="s">
        <v>662</v>
      </c>
      <c r="E139" s="2">
        <v>3.37</v>
      </c>
    </row>
    <row r="140" spans="1:5" x14ac:dyDescent="0.25">
      <c r="A140" t="s">
        <v>467</v>
      </c>
      <c r="B140" s="2" t="s">
        <v>92</v>
      </c>
      <c r="C140" s="2" t="s">
        <v>65</v>
      </c>
      <c r="D140" s="2" t="s">
        <v>662</v>
      </c>
      <c r="E140" s="2">
        <v>335.98</v>
      </c>
    </row>
    <row r="141" spans="1:5" x14ac:dyDescent="0.25">
      <c r="A141" t="s">
        <v>468</v>
      </c>
      <c r="B141" s="2" t="s">
        <v>92</v>
      </c>
      <c r="C141" s="2" t="s">
        <v>65</v>
      </c>
      <c r="D141" s="2" t="s">
        <v>664</v>
      </c>
      <c r="E141" s="2">
        <v>34.96</v>
      </c>
    </row>
    <row r="142" spans="1:5" x14ac:dyDescent="0.25">
      <c r="A142" t="s">
        <v>469</v>
      </c>
      <c r="B142" s="2" t="s">
        <v>92</v>
      </c>
      <c r="C142" s="2" t="s">
        <v>65</v>
      </c>
      <c r="D142" s="2" t="s">
        <v>662</v>
      </c>
      <c r="E142" s="2">
        <v>36.93</v>
      </c>
    </row>
    <row r="143" spans="1:5" x14ac:dyDescent="0.25">
      <c r="A143" t="s">
        <v>470</v>
      </c>
      <c r="B143" s="2" t="s">
        <v>92</v>
      </c>
      <c r="C143" s="2" t="s">
        <v>5</v>
      </c>
      <c r="D143" s="2" t="s">
        <v>585</v>
      </c>
      <c r="E143" s="2">
        <v>415.06</v>
      </c>
    </row>
    <row r="144" spans="1:5" x14ac:dyDescent="0.25">
      <c r="A144" t="s">
        <v>471</v>
      </c>
      <c r="B144" s="2" t="s">
        <v>92</v>
      </c>
      <c r="C144" s="3" t="s">
        <v>12</v>
      </c>
      <c r="D144" s="2" t="s">
        <v>664</v>
      </c>
      <c r="E144" s="2">
        <v>44.74</v>
      </c>
    </row>
    <row r="145" spans="1:5" x14ac:dyDescent="0.25">
      <c r="A145" t="s">
        <v>472</v>
      </c>
      <c r="B145" s="2" t="s">
        <v>92</v>
      </c>
      <c r="C145" s="2" t="s">
        <v>5</v>
      </c>
      <c r="D145" s="2" t="s">
        <v>585</v>
      </c>
      <c r="E145" s="2">
        <v>46.03</v>
      </c>
    </row>
    <row r="146" spans="1:5" x14ac:dyDescent="0.25">
      <c r="A146" t="s">
        <v>473</v>
      </c>
      <c r="B146" s="2" t="s">
        <v>92</v>
      </c>
      <c r="C146" s="3" t="s">
        <v>12</v>
      </c>
      <c r="D146" s="2" t="s">
        <v>586</v>
      </c>
      <c r="E146" s="2">
        <v>5.16</v>
      </c>
    </row>
    <row r="147" spans="1:5" x14ac:dyDescent="0.25">
      <c r="A147" t="s">
        <v>474</v>
      </c>
      <c r="B147" s="2" t="s">
        <v>92</v>
      </c>
      <c r="C147" s="2" t="s">
        <v>65</v>
      </c>
      <c r="D147" s="2" t="s">
        <v>664</v>
      </c>
      <c r="E147" s="2">
        <v>5.41</v>
      </c>
    </row>
    <row r="148" spans="1:5" x14ac:dyDescent="0.25">
      <c r="A148" t="s">
        <v>475</v>
      </c>
      <c r="B148" s="2" t="s">
        <v>92</v>
      </c>
      <c r="C148" s="2" t="s">
        <v>5</v>
      </c>
      <c r="D148" s="2" t="s">
        <v>585</v>
      </c>
      <c r="E148" s="2">
        <v>51.89</v>
      </c>
    </row>
    <row r="149" spans="1:5" x14ac:dyDescent="0.25">
      <c r="A149" t="s">
        <v>476</v>
      </c>
      <c r="B149" s="2" t="s">
        <v>92</v>
      </c>
      <c r="C149" s="2" t="s">
        <v>65</v>
      </c>
      <c r="D149" s="2" t="s">
        <v>662</v>
      </c>
      <c r="E149" s="2">
        <v>6.17</v>
      </c>
    </row>
    <row r="150" spans="1:5" x14ac:dyDescent="0.25">
      <c r="A150" t="s">
        <v>477</v>
      </c>
      <c r="B150" s="2" t="s">
        <v>92</v>
      </c>
      <c r="C150" s="2" t="s">
        <v>5</v>
      </c>
      <c r="D150" s="2" t="s">
        <v>585</v>
      </c>
      <c r="E150" s="2">
        <v>61.49</v>
      </c>
    </row>
    <row r="151" spans="1:5" x14ac:dyDescent="0.25">
      <c r="A151" t="s">
        <v>478</v>
      </c>
      <c r="B151" s="2" t="s">
        <v>92</v>
      </c>
      <c r="C151" s="2" t="s">
        <v>65</v>
      </c>
      <c r="D151" s="2" t="s">
        <v>662</v>
      </c>
      <c r="E151" s="2">
        <v>62.09</v>
      </c>
    </row>
    <row r="152" spans="1:5" x14ac:dyDescent="0.25">
      <c r="A152" t="s">
        <v>479</v>
      </c>
      <c r="B152" s="2" t="s">
        <v>92</v>
      </c>
      <c r="C152" s="2" t="s">
        <v>65</v>
      </c>
      <c r="D152" s="2" t="s">
        <v>664</v>
      </c>
      <c r="E152" s="2">
        <v>7.51</v>
      </c>
    </row>
    <row r="153" spans="1:5" x14ac:dyDescent="0.25">
      <c r="A153" t="s">
        <v>480</v>
      </c>
      <c r="B153" s="2" t="s">
        <v>92</v>
      </c>
      <c r="C153" s="2" t="s">
        <v>65</v>
      </c>
      <c r="D153" s="2" t="s">
        <v>662</v>
      </c>
      <c r="E153" s="2">
        <v>7.69</v>
      </c>
    </row>
    <row r="154" spans="1:5" x14ac:dyDescent="0.25">
      <c r="A154" t="s">
        <v>481</v>
      </c>
      <c r="B154" s="2" t="s">
        <v>92</v>
      </c>
      <c r="C154" s="2" t="s">
        <v>5</v>
      </c>
      <c r="D154" s="2" t="s">
        <v>585</v>
      </c>
      <c r="E154" s="2">
        <v>76.33</v>
      </c>
    </row>
    <row r="155" spans="1:5" x14ac:dyDescent="0.25">
      <c r="A155" t="s">
        <v>482</v>
      </c>
      <c r="B155" s="2" t="s">
        <v>92</v>
      </c>
      <c r="C155" s="2" t="s">
        <v>65</v>
      </c>
      <c r="D155" s="2" t="s">
        <v>664</v>
      </c>
      <c r="E155" s="2">
        <v>8.34</v>
      </c>
    </row>
    <row r="156" spans="1:5" x14ac:dyDescent="0.25">
      <c r="A156" t="s">
        <v>483</v>
      </c>
      <c r="B156" s="2" t="s">
        <v>92</v>
      </c>
      <c r="C156" s="2" t="s">
        <v>5</v>
      </c>
      <c r="D156" s="2" t="s">
        <v>585</v>
      </c>
      <c r="E156" s="2">
        <v>80.73</v>
      </c>
    </row>
    <row r="157" spans="1:5" x14ac:dyDescent="0.25">
      <c r="A157" t="s">
        <v>484</v>
      </c>
      <c r="B157" s="2" t="s">
        <v>92</v>
      </c>
      <c r="C157" s="2" t="s">
        <v>65</v>
      </c>
      <c r="D157" s="2" t="s">
        <v>662</v>
      </c>
      <c r="E157" s="2">
        <v>9.73</v>
      </c>
    </row>
    <row r="158" spans="1:5" x14ac:dyDescent="0.25">
      <c r="A158" t="s">
        <v>485</v>
      </c>
      <c r="B158" s="2" t="s">
        <v>92</v>
      </c>
      <c r="C158" s="2" t="s">
        <v>5</v>
      </c>
      <c r="D158" s="2" t="s">
        <v>585</v>
      </c>
      <c r="E158" s="2">
        <v>90.72</v>
      </c>
    </row>
    <row r="159" spans="1:5" x14ac:dyDescent="0.25">
      <c r="A159" t="s">
        <v>486</v>
      </c>
      <c r="B159" s="2" t="s">
        <v>95</v>
      </c>
      <c r="C159" s="2" t="s">
        <v>65</v>
      </c>
      <c r="D159" s="2" t="s">
        <v>49</v>
      </c>
      <c r="E159" s="4" t="s">
        <v>0</v>
      </c>
    </row>
    <row r="160" spans="1:5" x14ac:dyDescent="0.25">
      <c r="A160" t="s">
        <v>487</v>
      </c>
      <c r="B160" s="2" t="s">
        <v>95</v>
      </c>
      <c r="C160" s="2" t="s">
        <v>65</v>
      </c>
      <c r="D160" s="2" t="s">
        <v>662</v>
      </c>
      <c r="E160" s="2">
        <v>10.79</v>
      </c>
    </row>
    <row r="161" spans="1:5" x14ac:dyDescent="0.25">
      <c r="A161" t="s">
        <v>488</v>
      </c>
      <c r="B161" s="2" t="s">
        <v>95</v>
      </c>
      <c r="C161" s="2" t="s">
        <v>5</v>
      </c>
      <c r="D161" s="2" t="s">
        <v>585</v>
      </c>
      <c r="E161" s="2">
        <v>11.49</v>
      </c>
    </row>
    <row r="162" spans="1:5" x14ac:dyDescent="0.25">
      <c r="A162" t="s">
        <v>489</v>
      </c>
      <c r="B162" s="2" t="s">
        <v>95</v>
      </c>
      <c r="C162" s="2" t="s">
        <v>65</v>
      </c>
      <c r="D162" s="2" t="s">
        <v>662</v>
      </c>
      <c r="E162" s="2">
        <v>12.29</v>
      </c>
    </row>
    <row r="163" spans="1:5" x14ac:dyDescent="0.25">
      <c r="A163" t="s">
        <v>490</v>
      </c>
      <c r="B163" s="2" t="s">
        <v>95</v>
      </c>
      <c r="C163" s="2" t="s">
        <v>65</v>
      </c>
      <c r="D163" s="2" t="s">
        <v>665</v>
      </c>
      <c r="E163" s="2">
        <v>129.59</v>
      </c>
    </row>
    <row r="164" spans="1:5" x14ac:dyDescent="0.25">
      <c r="A164" t="s">
        <v>491</v>
      </c>
      <c r="B164" s="2" t="s">
        <v>95</v>
      </c>
      <c r="C164" s="2" t="s">
        <v>65</v>
      </c>
      <c r="D164" s="2" t="s">
        <v>665</v>
      </c>
      <c r="E164" s="2">
        <v>13.68</v>
      </c>
    </row>
    <row r="165" spans="1:5" x14ac:dyDescent="0.25">
      <c r="A165" t="s">
        <v>492</v>
      </c>
      <c r="B165" s="2" t="s">
        <v>95</v>
      </c>
      <c r="C165" s="2" t="s">
        <v>5</v>
      </c>
      <c r="D165" s="2" t="s">
        <v>585</v>
      </c>
      <c r="E165" s="2">
        <v>13.98</v>
      </c>
    </row>
    <row r="166" spans="1:5" x14ac:dyDescent="0.25">
      <c r="A166" t="s">
        <v>493</v>
      </c>
      <c r="B166" s="2" t="s">
        <v>95</v>
      </c>
      <c r="C166" s="2" t="s">
        <v>65</v>
      </c>
      <c r="D166" s="2" t="s">
        <v>665</v>
      </c>
      <c r="E166" s="2">
        <v>14.03</v>
      </c>
    </row>
    <row r="167" spans="1:5" x14ac:dyDescent="0.25">
      <c r="A167" t="s">
        <v>494</v>
      </c>
      <c r="B167" s="2" t="s">
        <v>95</v>
      </c>
      <c r="C167" s="2" t="s">
        <v>65</v>
      </c>
      <c r="D167" s="2" t="s">
        <v>665</v>
      </c>
      <c r="E167" s="2">
        <v>26.13</v>
      </c>
    </row>
    <row r="168" spans="1:5" x14ac:dyDescent="0.25">
      <c r="A168" t="s">
        <v>495</v>
      </c>
      <c r="B168" s="2" t="s">
        <v>95</v>
      </c>
      <c r="C168" s="2" t="s">
        <v>65</v>
      </c>
      <c r="D168" s="2" t="s">
        <v>665</v>
      </c>
      <c r="E168" s="2">
        <v>26.59</v>
      </c>
    </row>
    <row r="169" spans="1:5" x14ac:dyDescent="0.25">
      <c r="A169" t="s">
        <v>496</v>
      </c>
      <c r="B169" s="2" t="s">
        <v>95</v>
      </c>
      <c r="C169" s="2" t="s">
        <v>65</v>
      </c>
      <c r="D169" s="2" t="s">
        <v>665</v>
      </c>
      <c r="E169" s="2">
        <v>29.85</v>
      </c>
    </row>
    <row r="170" spans="1:5" x14ac:dyDescent="0.25">
      <c r="A170" t="s">
        <v>497</v>
      </c>
      <c r="B170" s="2" t="s">
        <v>95</v>
      </c>
      <c r="C170" s="2" t="s">
        <v>65</v>
      </c>
      <c r="D170" s="2" t="s">
        <v>666</v>
      </c>
      <c r="E170" s="2">
        <v>339.88</v>
      </c>
    </row>
    <row r="171" spans="1:5" x14ac:dyDescent="0.25">
      <c r="A171" t="s">
        <v>498</v>
      </c>
      <c r="B171" s="2" t="s">
        <v>95</v>
      </c>
      <c r="C171" s="2" t="s">
        <v>5</v>
      </c>
      <c r="D171" s="2" t="s">
        <v>585</v>
      </c>
      <c r="E171" s="2">
        <v>461.27</v>
      </c>
    </row>
    <row r="172" spans="1:5" x14ac:dyDescent="0.25">
      <c r="A172" t="s">
        <v>499</v>
      </c>
      <c r="B172" s="2" t="s">
        <v>95</v>
      </c>
      <c r="C172" s="2" t="s">
        <v>65</v>
      </c>
      <c r="D172" s="2" t="s">
        <v>662</v>
      </c>
      <c r="E172" s="2">
        <v>50.12</v>
      </c>
    </row>
    <row r="173" spans="1:5" x14ac:dyDescent="0.25">
      <c r="A173" t="s">
        <v>500</v>
      </c>
      <c r="B173" s="2" t="s">
        <v>95</v>
      </c>
      <c r="C173" s="2" t="s">
        <v>65</v>
      </c>
      <c r="D173" s="2" t="s">
        <v>662</v>
      </c>
      <c r="E173" s="2">
        <v>50.44</v>
      </c>
    </row>
    <row r="174" spans="1:5" x14ac:dyDescent="0.25">
      <c r="A174" t="s">
        <v>501</v>
      </c>
      <c r="B174" s="2" t="s">
        <v>95</v>
      </c>
      <c r="C174" s="2" t="s">
        <v>65</v>
      </c>
      <c r="D174" s="2" t="s">
        <v>662</v>
      </c>
      <c r="E174" s="2">
        <v>57.28</v>
      </c>
    </row>
    <row r="175" spans="1:5" x14ac:dyDescent="0.25">
      <c r="A175" t="s">
        <v>502</v>
      </c>
      <c r="B175" s="2" t="s">
        <v>95</v>
      </c>
      <c r="C175" s="2" t="s">
        <v>65</v>
      </c>
      <c r="D175" s="2" t="s">
        <v>665</v>
      </c>
      <c r="E175" s="2">
        <v>7.61</v>
      </c>
    </row>
    <row r="176" spans="1:5" x14ac:dyDescent="0.25">
      <c r="A176" t="s">
        <v>503</v>
      </c>
      <c r="B176" s="2" t="s">
        <v>95</v>
      </c>
      <c r="C176" s="2" t="s">
        <v>65</v>
      </c>
      <c r="D176" s="2" t="s">
        <v>665</v>
      </c>
      <c r="E176" s="2">
        <v>8.39</v>
      </c>
    </row>
    <row r="177" spans="1:5" x14ac:dyDescent="0.25">
      <c r="A177" t="s">
        <v>504</v>
      </c>
      <c r="B177" s="2" t="s">
        <v>96</v>
      </c>
      <c r="C177" s="2" t="s">
        <v>65</v>
      </c>
      <c r="D177" s="2" t="s">
        <v>664</v>
      </c>
      <c r="E177" s="2">
        <v>0.32</v>
      </c>
    </row>
    <row r="178" spans="1:5" x14ac:dyDescent="0.25">
      <c r="A178" t="s">
        <v>505</v>
      </c>
      <c r="B178" s="2" t="s">
        <v>96</v>
      </c>
      <c r="C178" s="2" t="s">
        <v>65</v>
      </c>
      <c r="D178" s="2" t="s">
        <v>664</v>
      </c>
      <c r="E178" s="2">
        <v>2.84</v>
      </c>
    </row>
    <row r="179" spans="1:5" x14ac:dyDescent="0.25">
      <c r="A179" t="s">
        <v>506</v>
      </c>
      <c r="B179" s="2" t="s">
        <v>96</v>
      </c>
      <c r="C179" s="2" t="s">
        <v>65</v>
      </c>
      <c r="D179" s="2" t="s">
        <v>664</v>
      </c>
      <c r="E179" s="2">
        <v>37.31</v>
      </c>
    </row>
    <row r="180" spans="1:5" x14ac:dyDescent="0.25">
      <c r="A180" t="s">
        <v>507</v>
      </c>
      <c r="B180" s="2" t="s">
        <v>96</v>
      </c>
      <c r="C180" s="2" t="s">
        <v>57</v>
      </c>
      <c r="D180" s="2" t="s">
        <v>664</v>
      </c>
      <c r="E180" s="2">
        <v>5.46</v>
      </c>
    </row>
    <row r="181" spans="1:5" x14ac:dyDescent="0.25">
      <c r="A181" t="s">
        <v>508</v>
      </c>
      <c r="B181" s="2" t="s">
        <v>96</v>
      </c>
      <c r="C181" s="2" t="s">
        <v>65</v>
      </c>
      <c r="D181" s="2" t="s">
        <v>664</v>
      </c>
      <c r="E181" s="2">
        <v>5.95</v>
      </c>
    </row>
    <row r="182" spans="1:5" x14ac:dyDescent="0.25">
      <c r="A182" t="s">
        <v>509</v>
      </c>
      <c r="B182" s="2" t="s">
        <v>96</v>
      </c>
      <c r="C182" s="2" t="s">
        <v>57</v>
      </c>
      <c r="D182" s="2" t="s">
        <v>664</v>
      </c>
      <c r="E182" s="2">
        <v>6.53</v>
      </c>
    </row>
    <row r="183" spans="1:5" x14ac:dyDescent="0.25">
      <c r="A183" t="s">
        <v>510</v>
      </c>
      <c r="B183" s="2" t="s">
        <v>96</v>
      </c>
      <c r="C183" s="2" t="s">
        <v>57</v>
      </c>
      <c r="D183" s="2" t="s">
        <v>664</v>
      </c>
      <c r="E183" s="2">
        <v>90.51</v>
      </c>
    </row>
    <row r="184" spans="1:5" x14ac:dyDescent="0.25">
      <c r="A184" t="s">
        <v>511</v>
      </c>
      <c r="B184" s="2" t="s">
        <v>97</v>
      </c>
      <c r="C184" s="2" t="s">
        <v>57</v>
      </c>
      <c r="D184" s="2" t="s">
        <v>662</v>
      </c>
      <c r="E184" s="4" t="s">
        <v>0</v>
      </c>
    </row>
    <row r="185" spans="1:5" x14ac:dyDescent="0.25">
      <c r="A185" t="s">
        <v>512</v>
      </c>
      <c r="B185" s="2" t="s">
        <v>97</v>
      </c>
      <c r="C185" s="2" t="s">
        <v>5</v>
      </c>
      <c r="D185" s="2" t="s">
        <v>585</v>
      </c>
      <c r="E185" s="2">
        <v>20.63</v>
      </c>
    </row>
    <row r="186" spans="1:5" x14ac:dyDescent="0.25">
      <c r="A186" t="s">
        <v>513</v>
      </c>
      <c r="B186" s="2" t="s">
        <v>97</v>
      </c>
      <c r="C186" s="2" t="s">
        <v>5</v>
      </c>
      <c r="D186" s="2" t="s">
        <v>585</v>
      </c>
      <c r="E186" s="2">
        <v>316.51</v>
      </c>
    </row>
    <row r="187" spans="1:5" x14ac:dyDescent="0.25">
      <c r="A187" t="s">
        <v>514</v>
      </c>
      <c r="B187" s="2" t="s">
        <v>94</v>
      </c>
      <c r="C187" s="2" t="s">
        <v>65</v>
      </c>
      <c r="D187" s="2" t="s">
        <v>662</v>
      </c>
      <c r="E187" s="2">
        <v>16.329999999999998</v>
      </c>
    </row>
    <row r="188" spans="1:5" x14ac:dyDescent="0.25">
      <c r="A188" t="s">
        <v>515</v>
      </c>
      <c r="B188" s="2" t="s">
        <v>94</v>
      </c>
      <c r="C188" s="2" t="s">
        <v>65</v>
      </c>
      <c r="D188" s="2" t="s">
        <v>662</v>
      </c>
      <c r="E188" s="2">
        <v>21.33</v>
      </c>
    </row>
    <row r="189" spans="1:5" x14ac:dyDescent="0.25">
      <c r="A189" t="s">
        <v>516</v>
      </c>
      <c r="B189" s="2" t="s">
        <v>94</v>
      </c>
      <c r="C189" s="2" t="s">
        <v>65</v>
      </c>
      <c r="D189" s="2" t="s">
        <v>665</v>
      </c>
      <c r="E189" s="2">
        <v>22.39</v>
      </c>
    </row>
    <row r="190" spans="1:5" x14ac:dyDescent="0.25">
      <c r="A190" t="s">
        <v>517</v>
      </c>
      <c r="B190" s="2" t="s">
        <v>94</v>
      </c>
      <c r="C190" s="2" t="s">
        <v>55</v>
      </c>
      <c r="D190" s="2" t="s">
        <v>664</v>
      </c>
      <c r="E190" s="2">
        <v>229.54</v>
      </c>
    </row>
    <row r="191" spans="1:5" x14ac:dyDescent="0.25">
      <c r="A191" t="s">
        <v>518</v>
      </c>
      <c r="B191" s="2" t="s">
        <v>94</v>
      </c>
      <c r="C191" s="2" t="s">
        <v>65</v>
      </c>
      <c r="D191" s="2" t="s">
        <v>665</v>
      </c>
      <c r="E191" s="2">
        <v>28.19</v>
      </c>
    </row>
    <row r="192" spans="1:5" x14ac:dyDescent="0.25">
      <c r="A192" t="s">
        <v>519</v>
      </c>
      <c r="B192" s="2" t="s">
        <v>94</v>
      </c>
      <c r="C192" s="2" t="s">
        <v>65</v>
      </c>
      <c r="D192" s="2" t="s">
        <v>662</v>
      </c>
      <c r="E192" s="2">
        <v>29.81</v>
      </c>
    </row>
    <row r="193" spans="1:5" x14ac:dyDescent="0.25">
      <c r="A193" t="s">
        <v>520</v>
      </c>
      <c r="B193" s="2" t="s">
        <v>94</v>
      </c>
      <c r="C193" s="2" t="s">
        <v>65</v>
      </c>
      <c r="D193" s="2" t="s">
        <v>665</v>
      </c>
      <c r="E193" s="2">
        <v>5.97</v>
      </c>
    </row>
    <row r="194" spans="1:5" x14ac:dyDescent="0.25">
      <c r="A194" t="s">
        <v>521</v>
      </c>
      <c r="B194" s="2" t="s">
        <v>94</v>
      </c>
      <c r="C194" s="2" t="s">
        <v>65</v>
      </c>
      <c r="D194" s="2" t="s">
        <v>662</v>
      </c>
      <c r="E194" s="2">
        <v>98.68</v>
      </c>
    </row>
    <row r="195" spans="1:5" x14ac:dyDescent="0.25">
      <c r="A195" t="s">
        <v>522</v>
      </c>
      <c r="B195" s="3" t="s">
        <v>86</v>
      </c>
      <c r="C195" s="3" t="s">
        <v>38</v>
      </c>
      <c r="D195" s="2" t="s">
        <v>586</v>
      </c>
      <c r="E195" s="3">
        <v>1</v>
      </c>
    </row>
    <row r="196" spans="1:5" x14ac:dyDescent="0.25">
      <c r="A196" t="s">
        <v>523</v>
      </c>
      <c r="B196" s="3" t="s">
        <v>86</v>
      </c>
      <c r="C196" s="2" t="s">
        <v>5</v>
      </c>
      <c r="D196" s="2" t="s">
        <v>585</v>
      </c>
      <c r="E196" s="3">
        <v>10.119999999999999</v>
      </c>
    </row>
    <row r="197" spans="1:5" x14ac:dyDescent="0.25">
      <c r="A197" t="s">
        <v>524</v>
      </c>
      <c r="B197" s="3" t="s">
        <v>86</v>
      </c>
      <c r="C197" s="2" t="s">
        <v>65</v>
      </c>
      <c r="D197" s="2" t="s">
        <v>586</v>
      </c>
      <c r="E197" s="3">
        <v>12.97</v>
      </c>
    </row>
    <row r="198" spans="1:5" x14ac:dyDescent="0.25">
      <c r="A198" t="s">
        <v>525</v>
      </c>
      <c r="B198" s="3" t="s">
        <v>86</v>
      </c>
      <c r="C198" s="2" t="s">
        <v>65</v>
      </c>
      <c r="D198" s="2" t="s">
        <v>586</v>
      </c>
      <c r="E198" s="3">
        <v>16.600000000000001</v>
      </c>
    </row>
    <row r="199" spans="1:5" x14ac:dyDescent="0.25">
      <c r="A199" t="s">
        <v>526</v>
      </c>
      <c r="B199" s="3" t="s">
        <v>86</v>
      </c>
      <c r="C199" s="2" t="s">
        <v>65</v>
      </c>
      <c r="D199" s="2" t="s">
        <v>586</v>
      </c>
      <c r="E199" s="3">
        <v>19.28</v>
      </c>
    </row>
    <row r="200" spans="1:5" x14ac:dyDescent="0.25">
      <c r="A200" t="s">
        <v>527</v>
      </c>
      <c r="B200" s="3" t="s">
        <v>86</v>
      </c>
      <c r="C200" s="2" t="s">
        <v>5</v>
      </c>
      <c r="D200" s="2" t="s">
        <v>585</v>
      </c>
      <c r="E200" s="3">
        <v>21.25</v>
      </c>
    </row>
    <row r="201" spans="1:5" x14ac:dyDescent="0.25">
      <c r="A201" t="s">
        <v>528</v>
      </c>
      <c r="B201" s="3" t="s">
        <v>86</v>
      </c>
      <c r="C201" s="3" t="s">
        <v>12</v>
      </c>
      <c r="D201" s="2" t="s">
        <v>586</v>
      </c>
      <c r="E201" s="3">
        <v>32.520000000000003</v>
      </c>
    </row>
    <row r="202" spans="1:5" x14ac:dyDescent="0.25">
      <c r="A202" t="s">
        <v>529</v>
      </c>
      <c r="B202" s="3" t="s">
        <v>86</v>
      </c>
      <c r="C202" s="3" t="s">
        <v>12</v>
      </c>
      <c r="D202" s="2" t="s">
        <v>586</v>
      </c>
      <c r="E202" s="3">
        <v>208.94</v>
      </c>
    </row>
    <row r="203" spans="1:5" x14ac:dyDescent="0.25">
      <c r="A203" t="s">
        <v>530</v>
      </c>
      <c r="B203" s="3" t="s">
        <v>86</v>
      </c>
      <c r="C203" s="2" t="s">
        <v>65</v>
      </c>
      <c r="D203" s="2" t="s">
        <v>586</v>
      </c>
      <c r="E203" s="3">
        <v>262.22000000000003</v>
      </c>
    </row>
    <row r="204" spans="1:5" x14ac:dyDescent="0.25">
      <c r="A204" t="s">
        <v>531</v>
      </c>
      <c r="B204" s="3" t="s">
        <v>87</v>
      </c>
      <c r="C204" s="2" t="s">
        <v>65</v>
      </c>
      <c r="D204" s="2" t="s">
        <v>664</v>
      </c>
      <c r="E204" s="3">
        <v>0.48</v>
      </c>
    </row>
    <row r="205" spans="1:5" x14ac:dyDescent="0.25">
      <c r="A205" t="s">
        <v>532</v>
      </c>
      <c r="B205" s="3" t="s">
        <v>87</v>
      </c>
      <c r="C205" s="2" t="s">
        <v>65</v>
      </c>
      <c r="D205" s="2" t="s">
        <v>663</v>
      </c>
      <c r="E205" s="3">
        <v>1.86</v>
      </c>
    </row>
    <row r="206" spans="1:5" x14ac:dyDescent="0.25">
      <c r="A206" t="s">
        <v>533</v>
      </c>
      <c r="B206" s="3" t="s">
        <v>87</v>
      </c>
      <c r="C206" s="3" t="s">
        <v>12</v>
      </c>
      <c r="D206" s="2" t="s">
        <v>664</v>
      </c>
      <c r="E206" s="3">
        <v>9.43</v>
      </c>
    </row>
    <row r="207" spans="1:5" x14ac:dyDescent="0.25">
      <c r="A207" t="s">
        <v>534</v>
      </c>
      <c r="B207" s="3" t="s">
        <v>87</v>
      </c>
      <c r="C207" s="2" t="s">
        <v>65</v>
      </c>
      <c r="D207" s="2" t="s">
        <v>664</v>
      </c>
      <c r="E207" s="3">
        <v>0.4</v>
      </c>
    </row>
    <row r="208" spans="1:5" x14ac:dyDescent="0.25">
      <c r="A208" t="s">
        <v>535</v>
      </c>
      <c r="B208" s="3" t="s">
        <v>87</v>
      </c>
      <c r="C208" s="2" t="s">
        <v>65</v>
      </c>
      <c r="D208" s="2" t="s">
        <v>664</v>
      </c>
      <c r="E208" s="3">
        <v>1.06</v>
      </c>
    </row>
    <row r="209" spans="1:5" x14ac:dyDescent="0.25">
      <c r="A209" t="s">
        <v>536</v>
      </c>
      <c r="B209" s="3" t="s">
        <v>87</v>
      </c>
      <c r="C209" s="2" t="s">
        <v>65</v>
      </c>
      <c r="D209" s="2" t="s">
        <v>664</v>
      </c>
      <c r="E209" s="3">
        <v>1.17</v>
      </c>
    </row>
    <row r="210" spans="1:5" x14ac:dyDescent="0.25">
      <c r="A210" t="s">
        <v>537</v>
      </c>
      <c r="B210" s="3" t="s">
        <v>87</v>
      </c>
      <c r="C210" s="3" t="s">
        <v>38</v>
      </c>
      <c r="D210" s="2" t="s">
        <v>586</v>
      </c>
      <c r="E210" s="3">
        <v>1.89</v>
      </c>
    </row>
    <row r="211" spans="1:5" x14ac:dyDescent="0.25">
      <c r="A211" t="s">
        <v>538</v>
      </c>
      <c r="B211" s="3" t="s">
        <v>87</v>
      </c>
      <c r="C211" s="2" t="s">
        <v>65</v>
      </c>
      <c r="D211" s="2" t="s">
        <v>663</v>
      </c>
      <c r="E211" s="3">
        <v>1.92</v>
      </c>
    </row>
    <row r="212" spans="1:5" x14ac:dyDescent="0.25">
      <c r="A212" t="s">
        <v>539</v>
      </c>
      <c r="B212" s="3" t="s">
        <v>87</v>
      </c>
      <c r="C212" s="2" t="s">
        <v>65</v>
      </c>
      <c r="D212" s="2" t="s">
        <v>663</v>
      </c>
      <c r="E212" s="3">
        <v>2.98</v>
      </c>
    </row>
    <row r="213" spans="1:5" x14ac:dyDescent="0.25">
      <c r="A213" t="s">
        <v>540</v>
      </c>
      <c r="B213" s="3" t="s">
        <v>87</v>
      </c>
      <c r="C213" s="2" t="s">
        <v>65</v>
      </c>
      <c r="D213" s="2" t="s">
        <v>664</v>
      </c>
      <c r="E213" s="3">
        <v>4.08</v>
      </c>
    </row>
    <row r="214" spans="1:5" x14ac:dyDescent="0.25">
      <c r="A214" t="s">
        <v>541</v>
      </c>
      <c r="B214" s="3" t="s">
        <v>87</v>
      </c>
      <c r="C214" s="2" t="s">
        <v>65</v>
      </c>
      <c r="D214" s="2" t="s">
        <v>664</v>
      </c>
      <c r="E214" s="3">
        <v>5.05</v>
      </c>
    </row>
    <row r="215" spans="1:5" x14ac:dyDescent="0.25">
      <c r="A215" t="s">
        <v>542</v>
      </c>
      <c r="B215" s="3" t="s">
        <v>87</v>
      </c>
      <c r="C215" s="2" t="s">
        <v>54</v>
      </c>
      <c r="D215" s="2" t="s">
        <v>664</v>
      </c>
      <c r="E215" s="3">
        <v>6.27</v>
      </c>
    </row>
    <row r="216" spans="1:5" x14ac:dyDescent="0.25">
      <c r="A216" t="s">
        <v>543</v>
      </c>
      <c r="B216" s="3" t="s">
        <v>87</v>
      </c>
      <c r="C216" s="3" t="s">
        <v>12</v>
      </c>
      <c r="D216" s="2" t="s">
        <v>664</v>
      </c>
      <c r="E216" s="3">
        <v>6.54</v>
      </c>
    </row>
    <row r="217" spans="1:5" x14ac:dyDescent="0.25">
      <c r="A217" t="s">
        <v>544</v>
      </c>
      <c r="B217" s="3" t="s">
        <v>87</v>
      </c>
      <c r="C217" s="2" t="s">
        <v>65</v>
      </c>
      <c r="D217" s="2" t="s">
        <v>663</v>
      </c>
      <c r="E217" s="3">
        <v>7.13</v>
      </c>
    </row>
    <row r="218" spans="1:5" x14ac:dyDescent="0.25">
      <c r="A218" t="s">
        <v>545</v>
      </c>
      <c r="B218" s="3" t="s">
        <v>87</v>
      </c>
      <c r="C218" s="3" t="s">
        <v>12</v>
      </c>
      <c r="D218" s="2" t="s">
        <v>664</v>
      </c>
      <c r="E218" s="3">
        <v>8.8699999999999992</v>
      </c>
    </row>
    <row r="219" spans="1:5" x14ac:dyDescent="0.25">
      <c r="A219" t="s">
        <v>546</v>
      </c>
      <c r="B219" s="3" t="s">
        <v>87</v>
      </c>
      <c r="C219" s="3" t="s">
        <v>12</v>
      </c>
      <c r="D219" s="2" t="s">
        <v>664</v>
      </c>
      <c r="E219" s="3">
        <v>9.0500000000000007</v>
      </c>
    </row>
    <row r="220" spans="1:5" x14ac:dyDescent="0.25">
      <c r="A220" t="s">
        <v>547</v>
      </c>
      <c r="B220" s="3" t="s">
        <v>87</v>
      </c>
      <c r="C220" s="3" t="s">
        <v>12</v>
      </c>
      <c r="D220" s="2" t="s">
        <v>664</v>
      </c>
      <c r="E220" s="3">
        <v>19.170000000000002</v>
      </c>
    </row>
    <row r="221" spans="1:5" x14ac:dyDescent="0.25">
      <c r="A221" t="s">
        <v>548</v>
      </c>
      <c r="B221" s="3" t="s">
        <v>87</v>
      </c>
      <c r="C221" s="3" t="s">
        <v>12</v>
      </c>
      <c r="D221" s="2" t="s">
        <v>664</v>
      </c>
      <c r="E221" s="3">
        <v>33.22</v>
      </c>
    </row>
    <row r="222" spans="1:5" x14ac:dyDescent="0.25">
      <c r="A222" t="s">
        <v>549</v>
      </c>
      <c r="B222" s="3" t="s">
        <v>87</v>
      </c>
      <c r="C222" s="3" t="s">
        <v>12</v>
      </c>
      <c r="D222" s="2" t="s">
        <v>664</v>
      </c>
      <c r="E222" s="3">
        <v>36.049999999999997</v>
      </c>
    </row>
    <row r="223" spans="1:5" x14ac:dyDescent="0.25">
      <c r="A223" t="s">
        <v>550</v>
      </c>
      <c r="B223" s="3" t="s">
        <v>87</v>
      </c>
      <c r="C223" s="3" t="s">
        <v>12</v>
      </c>
      <c r="D223" s="2" t="s">
        <v>664</v>
      </c>
      <c r="E223" s="3">
        <v>150.13999999999999</v>
      </c>
    </row>
    <row r="224" spans="1:5" x14ac:dyDescent="0.25">
      <c r="A224" t="s">
        <v>551</v>
      </c>
      <c r="B224" s="3" t="s">
        <v>87</v>
      </c>
      <c r="C224" s="2" t="s">
        <v>5</v>
      </c>
      <c r="D224" s="2" t="s">
        <v>585</v>
      </c>
      <c r="E224" s="3">
        <v>710.54</v>
      </c>
    </row>
    <row r="225" spans="1:5" x14ac:dyDescent="0.25">
      <c r="A225" t="s">
        <v>552</v>
      </c>
      <c r="B225" s="3" t="s">
        <v>87</v>
      </c>
      <c r="C225" s="2" t="s">
        <v>5</v>
      </c>
      <c r="D225" s="2" t="s">
        <v>585</v>
      </c>
      <c r="E225" s="3">
        <v>721.35</v>
      </c>
    </row>
    <row r="226" spans="1:5" x14ac:dyDescent="0.25">
      <c r="A226" t="s">
        <v>553</v>
      </c>
      <c r="B226" s="2" t="s">
        <v>88</v>
      </c>
      <c r="C226" s="2" t="s">
        <v>65</v>
      </c>
      <c r="D226" s="3" t="s">
        <v>661</v>
      </c>
      <c r="E226" s="3">
        <v>2.84</v>
      </c>
    </row>
    <row r="227" spans="1:5" x14ac:dyDescent="0.25">
      <c r="A227" t="s">
        <v>554</v>
      </c>
      <c r="B227" s="2" t="s">
        <v>88</v>
      </c>
      <c r="C227" s="3" t="s">
        <v>12</v>
      </c>
      <c r="D227" s="3" t="s">
        <v>661</v>
      </c>
      <c r="E227" s="3">
        <v>17.84</v>
      </c>
    </row>
    <row r="228" spans="1:5" x14ac:dyDescent="0.25">
      <c r="A228" t="s">
        <v>555</v>
      </c>
      <c r="B228" s="2" t="s">
        <v>88</v>
      </c>
      <c r="C228" s="2" t="s">
        <v>5</v>
      </c>
      <c r="D228" s="2" t="s">
        <v>585</v>
      </c>
      <c r="E228" s="3">
        <v>27.72</v>
      </c>
    </row>
    <row r="229" spans="1:5" x14ac:dyDescent="0.25">
      <c r="A229" t="s">
        <v>556</v>
      </c>
      <c r="B229" s="2" t="s">
        <v>88</v>
      </c>
      <c r="C229" s="2" t="s">
        <v>5</v>
      </c>
      <c r="D229" s="2" t="s">
        <v>585</v>
      </c>
      <c r="E229" s="3">
        <v>33.92</v>
      </c>
    </row>
    <row r="230" spans="1:5" x14ac:dyDescent="0.25">
      <c r="A230" t="s">
        <v>557</v>
      </c>
      <c r="B230" s="2" t="s">
        <v>90</v>
      </c>
      <c r="C230" s="2" t="s">
        <v>65</v>
      </c>
      <c r="D230" s="2" t="s">
        <v>665</v>
      </c>
      <c r="E230" s="2">
        <v>2.15</v>
      </c>
    </row>
    <row r="231" spans="1:5" x14ac:dyDescent="0.25">
      <c r="A231" t="s">
        <v>558</v>
      </c>
      <c r="B231" s="2" t="s">
        <v>90</v>
      </c>
      <c r="C231" s="2" t="s">
        <v>65</v>
      </c>
      <c r="D231" s="2" t="s">
        <v>665</v>
      </c>
      <c r="E231" s="2">
        <v>3.92</v>
      </c>
    </row>
    <row r="232" spans="1:5" x14ac:dyDescent="0.25">
      <c r="A232" t="s">
        <v>559</v>
      </c>
      <c r="B232" s="2" t="s">
        <v>90</v>
      </c>
      <c r="C232" s="2" t="s">
        <v>65</v>
      </c>
      <c r="D232" s="2" t="s">
        <v>665</v>
      </c>
      <c r="E232" s="2">
        <v>27.57</v>
      </c>
    </row>
    <row r="233" spans="1:5" x14ac:dyDescent="0.25">
      <c r="A233" t="s">
        <v>560</v>
      </c>
      <c r="B233" s="2" t="s">
        <v>90</v>
      </c>
      <c r="C233" s="2" t="s">
        <v>65</v>
      </c>
      <c r="D233" s="2" t="s">
        <v>665</v>
      </c>
      <c r="E233" s="2">
        <v>666.26</v>
      </c>
    </row>
    <row r="234" spans="1:5" x14ac:dyDescent="0.25">
      <c r="A234" t="s">
        <v>561</v>
      </c>
      <c r="B234" s="2" t="s">
        <v>90</v>
      </c>
      <c r="C234" s="2" t="s">
        <v>65</v>
      </c>
      <c r="D234" s="2" t="s">
        <v>49</v>
      </c>
      <c r="E234" s="2">
        <v>0.9</v>
      </c>
    </row>
    <row r="235" spans="1:5" x14ac:dyDescent="0.25">
      <c r="A235" t="s">
        <v>562</v>
      </c>
      <c r="B235" s="2" t="s">
        <v>90</v>
      </c>
      <c r="C235" s="3" t="s">
        <v>12</v>
      </c>
      <c r="D235" s="2" t="s">
        <v>665</v>
      </c>
      <c r="E235" s="2">
        <v>12.45</v>
      </c>
    </row>
    <row r="236" spans="1:5" x14ac:dyDescent="0.25">
      <c r="A236" t="s">
        <v>563</v>
      </c>
      <c r="B236" s="2" t="s">
        <v>90</v>
      </c>
      <c r="C236" s="3" t="s">
        <v>12</v>
      </c>
      <c r="D236" s="2" t="s">
        <v>665</v>
      </c>
      <c r="E236" s="2">
        <v>18.11</v>
      </c>
    </row>
    <row r="237" spans="1:5" x14ac:dyDescent="0.25">
      <c r="A237" t="s">
        <v>564</v>
      </c>
      <c r="B237" s="2" t="s">
        <v>90</v>
      </c>
      <c r="C237" s="3" t="s">
        <v>12</v>
      </c>
      <c r="D237" s="2" t="s">
        <v>662</v>
      </c>
      <c r="E237" s="2">
        <v>19.45</v>
      </c>
    </row>
    <row r="238" spans="1:5" x14ac:dyDescent="0.25">
      <c r="A238" t="s">
        <v>565</v>
      </c>
      <c r="B238" s="2" t="s">
        <v>90</v>
      </c>
      <c r="C238" s="3" t="s">
        <v>12</v>
      </c>
      <c r="D238" s="2" t="s">
        <v>665</v>
      </c>
      <c r="E238" s="2">
        <v>21.85</v>
      </c>
    </row>
    <row r="239" spans="1:5" x14ac:dyDescent="0.25">
      <c r="A239" t="s">
        <v>566</v>
      </c>
      <c r="B239" s="2" t="s">
        <v>90</v>
      </c>
      <c r="C239" s="2" t="s">
        <v>65</v>
      </c>
      <c r="D239" s="2" t="s">
        <v>664</v>
      </c>
      <c r="E239" s="2">
        <v>25.3</v>
      </c>
    </row>
    <row r="240" spans="1:5" x14ac:dyDescent="0.25">
      <c r="A240" t="s">
        <v>567</v>
      </c>
      <c r="B240" s="2" t="s">
        <v>90</v>
      </c>
      <c r="C240" s="3" t="s">
        <v>12</v>
      </c>
      <c r="D240" s="2" t="s">
        <v>665</v>
      </c>
      <c r="E240" s="2">
        <v>4.08</v>
      </c>
    </row>
    <row r="241" spans="1:5" x14ac:dyDescent="0.25">
      <c r="A241" t="s">
        <v>568</v>
      </c>
      <c r="B241" s="2" t="s">
        <v>90</v>
      </c>
      <c r="C241" s="3" t="s">
        <v>12</v>
      </c>
      <c r="D241" s="2" t="s">
        <v>665</v>
      </c>
      <c r="E241" s="2">
        <v>5.0599999999999996</v>
      </c>
    </row>
    <row r="242" spans="1:5" x14ac:dyDescent="0.25">
      <c r="A242" t="s">
        <v>569</v>
      </c>
      <c r="B242" s="2" t="s">
        <v>90</v>
      </c>
      <c r="C242" s="3" t="s">
        <v>12</v>
      </c>
      <c r="D242" s="2" t="s">
        <v>665</v>
      </c>
      <c r="E242" s="2">
        <v>5.69</v>
      </c>
    </row>
    <row r="243" spans="1:5" x14ac:dyDescent="0.25">
      <c r="A243" t="s">
        <v>570</v>
      </c>
      <c r="B243" s="2" t="s">
        <v>90</v>
      </c>
      <c r="C243" s="3" t="s">
        <v>12</v>
      </c>
      <c r="D243" s="2" t="s">
        <v>664</v>
      </c>
      <c r="E243" s="2">
        <v>68.47</v>
      </c>
    </row>
    <row r="244" spans="1:5" x14ac:dyDescent="0.25">
      <c r="A244" t="s">
        <v>571</v>
      </c>
      <c r="B244" s="2" t="s">
        <v>90</v>
      </c>
      <c r="C244" s="3" t="s">
        <v>12</v>
      </c>
      <c r="D244" s="2" t="s">
        <v>665</v>
      </c>
      <c r="E244" s="2">
        <v>8.7200000000000006</v>
      </c>
    </row>
    <row r="245" spans="1:5" x14ac:dyDescent="0.25">
      <c r="A245" t="s">
        <v>572</v>
      </c>
      <c r="B245" t="s">
        <v>98</v>
      </c>
      <c r="C245" t="s">
        <v>5</v>
      </c>
      <c r="D245" s="2" t="s">
        <v>585</v>
      </c>
      <c r="E245">
        <v>360.53</v>
      </c>
    </row>
    <row r="246" spans="1:5" x14ac:dyDescent="0.25">
      <c r="A246" t="s">
        <v>573</v>
      </c>
      <c r="B246" t="s">
        <v>84</v>
      </c>
      <c r="C246" t="s">
        <v>5</v>
      </c>
      <c r="D246" s="2" t="s">
        <v>585</v>
      </c>
      <c r="E246">
        <v>296.39999999999998</v>
      </c>
    </row>
    <row r="247" spans="1:5" x14ac:dyDescent="0.25">
      <c r="A247" t="s">
        <v>573</v>
      </c>
      <c r="B247" t="s">
        <v>84</v>
      </c>
      <c r="C247" t="s">
        <v>5</v>
      </c>
      <c r="D247" s="2" t="s">
        <v>585</v>
      </c>
      <c r="E247">
        <v>335.27</v>
      </c>
    </row>
    <row r="248" spans="1:5" x14ac:dyDescent="0.25">
      <c r="A248" t="s">
        <v>574</v>
      </c>
      <c r="B248" t="s">
        <v>84</v>
      </c>
      <c r="C248" s="3" t="s">
        <v>12</v>
      </c>
      <c r="D248" s="2" t="s">
        <v>664</v>
      </c>
      <c r="E248">
        <v>9.2100000000000009</v>
      </c>
    </row>
    <row r="249" spans="1:5" x14ac:dyDescent="0.25">
      <c r="A249" t="s">
        <v>575</v>
      </c>
      <c r="B249" t="s">
        <v>85</v>
      </c>
      <c r="C249" t="s">
        <v>5</v>
      </c>
      <c r="D249" s="2" t="s">
        <v>585</v>
      </c>
      <c r="E249">
        <v>484.55</v>
      </c>
    </row>
    <row r="250" spans="1:5" x14ac:dyDescent="0.25">
      <c r="A250" t="s">
        <v>576</v>
      </c>
      <c r="B250" t="s">
        <v>85</v>
      </c>
      <c r="C250" s="2" t="s">
        <v>65</v>
      </c>
      <c r="D250" s="2" t="s">
        <v>662</v>
      </c>
      <c r="E250">
        <v>252.79</v>
      </c>
    </row>
    <row r="251" spans="1:5" x14ac:dyDescent="0.25">
      <c r="A251" t="s">
        <v>577</v>
      </c>
      <c r="B251" t="s">
        <v>85</v>
      </c>
      <c r="C251" t="s">
        <v>5</v>
      </c>
      <c r="D251" s="2" t="s">
        <v>585</v>
      </c>
      <c r="E251">
        <v>12.79</v>
      </c>
    </row>
    <row r="252" spans="1:5" x14ac:dyDescent="0.25">
      <c r="A252" t="s">
        <v>578</v>
      </c>
      <c r="B252" t="s">
        <v>85</v>
      </c>
      <c r="C252" t="s">
        <v>5</v>
      </c>
      <c r="D252" s="2" t="s">
        <v>585</v>
      </c>
      <c r="E252">
        <v>15.6</v>
      </c>
    </row>
    <row r="253" spans="1:5" x14ac:dyDescent="0.25">
      <c r="A253" t="s">
        <v>579</v>
      </c>
      <c r="B253" t="s">
        <v>85</v>
      </c>
      <c r="C253" t="s">
        <v>5</v>
      </c>
      <c r="D253" s="2" t="s">
        <v>585</v>
      </c>
      <c r="E253">
        <v>26.54</v>
      </c>
    </row>
  </sheetData>
  <autoFilter ref="A1:E25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170"/>
  <sheetViews>
    <sheetView topLeftCell="A123" workbookViewId="0">
      <selection activeCell="N135" sqref="N135"/>
    </sheetView>
  </sheetViews>
  <sheetFormatPr defaultRowHeight="15" x14ac:dyDescent="0.25"/>
  <cols>
    <col min="2" max="2" width="18" customWidth="1"/>
    <col min="3" max="3" width="11.42578125" customWidth="1"/>
    <col min="4" max="4" width="20.42578125" customWidth="1"/>
    <col min="5" max="5" width="15.85546875" customWidth="1"/>
    <col min="6" max="6" width="16" customWidth="1"/>
    <col min="7" max="7" width="13.5703125" customWidth="1"/>
    <col min="8" max="8" width="17" customWidth="1"/>
  </cols>
  <sheetData>
    <row r="1" spans="1:8" x14ac:dyDescent="0.25">
      <c r="A1" s="7" t="s">
        <v>590</v>
      </c>
      <c r="B1" s="9" t="s">
        <v>591</v>
      </c>
      <c r="C1" s="8" t="s">
        <v>592</v>
      </c>
      <c r="D1" s="8" t="s">
        <v>61</v>
      </c>
      <c r="E1" s="9" t="s">
        <v>593</v>
      </c>
      <c r="F1" s="8" t="s">
        <v>594</v>
      </c>
      <c r="G1" s="10" t="s">
        <v>595</v>
      </c>
      <c r="H1" s="56" t="s">
        <v>659</v>
      </c>
    </row>
    <row r="2" spans="1:8" hidden="1" x14ac:dyDescent="0.25">
      <c r="A2" s="29" t="s">
        <v>598</v>
      </c>
      <c r="B2" s="34" t="s">
        <v>596</v>
      </c>
      <c r="C2" s="11">
        <v>1999</v>
      </c>
      <c r="D2" s="12" t="s">
        <v>329</v>
      </c>
      <c r="E2" s="13">
        <v>484.55</v>
      </c>
      <c r="F2" s="13">
        <v>11021</v>
      </c>
      <c r="G2" s="13">
        <f t="shared" ref="G2:G33" si="0">F2*1000</f>
        <v>11021000</v>
      </c>
      <c r="H2" s="39">
        <f t="shared" ref="H2:H38" si="1">G2/E2</f>
        <v>22744.814776596842</v>
      </c>
    </row>
    <row r="3" spans="1:8" hidden="1" x14ac:dyDescent="0.25">
      <c r="A3" s="29" t="s">
        <v>598</v>
      </c>
      <c r="B3" s="34" t="s">
        <v>596</v>
      </c>
      <c r="C3" s="11">
        <v>2000</v>
      </c>
      <c r="D3" s="12" t="s">
        <v>8</v>
      </c>
      <c r="E3" s="13">
        <v>12.79</v>
      </c>
      <c r="F3" s="13">
        <v>58.160000000000004</v>
      </c>
      <c r="G3" s="13">
        <f t="shared" si="0"/>
        <v>58160.000000000007</v>
      </c>
      <c r="H3" s="40">
        <f t="shared" si="1"/>
        <v>4547.3025801407357</v>
      </c>
    </row>
    <row r="4" spans="1:8" hidden="1" x14ac:dyDescent="0.25">
      <c r="A4" s="29" t="s">
        <v>598</v>
      </c>
      <c r="B4" s="34" t="s">
        <v>596</v>
      </c>
      <c r="C4" s="11">
        <v>2000</v>
      </c>
      <c r="D4" s="12" t="s">
        <v>9</v>
      </c>
      <c r="E4" s="13">
        <v>15.6</v>
      </c>
      <c r="F4" s="13">
        <v>42.38</v>
      </c>
      <c r="G4" s="13">
        <f t="shared" si="0"/>
        <v>42380</v>
      </c>
      <c r="H4" s="40">
        <f t="shared" si="1"/>
        <v>2716.6666666666665</v>
      </c>
    </row>
    <row r="5" spans="1:8" hidden="1" x14ac:dyDescent="0.25">
      <c r="A5" s="29" t="s">
        <v>598</v>
      </c>
      <c r="B5" s="34" t="s">
        <v>596</v>
      </c>
      <c r="C5" s="11">
        <v>2002</v>
      </c>
      <c r="D5" s="12" t="s">
        <v>10</v>
      </c>
      <c r="E5" s="13">
        <v>26.54</v>
      </c>
      <c r="F5" s="13">
        <v>70.36999999999999</v>
      </c>
      <c r="G5" s="13">
        <f t="shared" si="0"/>
        <v>70369.999999999985</v>
      </c>
      <c r="H5" s="40">
        <f t="shared" si="1"/>
        <v>2651.4694800301427</v>
      </c>
    </row>
    <row r="6" spans="1:8" hidden="1" x14ac:dyDescent="0.25">
      <c r="A6" s="29" t="s">
        <v>600</v>
      </c>
      <c r="B6" s="34" t="s">
        <v>596</v>
      </c>
      <c r="C6" s="11">
        <v>2006</v>
      </c>
      <c r="D6" s="12" t="s">
        <v>301</v>
      </c>
      <c r="E6" s="13">
        <v>21.25</v>
      </c>
      <c r="F6" s="13">
        <v>47.400000000000006</v>
      </c>
      <c r="G6" s="13">
        <f t="shared" si="0"/>
        <v>47400.000000000007</v>
      </c>
      <c r="H6" s="40">
        <f t="shared" si="1"/>
        <v>2230.588235294118</v>
      </c>
    </row>
    <row r="7" spans="1:8" hidden="1" x14ac:dyDescent="0.25">
      <c r="A7" s="29" t="s">
        <v>600</v>
      </c>
      <c r="B7" s="34" t="s">
        <v>596</v>
      </c>
      <c r="C7" s="11">
        <v>2004</v>
      </c>
      <c r="D7" s="12" t="s">
        <v>300</v>
      </c>
      <c r="E7" s="13">
        <v>10.119999999999999</v>
      </c>
      <c r="F7" s="13">
        <v>17.25</v>
      </c>
      <c r="G7" s="13">
        <f t="shared" si="0"/>
        <v>17250</v>
      </c>
      <c r="H7" s="40">
        <f t="shared" si="1"/>
        <v>1704.5454545454547</v>
      </c>
    </row>
    <row r="8" spans="1:8" hidden="1" x14ac:dyDescent="0.25">
      <c r="A8" s="29" t="s">
        <v>602</v>
      </c>
      <c r="B8" s="34" t="s">
        <v>596</v>
      </c>
      <c r="C8" s="11">
        <v>1996</v>
      </c>
      <c r="D8" s="11" t="s">
        <v>311</v>
      </c>
      <c r="E8" s="13">
        <v>721.35</v>
      </c>
      <c r="F8" s="13">
        <v>1405.64</v>
      </c>
      <c r="G8" s="13">
        <f t="shared" si="0"/>
        <v>1405640</v>
      </c>
      <c r="H8" s="40">
        <f t="shared" si="1"/>
        <v>1948.6241075760727</v>
      </c>
    </row>
    <row r="9" spans="1:8" hidden="1" x14ac:dyDescent="0.25">
      <c r="A9" s="29" t="s">
        <v>602</v>
      </c>
      <c r="B9" s="34" t="s">
        <v>596</v>
      </c>
      <c r="C9" s="11">
        <v>1992</v>
      </c>
      <c r="D9" s="11" t="s">
        <v>310</v>
      </c>
      <c r="E9" s="13">
        <v>710.54</v>
      </c>
      <c r="F9" s="13">
        <v>196.46</v>
      </c>
      <c r="G9" s="13">
        <f t="shared" si="0"/>
        <v>196460</v>
      </c>
      <c r="H9" s="40">
        <f t="shared" si="1"/>
        <v>276.49393419089705</v>
      </c>
    </row>
    <row r="10" spans="1:8" hidden="1" x14ac:dyDescent="0.25">
      <c r="A10" s="30" t="s">
        <v>610</v>
      </c>
      <c r="B10" s="34" t="s">
        <v>596</v>
      </c>
      <c r="C10" s="11">
        <v>1999</v>
      </c>
      <c r="D10" s="14" t="s">
        <v>313</v>
      </c>
      <c r="E10" s="13">
        <v>33.92</v>
      </c>
      <c r="F10" s="13">
        <v>10.57090909090909</v>
      </c>
      <c r="G10" s="13">
        <f t="shared" si="0"/>
        <v>10570.90909090909</v>
      </c>
      <c r="H10" s="40">
        <f t="shared" si="1"/>
        <v>311.6423670668953</v>
      </c>
    </row>
    <row r="11" spans="1:8" hidden="1" x14ac:dyDescent="0.25">
      <c r="A11" s="30" t="s">
        <v>610</v>
      </c>
      <c r="B11" s="34" t="s">
        <v>596</v>
      </c>
      <c r="C11" s="11">
        <v>1999</v>
      </c>
      <c r="D11" s="14" t="s">
        <v>312</v>
      </c>
      <c r="E11" s="13">
        <v>27.72</v>
      </c>
      <c r="F11" s="13">
        <v>11.010000000000002</v>
      </c>
      <c r="G11" s="13">
        <f t="shared" si="0"/>
        <v>11010.000000000002</v>
      </c>
      <c r="H11" s="40">
        <f t="shared" si="1"/>
        <v>397.18614718614725</v>
      </c>
    </row>
    <row r="12" spans="1:8" hidden="1" x14ac:dyDescent="0.25">
      <c r="A12" s="30" t="s">
        <v>610</v>
      </c>
      <c r="B12" s="34" t="s">
        <v>596</v>
      </c>
      <c r="C12" s="11">
        <v>2002</v>
      </c>
      <c r="D12" s="14" t="s">
        <v>191</v>
      </c>
      <c r="E12" s="13">
        <v>58.65</v>
      </c>
      <c r="F12" s="13">
        <v>98.12</v>
      </c>
      <c r="G12" s="13">
        <f t="shared" si="0"/>
        <v>98120</v>
      </c>
      <c r="H12" s="40">
        <f t="shared" si="1"/>
        <v>1672.9752770673488</v>
      </c>
    </row>
    <row r="13" spans="1:8" hidden="1" x14ac:dyDescent="0.25">
      <c r="A13" s="30" t="s">
        <v>610</v>
      </c>
      <c r="B13" s="34" t="s">
        <v>596</v>
      </c>
      <c r="C13" s="11">
        <v>2002</v>
      </c>
      <c r="D13" s="14" t="s">
        <v>183</v>
      </c>
      <c r="E13" s="13">
        <v>27.72</v>
      </c>
      <c r="F13" s="13">
        <v>88.01</v>
      </c>
      <c r="G13" s="13">
        <f t="shared" si="0"/>
        <v>88010</v>
      </c>
      <c r="H13" s="40">
        <f t="shared" si="1"/>
        <v>3174.9639249639249</v>
      </c>
    </row>
    <row r="14" spans="1:8" hidden="1" x14ac:dyDescent="0.25">
      <c r="A14" s="30" t="s">
        <v>610</v>
      </c>
      <c r="B14" s="34" t="s">
        <v>596</v>
      </c>
      <c r="C14" s="11">
        <v>2003</v>
      </c>
      <c r="D14" s="14" t="s">
        <v>612</v>
      </c>
      <c r="E14" s="13">
        <v>37.729999999999997</v>
      </c>
      <c r="F14" s="13">
        <v>14.05</v>
      </c>
      <c r="G14" s="13">
        <f t="shared" si="0"/>
        <v>14050</v>
      </c>
      <c r="H14" s="40">
        <f t="shared" si="1"/>
        <v>372.38271932149485</v>
      </c>
    </row>
    <row r="15" spans="1:8" hidden="1" x14ac:dyDescent="0.25">
      <c r="A15" s="30" t="s">
        <v>610</v>
      </c>
      <c r="B15" s="34" t="s">
        <v>596</v>
      </c>
      <c r="C15" s="11">
        <v>2004</v>
      </c>
      <c r="D15" s="14" t="s">
        <v>173</v>
      </c>
      <c r="E15" s="13">
        <v>52.31</v>
      </c>
      <c r="F15" s="13">
        <v>177.55999999999997</v>
      </c>
      <c r="G15" s="13">
        <f t="shared" si="0"/>
        <v>177559.99999999997</v>
      </c>
      <c r="H15" s="40">
        <f t="shared" si="1"/>
        <v>3394.3796597208939</v>
      </c>
    </row>
    <row r="16" spans="1:8" hidden="1" x14ac:dyDescent="0.25">
      <c r="A16" s="30" t="s">
        <v>610</v>
      </c>
      <c r="B16" s="34" t="s">
        <v>596</v>
      </c>
      <c r="C16" s="11">
        <v>2006</v>
      </c>
      <c r="D16" s="14" t="s">
        <v>174</v>
      </c>
      <c r="E16" s="13">
        <v>119.01</v>
      </c>
      <c r="F16" s="13">
        <v>274.2</v>
      </c>
      <c r="G16" s="13">
        <f t="shared" si="0"/>
        <v>274200</v>
      </c>
      <c r="H16" s="40">
        <f t="shared" si="1"/>
        <v>2304.0080665490295</v>
      </c>
    </row>
    <row r="17" spans="1:9" hidden="1" x14ac:dyDescent="0.25">
      <c r="A17" s="30" t="s">
        <v>610</v>
      </c>
      <c r="B17" s="34" t="s">
        <v>596</v>
      </c>
      <c r="C17" s="11">
        <v>1999</v>
      </c>
      <c r="D17" s="14" t="s">
        <v>616</v>
      </c>
      <c r="E17" s="13">
        <v>1471.84</v>
      </c>
      <c r="F17" s="13">
        <v>1682.93</v>
      </c>
      <c r="G17" s="13">
        <f t="shared" si="0"/>
        <v>1682930</v>
      </c>
      <c r="H17" s="40">
        <f t="shared" si="1"/>
        <v>1143.419121643657</v>
      </c>
    </row>
    <row r="18" spans="1:9" hidden="1" x14ac:dyDescent="0.25">
      <c r="A18" s="31" t="s">
        <v>640</v>
      </c>
      <c r="B18" s="34" t="s">
        <v>596</v>
      </c>
      <c r="C18" s="11">
        <v>2004</v>
      </c>
      <c r="D18" s="14" t="s">
        <v>265</v>
      </c>
      <c r="E18" s="19">
        <v>11.49</v>
      </c>
      <c r="F18" s="20">
        <v>18</v>
      </c>
      <c r="G18" s="13">
        <f t="shared" si="0"/>
        <v>18000</v>
      </c>
      <c r="H18" s="40">
        <f t="shared" si="1"/>
        <v>1566.579634464752</v>
      </c>
    </row>
    <row r="19" spans="1:9" hidden="1" x14ac:dyDescent="0.25">
      <c r="A19" s="31" t="s">
        <v>640</v>
      </c>
      <c r="B19" s="34" t="s">
        <v>596</v>
      </c>
      <c r="C19" s="11">
        <v>2005</v>
      </c>
      <c r="D19" s="16" t="s">
        <v>275</v>
      </c>
      <c r="E19" s="19">
        <v>461.27</v>
      </c>
      <c r="F19" s="20">
        <v>290.40000000000003</v>
      </c>
      <c r="G19" s="13">
        <f t="shared" si="0"/>
        <v>290400.00000000006</v>
      </c>
      <c r="H19" s="40">
        <f t="shared" si="1"/>
        <v>629.5661976716458</v>
      </c>
    </row>
    <row r="20" spans="1:9" hidden="1" x14ac:dyDescent="0.25">
      <c r="A20" s="31" t="s">
        <v>647</v>
      </c>
      <c r="B20" s="34" t="s">
        <v>596</v>
      </c>
      <c r="C20" s="11">
        <v>2004</v>
      </c>
      <c r="D20" s="11" t="s">
        <v>649</v>
      </c>
      <c r="E20" s="26">
        <v>316.51</v>
      </c>
      <c r="F20" s="20">
        <v>183</v>
      </c>
      <c r="G20" s="13">
        <f t="shared" si="0"/>
        <v>183000</v>
      </c>
      <c r="H20" s="40">
        <f t="shared" si="1"/>
        <v>578.18078417743516</v>
      </c>
    </row>
    <row r="21" spans="1:9" hidden="1" x14ac:dyDescent="0.25">
      <c r="A21" s="31" t="s">
        <v>647</v>
      </c>
      <c r="B21" s="34" t="s">
        <v>596</v>
      </c>
      <c r="C21" s="11">
        <v>2006</v>
      </c>
      <c r="D21" s="11" t="s">
        <v>289</v>
      </c>
      <c r="E21" s="26">
        <v>20.63</v>
      </c>
      <c r="F21" s="20">
        <v>48</v>
      </c>
      <c r="G21" s="13">
        <f t="shared" si="0"/>
        <v>48000</v>
      </c>
      <c r="H21" s="40">
        <f t="shared" si="1"/>
        <v>2326.7086766844404</v>
      </c>
      <c r="I21" s="41">
        <f>AVERAGE(H2:H21)</f>
        <v>2834.6248905779298</v>
      </c>
    </row>
    <row r="22" spans="1:9" hidden="1" x14ac:dyDescent="0.25">
      <c r="A22" s="29" t="s">
        <v>600</v>
      </c>
      <c r="B22" s="34" t="s">
        <v>597</v>
      </c>
      <c r="C22" s="11">
        <v>2004</v>
      </c>
      <c r="D22" s="12" t="s">
        <v>13</v>
      </c>
      <c r="E22" s="13">
        <v>32.520000000000003</v>
      </c>
      <c r="F22" s="13">
        <v>1931.8</v>
      </c>
      <c r="G22" s="13">
        <f t="shared" si="0"/>
        <v>1931800</v>
      </c>
      <c r="H22" s="40">
        <f t="shared" si="1"/>
        <v>59403.444034440341</v>
      </c>
    </row>
    <row r="23" spans="1:9" hidden="1" x14ac:dyDescent="0.25">
      <c r="A23" s="29" t="s">
        <v>600</v>
      </c>
      <c r="B23" s="34" t="s">
        <v>597</v>
      </c>
      <c r="C23" s="11">
        <v>1997</v>
      </c>
      <c r="D23" s="12" t="s">
        <v>18</v>
      </c>
      <c r="E23" s="13">
        <v>208.94</v>
      </c>
      <c r="F23" s="13">
        <v>739.88571428571436</v>
      </c>
      <c r="G23" s="13">
        <f t="shared" si="0"/>
        <v>739885.71428571432</v>
      </c>
      <c r="H23" s="40">
        <f t="shared" si="1"/>
        <v>3541.1396299689591</v>
      </c>
    </row>
    <row r="24" spans="1:9" hidden="1" x14ac:dyDescent="0.25">
      <c r="A24" s="29" t="s">
        <v>602</v>
      </c>
      <c r="B24" s="34" t="s">
        <v>597</v>
      </c>
      <c r="C24" s="11">
        <v>1996</v>
      </c>
      <c r="D24" s="11" t="s">
        <v>303</v>
      </c>
      <c r="E24" s="13">
        <v>9.43</v>
      </c>
      <c r="F24" s="13">
        <v>1.8000000000000003</v>
      </c>
      <c r="G24" s="13">
        <f t="shared" si="0"/>
        <v>1800.0000000000002</v>
      </c>
      <c r="H24" s="40">
        <f t="shared" si="1"/>
        <v>190.88016967126197</v>
      </c>
    </row>
    <row r="25" spans="1:9" hidden="1" x14ac:dyDescent="0.25">
      <c r="A25" s="29" t="s">
        <v>602</v>
      </c>
      <c r="B25" s="34" t="s">
        <v>597</v>
      </c>
      <c r="C25" s="11">
        <v>1992</v>
      </c>
      <c r="D25" s="11" t="s">
        <v>21</v>
      </c>
      <c r="E25" s="13">
        <v>8.8699999999999992</v>
      </c>
      <c r="F25" s="13">
        <v>5.1970000000000001</v>
      </c>
      <c r="G25" s="13">
        <f t="shared" si="0"/>
        <v>5197</v>
      </c>
      <c r="H25" s="40">
        <f t="shared" si="1"/>
        <v>585.90755355129659</v>
      </c>
    </row>
    <row r="26" spans="1:9" hidden="1" x14ac:dyDescent="0.25">
      <c r="A26" s="29" t="s">
        <v>602</v>
      </c>
      <c r="B26" s="34" t="s">
        <v>597</v>
      </c>
      <c r="C26" s="11">
        <v>1999</v>
      </c>
      <c r="D26" s="11" t="s">
        <v>604</v>
      </c>
      <c r="E26" s="13">
        <v>9.0500000000000007</v>
      </c>
      <c r="F26" s="13">
        <v>1.0599999999999998</v>
      </c>
      <c r="G26" s="13">
        <f t="shared" si="0"/>
        <v>1059.9999999999998</v>
      </c>
      <c r="H26" s="40">
        <f t="shared" si="1"/>
        <v>117.12707182320439</v>
      </c>
    </row>
    <row r="27" spans="1:9" hidden="1" x14ac:dyDescent="0.25">
      <c r="A27" s="29" t="s">
        <v>602</v>
      </c>
      <c r="B27" s="34" t="s">
        <v>597</v>
      </c>
      <c r="C27" s="11">
        <v>1992</v>
      </c>
      <c r="D27" s="11" t="s">
        <v>605</v>
      </c>
      <c r="E27" s="13">
        <v>36.049999999999997</v>
      </c>
      <c r="F27" s="13">
        <v>7.3</v>
      </c>
      <c r="G27" s="13">
        <f t="shared" si="0"/>
        <v>7300</v>
      </c>
      <c r="H27" s="40">
        <f t="shared" si="1"/>
        <v>202.49653259361997</v>
      </c>
    </row>
    <row r="28" spans="1:9" hidden="1" x14ac:dyDescent="0.25">
      <c r="A28" s="29" t="s">
        <v>602</v>
      </c>
      <c r="B28" s="34" t="s">
        <v>597</v>
      </c>
      <c r="C28" s="11">
        <v>1992</v>
      </c>
      <c r="D28" s="11" t="s">
        <v>606</v>
      </c>
      <c r="E28" s="13">
        <v>6.54</v>
      </c>
      <c r="F28" s="13">
        <v>1.0379999999999998</v>
      </c>
      <c r="G28" s="13">
        <f t="shared" si="0"/>
        <v>1037.9999999999998</v>
      </c>
      <c r="H28" s="40">
        <f t="shared" si="1"/>
        <v>158.71559633027519</v>
      </c>
    </row>
    <row r="29" spans="1:9" hidden="1" x14ac:dyDescent="0.25">
      <c r="A29" s="29" t="s">
        <v>602</v>
      </c>
      <c r="B29" s="34" t="s">
        <v>597</v>
      </c>
      <c r="C29" s="11">
        <v>1994</v>
      </c>
      <c r="D29" s="11" t="s">
        <v>607</v>
      </c>
      <c r="E29" s="13">
        <v>150.13999999999999</v>
      </c>
      <c r="F29" s="13">
        <v>25.052000000000003</v>
      </c>
      <c r="G29" s="13">
        <f t="shared" si="0"/>
        <v>25052.000000000004</v>
      </c>
      <c r="H29" s="40">
        <f t="shared" si="1"/>
        <v>166.85759957373122</v>
      </c>
    </row>
    <row r="30" spans="1:9" hidden="1" x14ac:dyDescent="0.25">
      <c r="A30" s="29" t="s">
        <v>602</v>
      </c>
      <c r="B30" s="34" t="s">
        <v>597</v>
      </c>
      <c r="C30" s="11">
        <v>1992</v>
      </c>
      <c r="D30" s="11" t="s">
        <v>27</v>
      </c>
      <c r="E30" s="13">
        <v>33.22</v>
      </c>
      <c r="F30" s="13">
        <v>40.239999999999995</v>
      </c>
      <c r="G30" s="13">
        <f t="shared" si="0"/>
        <v>40239.999999999993</v>
      </c>
      <c r="H30" s="40">
        <f t="shared" si="1"/>
        <v>1211.3184828416615</v>
      </c>
    </row>
    <row r="31" spans="1:9" hidden="1" x14ac:dyDescent="0.25">
      <c r="A31" s="29" t="s">
        <v>602</v>
      </c>
      <c r="B31" s="34" t="s">
        <v>597</v>
      </c>
      <c r="C31" s="11">
        <v>1992</v>
      </c>
      <c r="D31" s="11" t="s">
        <v>30</v>
      </c>
      <c r="E31" s="13">
        <v>19.170000000000002</v>
      </c>
      <c r="F31" s="13">
        <v>5.8529999999999998</v>
      </c>
      <c r="G31" s="13">
        <f t="shared" si="0"/>
        <v>5853</v>
      </c>
      <c r="H31" s="40">
        <f t="shared" si="1"/>
        <v>305.32081377151798</v>
      </c>
      <c r="I31" s="42"/>
    </row>
    <row r="32" spans="1:9" hidden="1" x14ac:dyDescent="0.25">
      <c r="A32" s="30" t="s">
        <v>610</v>
      </c>
      <c r="B32" s="34" t="s">
        <v>597</v>
      </c>
      <c r="C32" s="11">
        <v>2001</v>
      </c>
      <c r="D32" s="14" t="s">
        <v>194</v>
      </c>
      <c r="E32" s="13">
        <v>62.75</v>
      </c>
      <c r="F32" s="13">
        <v>2626</v>
      </c>
      <c r="G32" s="13">
        <f t="shared" si="0"/>
        <v>2626000</v>
      </c>
      <c r="H32">
        <f t="shared" si="1"/>
        <v>41848.605577689246</v>
      </c>
    </row>
    <row r="33" spans="1:9" hidden="1" x14ac:dyDescent="0.25">
      <c r="A33" s="30" t="s">
        <v>610</v>
      </c>
      <c r="B33" s="34" t="s">
        <v>597</v>
      </c>
      <c r="C33" s="11">
        <v>2002</v>
      </c>
      <c r="D33" s="14" t="s">
        <v>195</v>
      </c>
      <c r="E33" s="13">
        <v>7.63</v>
      </c>
      <c r="F33" s="13">
        <v>370</v>
      </c>
      <c r="G33" s="13">
        <f t="shared" si="0"/>
        <v>370000</v>
      </c>
      <c r="H33">
        <f t="shared" si="1"/>
        <v>48492.79161205767</v>
      </c>
    </row>
    <row r="34" spans="1:9" hidden="1" x14ac:dyDescent="0.25">
      <c r="A34" s="31" t="s">
        <v>618</v>
      </c>
      <c r="B34" s="34" t="s">
        <v>597</v>
      </c>
      <c r="C34" s="11">
        <v>1992</v>
      </c>
      <c r="D34" s="14" t="s">
        <v>321</v>
      </c>
      <c r="E34" s="13">
        <v>19.45</v>
      </c>
      <c r="F34" s="13">
        <v>375.97599999999994</v>
      </c>
      <c r="G34" s="13">
        <f t="shared" ref="G34:G65" si="2">F34*1000</f>
        <v>375975.99999999994</v>
      </c>
      <c r="H34">
        <f t="shared" si="1"/>
        <v>19330.385604113108</v>
      </c>
    </row>
    <row r="35" spans="1:9" hidden="1" x14ac:dyDescent="0.25">
      <c r="A35" s="31" t="s">
        <v>650</v>
      </c>
      <c r="B35" s="35" t="s">
        <v>597</v>
      </c>
      <c r="C35" s="11">
        <v>1996</v>
      </c>
      <c r="D35" s="11" t="s">
        <v>155</v>
      </c>
      <c r="E35" s="26">
        <v>118.29</v>
      </c>
      <c r="F35" s="20">
        <v>132.15</v>
      </c>
      <c r="G35" s="13">
        <f t="shared" si="2"/>
        <v>132150</v>
      </c>
      <c r="H35">
        <f t="shared" si="1"/>
        <v>1117.1696677656605</v>
      </c>
    </row>
    <row r="36" spans="1:9" hidden="1" x14ac:dyDescent="0.25">
      <c r="A36" s="31" t="s">
        <v>650</v>
      </c>
      <c r="B36" s="35" t="s">
        <v>597</v>
      </c>
      <c r="C36" s="11">
        <v>1998</v>
      </c>
      <c r="D36" s="11" t="s">
        <v>657</v>
      </c>
      <c r="E36" s="26">
        <v>105.14</v>
      </c>
      <c r="F36" s="20">
        <v>3454.7999999999997</v>
      </c>
      <c r="G36" s="13">
        <f t="shared" si="2"/>
        <v>3454799.9999999995</v>
      </c>
      <c r="H36">
        <f t="shared" si="1"/>
        <v>32859.045082746808</v>
      </c>
    </row>
    <row r="37" spans="1:9" hidden="1" x14ac:dyDescent="0.25">
      <c r="A37" s="31" t="s">
        <v>650</v>
      </c>
      <c r="B37" s="35" t="s">
        <v>597</v>
      </c>
      <c r="C37" s="11">
        <v>1991</v>
      </c>
      <c r="D37" s="11" t="s">
        <v>154</v>
      </c>
      <c r="E37" s="26">
        <v>140.09</v>
      </c>
      <c r="F37" s="20">
        <v>66.77000000000001</v>
      </c>
      <c r="G37" s="13">
        <f t="shared" si="2"/>
        <v>66770.000000000015</v>
      </c>
      <c r="H37">
        <f t="shared" si="1"/>
        <v>476.62217146120361</v>
      </c>
      <c r="I37" s="42">
        <f>AVERAGE(H22:H37)</f>
        <v>13125.489200024973</v>
      </c>
    </row>
    <row r="38" spans="1:9" hidden="1" x14ac:dyDescent="0.25">
      <c r="A38" s="29" t="s">
        <v>602</v>
      </c>
      <c r="B38" s="34" t="s">
        <v>609</v>
      </c>
      <c r="C38" s="11">
        <v>1995</v>
      </c>
      <c r="D38" s="11" t="s">
        <v>306</v>
      </c>
      <c r="E38" s="13">
        <v>6.27</v>
      </c>
      <c r="F38" s="13">
        <v>2.8950000000000005</v>
      </c>
      <c r="G38" s="13">
        <f t="shared" si="2"/>
        <v>2895.0000000000005</v>
      </c>
      <c r="H38">
        <f t="shared" si="1"/>
        <v>461.72248803827762</v>
      </c>
    </row>
    <row r="39" spans="1:9" x14ac:dyDescent="0.25">
      <c r="A39" s="31" t="s">
        <v>642</v>
      </c>
      <c r="B39" s="35" t="s">
        <v>599</v>
      </c>
      <c r="C39" s="11">
        <v>2007</v>
      </c>
      <c r="D39" s="11" t="s">
        <v>645</v>
      </c>
      <c r="E39" s="57">
        <v>0.32</v>
      </c>
      <c r="F39" s="20">
        <v>30.860000000000003</v>
      </c>
      <c r="G39" s="13">
        <f t="shared" si="2"/>
        <v>30860.000000000004</v>
      </c>
      <c r="H39" s="38">
        <f t="shared" ref="H39:H70" si="3">G39/(E39*3.6*24*365)</f>
        <v>3.0580130644342973</v>
      </c>
    </row>
    <row r="40" spans="1:9" x14ac:dyDescent="0.25">
      <c r="A40" s="29" t="s">
        <v>602</v>
      </c>
      <c r="B40" s="34" t="s">
        <v>599</v>
      </c>
      <c r="C40" s="11">
        <v>2006</v>
      </c>
      <c r="D40" s="11" t="s">
        <v>23</v>
      </c>
      <c r="E40" s="57">
        <v>0.4</v>
      </c>
      <c r="F40" s="13">
        <v>2.0670000000000002</v>
      </c>
      <c r="G40" s="13">
        <f t="shared" si="2"/>
        <v>2067</v>
      </c>
      <c r="H40" s="38">
        <f t="shared" si="3"/>
        <v>0.16386035007610347</v>
      </c>
    </row>
    <row r="41" spans="1:9" x14ac:dyDescent="0.25">
      <c r="A41" s="29" t="s">
        <v>602</v>
      </c>
      <c r="B41" s="34" t="s">
        <v>599</v>
      </c>
      <c r="C41" s="11">
        <v>2003</v>
      </c>
      <c r="D41" s="11" t="s">
        <v>603</v>
      </c>
      <c r="E41" s="57">
        <v>0.48</v>
      </c>
      <c r="F41" s="13">
        <v>16.5</v>
      </c>
      <c r="G41" s="13">
        <f t="shared" si="2"/>
        <v>16500</v>
      </c>
      <c r="H41" s="38">
        <f t="shared" si="3"/>
        <v>1.0900240994419077</v>
      </c>
    </row>
    <row r="42" spans="1:9" x14ac:dyDescent="0.25">
      <c r="A42" s="29" t="s">
        <v>602</v>
      </c>
      <c r="B42" s="34" t="s">
        <v>599</v>
      </c>
      <c r="C42" s="11">
        <v>2003</v>
      </c>
      <c r="D42" s="11" t="s">
        <v>304</v>
      </c>
      <c r="E42" s="57">
        <v>1.06</v>
      </c>
      <c r="F42" s="13">
        <v>7.1340000000000003</v>
      </c>
      <c r="G42" s="13">
        <f t="shared" si="2"/>
        <v>7134</v>
      </c>
      <c r="H42" s="38">
        <f t="shared" si="3"/>
        <v>0.21341288303035522</v>
      </c>
    </row>
    <row r="43" spans="1:9" x14ac:dyDescent="0.25">
      <c r="A43" s="32" t="s">
        <v>632</v>
      </c>
      <c r="B43" s="35" t="s">
        <v>599</v>
      </c>
      <c r="C43" s="11">
        <v>2003</v>
      </c>
      <c r="D43" s="16" t="s">
        <v>121</v>
      </c>
      <c r="E43" s="57">
        <v>1.1599999999999999</v>
      </c>
      <c r="F43" s="20">
        <v>3.6900000000000004</v>
      </c>
      <c r="G43" s="13">
        <f t="shared" si="2"/>
        <v>3690.0000000000005</v>
      </c>
      <c r="H43" s="38">
        <f t="shared" si="3"/>
        <v>0.10086994174145804</v>
      </c>
    </row>
    <row r="44" spans="1:9" x14ac:dyDescent="0.25">
      <c r="A44" s="29" t="s">
        <v>602</v>
      </c>
      <c r="B44" s="34" t="s">
        <v>599</v>
      </c>
      <c r="C44" s="11">
        <v>2002</v>
      </c>
      <c r="D44" s="11" t="s">
        <v>608</v>
      </c>
      <c r="E44" s="57">
        <v>1.17</v>
      </c>
      <c r="F44" s="13">
        <v>10.777999999999999</v>
      </c>
      <c r="G44" s="13">
        <f t="shared" si="2"/>
        <v>10777.999999999998</v>
      </c>
      <c r="H44" s="38">
        <f t="shared" si="3"/>
        <v>0.2921095196589869</v>
      </c>
    </row>
    <row r="45" spans="1:9" x14ac:dyDescent="0.25">
      <c r="A45" s="30" t="s">
        <v>610</v>
      </c>
      <c r="B45" s="34" t="s">
        <v>599</v>
      </c>
      <c r="C45" s="11">
        <v>2003</v>
      </c>
      <c r="D45" s="14" t="s">
        <v>176</v>
      </c>
      <c r="E45" s="57">
        <v>1.72</v>
      </c>
      <c r="F45" s="13">
        <v>774.72</v>
      </c>
      <c r="G45" s="13">
        <f t="shared" si="2"/>
        <v>774720</v>
      </c>
      <c r="H45" s="38">
        <f t="shared" si="3"/>
        <v>14.282680259105874</v>
      </c>
    </row>
    <row r="46" spans="1:9" x14ac:dyDescent="0.25">
      <c r="A46" s="30" t="s">
        <v>610</v>
      </c>
      <c r="B46" s="34" t="s">
        <v>599</v>
      </c>
      <c r="C46" s="11">
        <v>2005</v>
      </c>
      <c r="D46" s="14" t="s">
        <v>611</v>
      </c>
      <c r="E46" s="57">
        <v>1.76</v>
      </c>
      <c r="F46" s="13">
        <v>610</v>
      </c>
      <c r="G46" s="13">
        <f t="shared" si="2"/>
        <v>610000</v>
      </c>
      <c r="H46" s="38">
        <f t="shared" si="3"/>
        <v>10.990325630736589</v>
      </c>
    </row>
    <row r="47" spans="1:9" x14ac:dyDescent="0.25">
      <c r="A47" s="29" t="s">
        <v>602</v>
      </c>
      <c r="B47" s="34" t="s">
        <v>599</v>
      </c>
      <c r="C47" s="11">
        <v>2000</v>
      </c>
      <c r="D47" s="11" t="s">
        <v>302</v>
      </c>
      <c r="E47" s="57">
        <v>1.86</v>
      </c>
      <c r="F47" s="13">
        <v>43.5</v>
      </c>
      <c r="G47" s="13">
        <f t="shared" si="2"/>
        <v>43500</v>
      </c>
      <c r="H47" s="38">
        <f t="shared" si="3"/>
        <v>0.74159997381384912</v>
      </c>
    </row>
    <row r="48" spans="1:9" x14ac:dyDescent="0.25">
      <c r="A48" s="29" t="s">
        <v>602</v>
      </c>
      <c r="B48" s="34" t="s">
        <v>599</v>
      </c>
      <c r="C48" s="11">
        <v>2002</v>
      </c>
      <c r="D48" s="11" t="s">
        <v>28</v>
      </c>
      <c r="E48" s="57">
        <v>1.92</v>
      </c>
      <c r="F48" s="13">
        <v>2.2080000000000002</v>
      </c>
      <c r="G48" s="13">
        <f t="shared" si="2"/>
        <v>2208</v>
      </c>
      <c r="H48" s="38">
        <f t="shared" si="3"/>
        <v>3.6466260781329272E-2</v>
      </c>
    </row>
    <row r="49" spans="1:8" x14ac:dyDescent="0.25">
      <c r="A49" s="31" t="s">
        <v>640</v>
      </c>
      <c r="B49" s="35" t="s">
        <v>599</v>
      </c>
      <c r="C49" s="11">
        <v>2007</v>
      </c>
      <c r="D49" s="16" t="s">
        <v>263</v>
      </c>
      <c r="E49" s="57">
        <f>E43*F49/F43</f>
        <v>18.673170731707312</v>
      </c>
      <c r="F49" s="20">
        <v>59.4</v>
      </c>
      <c r="G49" s="13">
        <f t="shared" si="2"/>
        <v>59400</v>
      </c>
      <c r="H49" s="38">
        <f t="shared" si="3"/>
        <v>0.10086994174145807</v>
      </c>
    </row>
    <row r="50" spans="1:8" x14ac:dyDescent="0.25">
      <c r="A50" s="30" t="s">
        <v>610</v>
      </c>
      <c r="B50" s="34" t="s">
        <v>599</v>
      </c>
      <c r="C50" s="11">
        <v>2003</v>
      </c>
      <c r="D50" s="14" t="s">
        <v>35</v>
      </c>
      <c r="E50" s="57">
        <v>2.84</v>
      </c>
      <c r="F50" s="13">
        <v>1236</v>
      </c>
      <c r="G50" s="13">
        <f t="shared" si="2"/>
        <v>1236000</v>
      </c>
      <c r="H50" s="38">
        <f t="shared" si="3"/>
        <v>13.80045876476515</v>
      </c>
    </row>
    <row r="51" spans="1:8" x14ac:dyDescent="0.25">
      <c r="A51" s="29" t="s">
        <v>602</v>
      </c>
      <c r="B51" s="34" t="s">
        <v>599</v>
      </c>
      <c r="C51" s="11">
        <v>2006</v>
      </c>
      <c r="D51" s="11" t="s">
        <v>24</v>
      </c>
      <c r="E51" s="57">
        <v>2.98</v>
      </c>
      <c r="F51" s="13">
        <v>41.082857142857151</v>
      </c>
      <c r="G51" s="13">
        <f t="shared" si="2"/>
        <v>41082.857142857152</v>
      </c>
      <c r="H51" s="38">
        <f t="shared" si="3"/>
        <v>0.43715733359017361</v>
      </c>
    </row>
    <row r="52" spans="1:8" x14ac:dyDescent="0.25">
      <c r="A52" s="32" t="s">
        <v>632</v>
      </c>
      <c r="B52" s="35" t="s">
        <v>599</v>
      </c>
      <c r="C52" s="11">
        <v>2002</v>
      </c>
      <c r="D52" s="16" t="s">
        <v>122</v>
      </c>
      <c r="E52" s="57">
        <v>3.02</v>
      </c>
      <c r="F52" s="20">
        <v>156.4</v>
      </c>
      <c r="G52" s="13">
        <f t="shared" si="2"/>
        <v>156400</v>
      </c>
      <c r="H52" s="38">
        <f t="shared" si="3"/>
        <v>1.6421892272386693</v>
      </c>
    </row>
    <row r="53" spans="1:8" x14ac:dyDescent="0.25">
      <c r="A53" s="29" t="s">
        <v>602</v>
      </c>
      <c r="B53" s="34" t="s">
        <v>599</v>
      </c>
      <c r="C53" s="11">
        <v>2002</v>
      </c>
      <c r="D53" s="11" t="s">
        <v>26</v>
      </c>
      <c r="E53" s="57">
        <v>4.08</v>
      </c>
      <c r="F53" s="13">
        <v>121.35000000000001</v>
      </c>
      <c r="G53" s="13">
        <f t="shared" si="2"/>
        <v>121350.00000000001</v>
      </c>
      <c r="H53" s="38">
        <f t="shared" si="3"/>
        <v>0.94313315128182174</v>
      </c>
    </row>
    <row r="54" spans="1:8" x14ac:dyDescent="0.25">
      <c r="A54" s="31" t="s">
        <v>621</v>
      </c>
      <c r="B54" s="34" t="s">
        <v>599</v>
      </c>
      <c r="C54" s="11">
        <v>2003</v>
      </c>
      <c r="D54" s="16" t="s">
        <v>215</v>
      </c>
      <c r="E54" s="57">
        <v>4.88</v>
      </c>
      <c r="F54" s="13">
        <v>2.2799999999999998</v>
      </c>
      <c r="G54" s="13">
        <f t="shared" si="2"/>
        <v>2280</v>
      </c>
      <c r="H54" s="38">
        <f t="shared" si="3"/>
        <v>1.4815230680939189E-2</v>
      </c>
    </row>
    <row r="55" spans="1:8" x14ac:dyDescent="0.25">
      <c r="A55" s="29" t="s">
        <v>602</v>
      </c>
      <c r="B55" s="34" t="s">
        <v>599</v>
      </c>
      <c r="C55" s="11">
        <v>1999</v>
      </c>
      <c r="D55" s="11" t="s">
        <v>20</v>
      </c>
      <c r="E55" s="57">
        <v>5.05</v>
      </c>
      <c r="F55" s="13">
        <v>54.108000000000004</v>
      </c>
      <c r="G55" s="13">
        <f t="shared" si="2"/>
        <v>54108.000000000007</v>
      </c>
      <c r="H55" s="38">
        <f t="shared" si="3"/>
        <v>0.33975315339753159</v>
      </c>
    </row>
    <row r="56" spans="1:8" x14ac:dyDescent="0.25">
      <c r="A56" s="31" t="s">
        <v>623</v>
      </c>
      <c r="B56" s="34" t="s">
        <v>599</v>
      </c>
      <c r="C56" s="11">
        <v>2007</v>
      </c>
      <c r="D56" s="14" t="s">
        <v>251</v>
      </c>
      <c r="E56" s="57">
        <v>5.41</v>
      </c>
      <c r="F56" s="13">
        <v>281.60399999999998</v>
      </c>
      <c r="G56" s="13">
        <f t="shared" si="2"/>
        <v>281604</v>
      </c>
      <c r="H56" s="38">
        <f t="shared" si="3"/>
        <v>1.650573800701671</v>
      </c>
    </row>
    <row r="57" spans="1:8" x14ac:dyDescent="0.25">
      <c r="A57" s="31" t="s">
        <v>621</v>
      </c>
      <c r="B57" s="34" t="s">
        <v>599</v>
      </c>
      <c r="C57" s="11">
        <v>2006</v>
      </c>
      <c r="D57" s="16" t="s">
        <v>217</v>
      </c>
      <c r="E57" s="57">
        <v>5.46</v>
      </c>
      <c r="F57" s="13">
        <v>85.780000000000015</v>
      </c>
      <c r="G57" s="13">
        <f t="shared" si="2"/>
        <v>85780.000000000015</v>
      </c>
      <c r="H57" s="38">
        <f t="shared" si="3"/>
        <v>0.49818057808925398</v>
      </c>
    </row>
    <row r="58" spans="1:8" x14ac:dyDescent="0.25">
      <c r="A58" s="31" t="s">
        <v>621</v>
      </c>
      <c r="B58" s="34" t="s">
        <v>599</v>
      </c>
      <c r="C58" s="11">
        <v>2004</v>
      </c>
      <c r="D58" s="16" t="s">
        <v>218</v>
      </c>
      <c r="E58" s="57">
        <v>5.71</v>
      </c>
      <c r="F58" s="13">
        <v>92.4</v>
      </c>
      <c r="G58" s="13">
        <f t="shared" si="2"/>
        <v>92400</v>
      </c>
      <c r="H58" s="38">
        <f t="shared" si="3"/>
        <v>0.51313218551661077</v>
      </c>
    </row>
    <row r="59" spans="1:8" x14ac:dyDescent="0.25">
      <c r="A59" s="31" t="s">
        <v>642</v>
      </c>
      <c r="B59" s="35" t="s">
        <v>599</v>
      </c>
      <c r="C59" s="11">
        <v>1996</v>
      </c>
      <c r="D59" s="11" t="s">
        <v>285</v>
      </c>
      <c r="E59" s="57">
        <v>5.95</v>
      </c>
      <c r="F59" s="20">
        <v>66.626999999999995</v>
      </c>
      <c r="G59" s="13">
        <f t="shared" si="2"/>
        <v>66627</v>
      </c>
      <c r="H59" s="38">
        <f t="shared" si="3"/>
        <v>0.35508038831971145</v>
      </c>
    </row>
    <row r="60" spans="1:8" x14ac:dyDescent="0.25">
      <c r="A60" s="32" t="s">
        <v>638</v>
      </c>
      <c r="B60" s="35" t="s">
        <v>599</v>
      </c>
      <c r="C60" s="11">
        <v>2003</v>
      </c>
      <c r="D60" s="14" t="s">
        <v>297</v>
      </c>
      <c r="E60" s="57">
        <v>5.97</v>
      </c>
      <c r="F60" s="20">
        <v>434</v>
      </c>
      <c r="G60" s="13">
        <f t="shared" si="2"/>
        <v>434000</v>
      </c>
      <c r="H60" s="38">
        <f t="shared" si="3"/>
        <v>2.3052009582837241</v>
      </c>
    </row>
    <row r="61" spans="1:8" x14ac:dyDescent="0.25">
      <c r="A61" s="31" t="s">
        <v>623</v>
      </c>
      <c r="B61" s="34" t="s">
        <v>599</v>
      </c>
      <c r="C61" s="11">
        <v>2001</v>
      </c>
      <c r="D61" s="14" t="s">
        <v>253</v>
      </c>
      <c r="E61" s="57">
        <v>6.17</v>
      </c>
      <c r="F61" s="13">
        <v>269.33700000000005</v>
      </c>
      <c r="G61" s="13">
        <f t="shared" si="2"/>
        <v>269337.00000000006</v>
      </c>
      <c r="H61" s="38">
        <f t="shared" si="3"/>
        <v>1.3842172193729667</v>
      </c>
    </row>
    <row r="62" spans="1:8" x14ac:dyDescent="0.25">
      <c r="A62" s="30" t="s">
        <v>610</v>
      </c>
      <c r="B62" s="34" t="s">
        <v>599</v>
      </c>
      <c r="C62" s="11">
        <v>2005</v>
      </c>
      <c r="D62" s="14" t="s">
        <v>614</v>
      </c>
      <c r="E62" s="57">
        <v>6.38</v>
      </c>
      <c r="F62" s="13">
        <v>4520</v>
      </c>
      <c r="G62" s="13">
        <f t="shared" si="2"/>
        <v>4520000</v>
      </c>
      <c r="H62" s="38">
        <f t="shared" si="3"/>
        <v>22.46524447752601</v>
      </c>
    </row>
    <row r="63" spans="1:8" x14ac:dyDescent="0.25">
      <c r="A63" s="31" t="s">
        <v>623</v>
      </c>
      <c r="B63" s="34" t="s">
        <v>599</v>
      </c>
      <c r="C63" s="11">
        <v>2005</v>
      </c>
      <c r="D63" s="14" t="s">
        <v>629</v>
      </c>
      <c r="E63" s="57">
        <v>6.76</v>
      </c>
      <c r="F63" s="20">
        <v>450.666</v>
      </c>
      <c r="G63" s="13">
        <f t="shared" si="2"/>
        <v>450666</v>
      </c>
      <c r="H63" s="38">
        <f t="shared" si="3"/>
        <v>2.1139830050525519</v>
      </c>
    </row>
    <row r="64" spans="1:8" x14ac:dyDescent="0.25">
      <c r="A64" s="32" t="s">
        <v>632</v>
      </c>
      <c r="B64" s="35" t="s">
        <v>599</v>
      </c>
      <c r="C64" s="11">
        <v>2002</v>
      </c>
      <c r="D64" s="16" t="s">
        <v>123</v>
      </c>
      <c r="E64" s="57">
        <v>6.79</v>
      </c>
      <c r="F64" s="20">
        <v>609.59399999999994</v>
      </c>
      <c r="G64" s="13">
        <f t="shared" si="2"/>
        <v>609593.99999999988</v>
      </c>
      <c r="H64" s="38">
        <f t="shared" si="3"/>
        <v>2.8468481494184075</v>
      </c>
    </row>
    <row r="65" spans="1:8" x14ac:dyDescent="0.25">
      <c r="A65" s="31" t="s">
        <v>650</v>
      </c>
      <c r="B65" s="35" t="s">
        <v>599</v>
      </c>
      <c r="C65" s="11">
        <v>2006</v>
      </c>
      <c r="D65" s="11" t="s">
        <v>157</v>
      </c>
      <c r="E65" s="57">
        <v>6.97</v>
      </c>
      <c r="F65" s="20">
        <v>335.09000000000009</v>
      </c>
      <c r="G65" s="13">
        <f t="shared" si="2"/>
        <v>335090.00000000012</v>
      </c>
      <c r="H65" s="38">
        <f t="shared" si="3"/>
        <v>1.524481233262508</v>
      </c>
    </row>
    <row r="66" spans="1:8" x14ac:dyDescent="0.25">
      <c r="A66" s="29" t="s">
        <v>602</v>
      </c>
      <c r="B66" s="34" t="s">
        <v>599</v>
      </c>
      <c r="C66" s="11">
        <v>2001</v>
      </c>
      <c r="D66" s="11" t="s">
        <v>29</v>
      </c>
      <c r="E66" s="57">
        <v>7.13</v>
      </c>
      <c r="F66" s="13">
        <v>210.91800000000003</v>
      </c>
      <c r="G66" s="13">
        <f t="shared" ref="G66:G97" si="4">F66*1000</f>
        <v>210918.00000000003</v>
      </c>
      <c r="H66" s="38">
        <f t="shared" si="3"/>
        <v>0.93803168381930735</v>
      </c>
    </row>
    <row r="67" spans="1:8" x14ac:dyDescent="0.25">
      <c r="A67" s="31" t="s">
        <v>623</v>
      </c>
      <c r="B67" s="34" t="s">
        <v>599</v>
      </c>
      <c r="C67" s="11">
        <v>2002</v>
      </c>
      <c r="D67" s="14" t="s">
        <v>256</v>
      </c>
      <c r="E67" s="57">
        <v>7.51</v>
      </c>
      <c r="F67" s="13">
        <v>240.85</v>
      </c>
      <c r="G67" s="13">
        <f t="shared" si="4"/>
        <v>240850</v>
      </c>
      <c r="H67" s="38">
        <f t="shared" si="3"/>
        <v>1.0169511849919708</v>
      </c>
    </row>
    <row r="68" spans="1:8" x14ac:dyDescent="0.25">
      <c r="A68" s="31" t="s">
        <v>640</v>
      </c>
      <c r="B68" s="35" t="s">
        <v>599</v>
      </c>
      <c r="C68" s="11">
        <v>2003</v>
      </c>
      <c r="D68" s="14" t="s">
        <v>279</v>
      </c>
      <c r="E68" s="57">
        <v>7.61</v>
      </c>
      <c r="F68" s="20">
        <v>252.5</v>
      </c>
      <c r="G68" s="13">
        <f t="shared" si="4"/>
        <v>252500</v>
      </c>
      <c r="H68" s="38">
        <f t="shared" si="3"/>
        <v>1.0521317313929772</v>
      </c>
    </row>
    <row r="69" spans="1:8" x14ac:dyDescent="0.25">
      <c r="A69" s="31" t="s">
        <v>623</v>
      </c>
      <c r="B69" s="34" t="s">
        <v>599</v>
      </c>
      <c r="C69" s="11">
        <v>2007</v>
      </c>
      <c r="D69" s="14" t="s">
        <v>627</v>
      </c>
      <c r="E69" s="57">
        <v>8.31</v>
      </c>
      <c r="F69" s="13">
        <v>1059.6200000000001</v>
      </c>
      <c r="G69" s="13">
        <f t="shared" si="4"/>
        <v>1059620.0000000002</v>
      </c>
      <c r="H69" s="38">
        <f t="shared" si="3"/>
        <v>4.0433609845772116</v>
      </c>
    </row>
    <row r="70" spans="1:8" x14ac:dyDescent="0.25">
      <c r="A70" s="31" t="s">
        <v>623</v>
      </c>
      <c r="B70" s="34" t="s">
        <v>599</v>
      </c>
      <c r="C70" s="11">
        <v>2001</v>
      </c>
      <c r="D70" s="14" t="s">
        <v>259</v>
      </c>
      <c r="E70" s="57">
        <v>8.34</v>
      </c>
      <c r="F70" s="20">
        <v>400.79999999999995</v>
      </c>
      <c r="G70" s="13">
        <f t="shared" si="4"/>
        <v>400799.99999999994</v>
      </c>
      <c r="H70" s="38">
        <f t="shared" si="3"/>
        <v>1.5238950392197657</v>
      </c>
    </row>
    <row r="71" spans="1:8" x14ac:dyDescent="0.25">
      <c r="A71" s="31" t="s">
        <v>640</v>
      </c>
      <c r="B71" s="35" t="s">
        <v>599</v>
      </c>
      <c r="C71" s="11">
        <v>2004</v>
      </c>
      <c r="D71" s="16" t="s">
        <v>280</v>
      </c>
      <c r="E71" s="57">
        <v>8.39</v>
      </c>
      <c r="F71" s="20">
        <v>292</v>
      </c>
      <c r="G71" s="13">
        <f t="shared" si="4"/>
        <v>292000</v>
      </c>
      <c r="H71" s="38">
        <f t="shared" ref="H71:H102" si="5">G71/(E71*3.6*24*365)</f>
        <v>1.1036065863241071</v>
      </c>
    </row>
    <row r="72" spans="1:8" x14ac:dyDescent="0.25">
      <c r="A72" s="30" t="s">
        <v>610</v>
      </c>
      <c r="B72" s="34" t="s">
        <v>599</v>
      </c>
      <c r="C72" s="11">
        <v>1998</v>
      </c>
      <c r="D72" s="14" t="s">
        <v>181</v>
      </c>
      <c r="E72" s="57">
        <v>8.8699999999999992</v>
      </c>
      <c r="F72" s="15">
        <v>844</v>
      </c>
      <c r="G72" s="13">
        <f t="shared" si="4"/>
        <v>844000</v>
      </c>
      <c r="H72" s="38">
        <f t="shared" si="5"/>
        <v>3.0172564187482882</v>
      </c>
    </row>
    <row r="73" spans="1:8" x14ac:dyDescent="0.25">
      <c r="A73" s="31" t="s">
        <v>621</v>
      </c>
      <c r="B73" s="34" t="s">
        <v>599</v>
      </c>
      <c r="C73" s="11">
        <v>2006</v>
      </c>
      <c r="D73" s="16" t="s">
        <v>224</v>
      </c>
      <c r="E73" s="57">
        <v>9.86</v>
      </c>
      <c r="F73" s="13">
        <v>220.07890909090906</v>
      </c>
      <c r="G73" s="13">
        <f t="shared" si="4"/>
        <v>220078.90909090906</v>
      </c>
      <c r="H73" s="38">
        <f t="shared" si="5"/>
        <v>0.70777448552602051</v>
      </c>
    </row>
    <row r="74" spans="1:8" x14ac:dyDescent="0.25">
      <c r="A74" s="30" t="s">
        <v>610</v>
      </c>
      <c r="B74" s="34" t="s">
        <v>599</v>
      </c>
      <c r="C74" s="11">
        <v>2000</v>
      </c>
      <c r="D74" s="14" t="s">
        <v>178</v>
      </c>
      <c r="E74" s="57">
        <v>10.44</v>
      </c>
      <c r="F74" s="13">
        <v>1650</v>
      </c>
      <c r="G74" s="13">
        <f t="shared" si="4"/>
        <v>1650000</v>
      </c>
      <c r="H74" s="38">
        <f t="shared" si="5"/>
        <v>5.0116050549053233</v>
      </c>
    </row>
    <row r="75" spans="1:8" x14ac:dyDescent="0.25">
      <c r="A75" s="31" t="s">
        <v>640</v>
      </c>
      <c r="B75" s="35" t="s">
        <v>599</v>
      </c>
      <c r="C75" s="11">
        <v>2004</v>
      </c>
      <c r="D75" s="16" t="s">
        <v>264</v>
      </c>
      <c r="E75" s="57">
        <v>10.79</v>
      </c>
      <c r="F75" s="20">
        <v>483</v>
      </c>
      <c r="G75" s="13">
        <f t="shared" si="4"/>
        <v>483000</v>
      </c>
      <c r="H75" s="38">
        <f t="shared" si="5"/>
        <v>1.4194466661870524</v>
      </c>
    </row>
    <row r="76" spans="1:8" x14ac:dyDescent="0.25">
      <c r="A76" s="31" t="s">
        <v>650</v>
      </c>
      <c r="B76" s="35" t="s">
        <v>599</v>
      </c>
      <c r="C76" s="11">
        <v>2000</v>
      </c>
      <c r="D76" s="11" t="s">
        <v>152</v>
      </c>
      <c r="E76" s="57">
        <v>10.86</v>
      </c>
      <c r="F76" s="20">
        <v>39.582000000000008</v>
      </c>
      <c r="G76" s="13">
        <f t="shared" si="4"/>
        <v>39582.000000000007</v>
      </c>
      <c r="H76" s="38">
        <f t="shared" si="5"/>
        <v>0.11557430813088124</v>
      </c>
    </row>
    <row r="77" spans="1:8" x14ac:dyDescent="0.25">
      <c r="A77" s="31" t="s">
        <v>623</v>
      </c>
      <c r="B77" s="34" t="s">
        <v>599</v>
      </c>
      <c r="C77" s="11">
        <v>2007</v>
      </c>
      <c r="D77" s="14" t="s">
        <v>228</v>
      </c>
      <c r="E77" s="57">
        <v>10.96</v>
      </c>
      <c r="F77" s="20">
        <v>810.85309090909072</v>
      </c>
      <c r="G77" s="13">
        <f t="shared" si="4"/>
        <v>810853.09090909071</v>
      </c>
      <c r="H77" s="38">
        <f t="shared" si="5"/>
        <v>2.3459838359598373</v>
      </c>
    </row>
    <row r="78" spans="1:8" x14ac:dyDescent="0.25">
      <c r="A78" s="31" t="s">
        <v>623</v>
      </c>
      <c r="B78" s="34" t="s">
        <v>599</v>
      </c>
      <c r="C78" s="11">
        <v>2001</v>
      </c>
      <c r="D78" s="14" t="s">
        <v>229</v>
      </c>
      <c r="E78" s="57">
        <v>11.16</v>
      </c>
      <c r="F78" s="13">
        <v>254</v>
      </c>
      <c r="G78" s="13">
        <f t="shared" si="4"/>
        <v>254000</v>
      </c>
      <c r="H78" s="38">
        <f t="shared" si="5"/>
        <v>0.72171031934374597</v>
      </c>
    </row>
    <row r="79" spans="1:8" x14ac:dyDescent="0.25">
      <c r="A79" s="31" t="s">
        <v>623</v>
      </c>
      <c r="B79" s="34" t="s">
        <v>599</v>
      </c>
      <c r="C79" s="11">
        <v>2001</v>
      </c>
      <c r="D79" s="14" t="s">
        <v>230</v>
      </c>
      <c r="E79" s="57">
        <v>11.29</v>
      </c>
      <c r="F79" s="20">
        <v>335.49999999999994</v>
      </c>
      <c r="G79" s="13">
        <f t="shared" si="4"/>
        <v>335499.99999999994</v>
      </c>
      <c r="H79" s="38">
        <f t="shared" si="5"/>
        <v>0.94230604167874388</v>
      </c>
    </row>
    <row r="80" spans="1:8" x14ac:dyDescent="0.25">
      <c r="A80" s="31" t="s">
        <v>623</v>
      </c>
      <c r="B80" s="34" t="s">
        <v>599</v>
      </c>
      <c r="C80" s="11">
        <v>2002</v>
      </c>
      <c r="D80" s="14" t="s">
        <v>231</v>
      </c>
      <c r="E80" s="57">
        <v>12.19</v>
      </c>
      <c r="F80" s="13">
        <v>653.62599999999986</v>
      </c>
      <c r="G80" s="13">
        <f t="shared" si="4"/>
        <v>653625.99999999988</v>
      </c>
      <c r="H80" s="38">
        <f t="shared" si="5"/>
        <v>1.7002743638375808</v>
      </c>
    </row>
    <row r="81" spans="1:8" x14ac:dyDescent="0.25">
      <c r="A81" s="31" t="s">
        <v>640</v>
      </c>
      <c r="B81" s="35" t="s">
        <v>599</v>
      </c>
      <c r="C81" s="11">
        <v>2003</v>
      </c>
      <c r="D81" s="14" t="s">
        <v>266</v>
      </c>
      <c r="E81" s="57">
        <v>12.29</v>
      </c>
      <c r="F81" s="20">
        <v>312</v>
      </c>
      <c r="G81" s="13">
        <f t="shared" si="4"/>
        <v>312000</v>
      </c>
      <c r="H81" s="38">
        <f t="shared" si="5"/>
        <v>0.80500041488482921</v>
      </c>
    </row>
    <row r="82" spans="1:8" x14ac:dyDescent="0.25">
      <c r="A82" s="31" t="s">
        <v>623</v>
      </c>
      <c r="B82" s="34" t="s">
        <v>599</v>
      </c>
      <c r="C82" s="11">
        <v>2005</v>
      </c>
      <c r="D82" s="14" t="s">
        <v>232</v>
      </c>
      <c r="E82" s="57">
        <v>12.87</v>
      </c>
      <c r="F82" s="13">
        <v>511.03599999999994</v>
      </c>
      <c r="G82" s="13">
        <f t="shared" si="4"/>
        <v>511035.99999999994</v>
      </c>
      <c r="H82" s="38">
        <f t="shared" si="5"/>
        <v>1.2591177355256502</v>
      </c>
    </row>
    <row r="83" spans="1:8" x14ac:dyDescent="0.25">
      <c r="A83" s="31" t="s">
        <v>650</v>
      </c>
      <c r="B83" s="35" t="s">
        <v>599</v>
      </c>
      <c r="C83" s="11">
        <v>2002</v>
      </c>
      <c r="D83" s="11" t="s">
        <v>156</v>
      </c>
      <c r="E83" s="57">
        <v>13.59</v>
      </c>
      <c r="F83" s="20">
        <v>535.65</v>
      </c>
      <c r="G83" s="13">
        <f t="shared" si="4"/>
        <v>535650</v>
      </c>
      <c r="H83" s="38">
        <f t="shared" si="5"/>
        <v>1.2498418010377852</v>
      </c>
    </row>
    <row r="84" spans="1:8" x14ac:dyDescent="0.25">
      <c r="A84" s="31" t="s">
        <v>640</v>
      </c>
      <c r="B84" s="35" t="s">
        <v>599</v>
      </c>
      <c r="C84" s="11">
        <v>2001</v>
      </c>
      <c r="D84" s="14" t="s">
        <v>268</v>
      </c>
      <c r="E84" s="57">
        <v>13.68</v>
      </c>
      <c r="F84" s="20">
        <v>294</v>
      </c>
      <c r="G84" s="13">
        <f t="shared" si="4"/>
        <v>294000</v>
      </c>
      <c r="H84" s="38">
        <f t="shared" si="5"/>
        <v>0.68148237158090563</v>
      </c>
    </row>
    <row r="85" spans="1:8" x14ac:dyDescent="0.25">
      <c r="A85" s="31" t="s">
        <v>640</v>
      </c>
      <c r="B85" s="35" t="s">
        <v>599</v>
      </c>
      <c r="C85" s="11">
        <v>2003</v>
      </c>
      <c r="D85" s="16" t="s">
        <v>270</v>
      </c>
      <c r="E85" s="57">
        <v>14.03</v>
      </c>
      <c r="F85" s="20">
        <v>207</v>
      </c>
      <c r="G85" s="13">
        <f t="shared" si="4"/>
        <v>207000</v>
      </c>
      <c r="H85" s="38">
        <f t="shared" si="5"/>
        <v>0.46784938992439551</v>
      </c>
    </row>
    <row r="86" spans="1:8" x14ac:dyDescent="0.25">
      <c r="A86" s="31" t="s">
        <v>650</v>
      </c>
      <c r="B86" s="35" t="s">
        <v>599</v>
      </c>
      <c r="C86" s="11">
        <v>2001</v>
      </c>
      <c r="D86" s="11" t="s">
        <v>157</v>
      </c>
      <c r="E86" s="57">
        <v>14.56</v>
      </c>
      <c r="F86" s="20">
        <v>600</v>
      </c>
      <c r="G86" s="13">
        <f t="shared" si="4"/>
        <v>600000</v>
      </c>
      <c r="H86" s="38">
        <f t="shared" si="5"/>
        <v>1.306722197133156</v>
      </c>
    </row>
    <row r="87" spans="1:8" x14ac:dyDescent="0.25">
      <c r="A87" s="31" t="s">
        <v>623</v>
      </c>
      <c r="B87" s="34" t="s">
        <v>599</v>
      </c>
      <c r="C87" s="11">
        <v>2001</v>
      </c>
      <c r="D87" s="14" t="s">
        <v>235</v>
      </c>
      <c r="E87" s="57">
        <v>15.25</v>
      </c>
      <c r="F87" s="20">
        <v>323.39999999999998</v>
      </c>
      <c r="G87" s="13">
        <f t="shared" si="4"/>
        <v>323400</v>
      </c>
      <c r="H87" s="38">
        <f t="shared" si="5"/>
        <v>0.67245552311799794</v>
      </c>
    </row>
    <row r="88" spans="1:8" x14ac:dyDescent="0.25">
      <c r="A88" s="31" t="s">
        <v>618</v>
      </c>
      <c r="B88" s="34" t="s">
        <v>599</v>
      </c>
      <c r="C88" s="11">
        <v>1992</v>
      </c>
      <c r="D88" s="14" t="s">
        <v>197</v>
      </c>
      <c r="E88" s="57">
        <v>15.49</v>
      </c>
      <c r="F88" s="13">
        <v>541.26400000000001</v>
      </c>
      <c r="G88" s="13">
        <f t="shared" si="4"/>
        <v>541264</v>
      </c>
      <c r="H88" s="38">
        <f t="shared" si="5"/>
        <v>1.1080289766494742</v>
      </c>
    </row>
    <row r="89" spans="1:8" x14ac:dyDescent="0.25">
      <c r="A89" s="31" t="s">
        <v>650</v>
      </c>
      <c r="B89" s="35" t="s">
        <v>599</v>
      </c>
      <c r="C89" s="11">
        <v>2005</v>
      </c>
      <c r="D89" s="11" t="s">
        <v>159</v>
      </c>
      <c r="E89" s="57">
        <v>15.53</v>
      </c>
      <c r="F89" s="20">
        <v>86.853333333333325</v>
      </c>
      <c r="G89" s="13">
        <f t="shared" si="4"/>
        <v>86853.333333333328</v>
      </c>
      <c r="H89" s="38">
        <f t="shared" si="5"/>
        <v>0.17734070399849111</v>
      </c>
    </row>
    <row r="90" spans="1:8" x14ac:dyDescent="0.25">
      <c r="A90" s="31" t="s">
        <v>650</v>
      </c>
      <c r="B90" s="35" t="s">
        <v>599</v>
      </c>
      <c r="C90" s="11">
        <v>2001</v>
      </c>
      <c r="D90" s="11" t="s">
        <v>160</v>
      </c>
      <c r="E90" s="57">
        <v>15.6</v>
      </c>
      <c r="F90" s="20">
        <v>1375</v>
      </c>
      <c r="G90" s="13">
        <f t="shared" si="4"/>
        <v>1375000</v>
      </c>
      <c r="H90" s="38">
        <f t="shared" si="5"/>
        <v>2.7949335883125839</v>
      </c>
    </row>
    <row r="91" spans="1:8" x14ac:dyDescent="0.25">
      <c r="A91" s="32" t="s">
        <v>638</v>
      </c>
      <c r="B91" s="35" t="s">
        <v>599</v>
      </c>
      <c r="C91" s="11">
        <v>2003</v>
      </c>
      <c r="D91" s="14" t="s">
        <v>291</v>
      </c>
      <c r="E91" s="57">
        <v>16.329999999999998</v>
      </c>
      <c r="F91" s="20">
        <v>773</v>
      </c>
      <c r="G91" s="13">
        <f t="shared" si="4"/>
        <v>773000</v>
      </c>
      <c r="H91" s="38">
        <f t="shared" si="5"/>
        <v>1.5010207717973072</v>
      </c>
    </row>
    <row r="92" spans="1:8" x14ac:dyDescent="0.25">
      <c r="A92" s="29" t="s">
        <v>600</v>
      </c>
      <c r="B92" s="34" t="s">
        <v>599</v>
      </c>
      <c r="C92" s="11">
        <v>2004</v>
      </c>
      <c r="D92" s="12" t="s">
        <v>15</v>
      </c>
      <c r="E92" s="57">
        <v>16.600000000000001</v>
      </c>
      <c r="F92" s="13">
        <v>411.33600000000001</v>
      </c>
      <c r="G92" s="13">
        <f t="shared" si="4"/>
        <v>411336</v>
      </c>
      <c r="H92" s="38">
        <f t="shared" si="5"/>
        <v>0.78574572261649323</v>
      </c>
    </row>
    <row r="93" spans="1:8" x14ac:dyDescent="0.25">
      <c r="A93" s="32" t="s">
        <v>632</v>
      </c>
      <c r="B93" s="35" t="s">
        <v>599</v>
      </c>
      <c r="C93" s="11">
        <v>2002</v>
      </c>
      <c r="D93" s="14" t="s">
        <v>138</v>
      </c>
      <c r="E93" s="57">
        <v>16.600000000000001</v>
      </c>
      <c r="F93" s="20">
        <v>91.54</v>
      </c>
      <c r="G93" s="13">
        <f t="shared" si="4"/>
        <v>91540</v>
      </c>
      <c r="H93" s="38">
        <f t="shared" si="5"/>
        <v>0.17486231073456684</v>
      </c>
    </row>
    <row r="94" spans="1:8" x14ac:dyDescent="0.25">
      <c r="A94" s="31" t="s">
        <v>623</v>
      </c>
      <c r="B94" s="34" t="s">
        <v>599</v>
      </c>
      <c r="C94" s="11">
        <v>2006</v>
      </c>
      <c r="D94" s="14" t="s">
        <v>237</v>
      </c>
      <c r="E94" s="57">
        <v>17.059999999999999</v>
      </c>
      <c r="F94" s="13">
        <v>555.60799999999995</v>
      </c>
      <c r="G94" s="13">
        <f t="shared" si="4"/>
        <v>555608</v>
      </c>
      <c r="H94" s="38">
        <f t="shared" si="5"/>
        <v>1.0327206391861359</v>
      </c>
    </row>
    <row r="95" spans="1:8" x14ac:dyDescent="0.25">
      <c r="A95" s="31" t="s">
        <v>623</v>
      </c>
      <c r="B95" s="34" t="s">
        <v>599</v>
      </c>
      <c r="C95" s="11">
        <v>2006</v>
      </c>
      <c r="D95" s="14" t="s">
        <v>238</v>
      </c>
      <c r="E95" s="57">
        <v>17.5</v>
      </c>
      <c r="F95" s="13">
        <v>832.80100000000004</v>
      </c>
      <c r="G95" s="13">
        <f t="shared" si="4"/>
        <v>832801</v>
      </c>
      <c r="H95" s="38">
        <f t="shared" si="5"/>
        <v>1.509025512792636</v>
      </c>
    </row>
    <row r="96" spans="1:8" x14ac:dyDescent="0.25">
      <c r="A96" s="31" t="s">
        <v>623</v>
      </c>
      <c r="B96" s="34" t="s">
        <v>599</v>
      </c>
      <c r="C96" s="11">
        <v>2005</v>
      </c>
      <c r="D96" s="14" t="s">
        <v>239</v>
      </c>
      <c r="E96" s="57">
        <v>17.55</v>
      </c>
      <c r="F96" s="20">
        <v>1087.107</v>
      </c>
      <c r="G96" s="13">
        <f t="shared" si="4"/>
        <v>1087107</v>
      </c>
      <c r="H96" s="38">
        <f t="shared" si="5"/>
        <v>1.9642129250196219</v>
      </c>
    </row>
    <row r="97" spans="1:8" x14ac:dyDescent="0.25">
      <c r="A97" s="29" t="s">
        <v>600</v>
      </c>
      <c r="B97" s="34" t="s">
        <v>599</v>
      </c>
      <c r="C97" s="11">
        <v>2003</v>
      </c>
      <c r="D97" s="12" t="s">
        <v>17</v>
      </c>
      <c r="E97" s="57">
        <v>19.28</v>
      </c>
      <c r="F97" s="13">
        <v>5317.7999999999993</v>
      </c>
      <c r="G97" s="13">
        <f t="shared" si="4"/>
        <v>5317799.9999999991</v>
      </c>
      <c r="H97" s="38">
        <f t="shared" si="5"/>
        <v>8.7461790358539062</v>
      </c>
    </row>
    <row r="98" spans="1:8" x14ac:dyDescent="0.25">
      <c r="A98" s="31" t="s">
        <v>623</v>
      </c>
      <c r="B98" s="34" t="s">
        <v>599</v>
      </c>
      <c r="C98" s="11">
        <v>2007</v>
      </c>
      <c r="D98" s="14" t="s">
        <v>631</v>
      </c>
      <c r="E98" s="57">
        <v>20.73</v>
      </c>
      <c r="F98" s="20">
        <v>767.76599999999985</v>
      </c>
      <c r="G98" s="13">
        <f t="shared" ref="G98:G129" si="6">F98*1000</f>
        <v>767765.99999999988</v>
      </c>
      <c r="H98" s="38">
        <f t="shared" si="5"/>
        <v>1.1744187241778581</v>
      </c>
    </row>
    <row r="99" spans="1:8" x14ac:dyDescent="0.25">
      <c r="A99" s="32" t="s">
        <v>638</v>
      </c>
      <c r="B99" s="35" t="s">
        <v>599</v>
      </c>
      <c r="C99" s="11">
        <v>2002</v>
      </c>
      <c r="D99" s="14" t="s">
        <v>292</v>
      </c>
      <c r="E99" s="57">
        <v>21.33</v>
      </c>
      <c r="F99" s="20">
        <v>945</v>
      </c>
      <c r="G99" s="13">
        <f t="shared" si="6"/>
        <v>945000</v>
      </c>
      <c r="H99" s="38">
        <f t="shared" si="5"/>
        <v>1.4048642018123554</v>
      </c>
    </row>
    <row r="100" spans="1:8" x14ac:dyDescent="0.25">
      <c r="A100" s="31" t="s">
        <v>621</v>
      </c>
      <c r="B100" s="34" t="s">
        <v>599</v>
      </c>
      <c r="C100" s="11">
        <v>2000</v>
      </c>
      <c r="D100" s="16" t="s">
        <v>207</v>
      </c>
      <c r="E100" s="57">
        <v>21.79</v>
      </c>
      <c r="F100" s="13">
        <v>161.10000000000002</v>
      </c>
      <c r="G100" s="13">
        <f t="shared" si="6"/>
        <v>161100.00000000003</v>
      </c>
      <c r="H100" s="38">
        <f t="shared" si="5"/>
        <v>0.23443999488685069</v>
      </c>
    </row>
    <row r="101" spans="1:8" x14ac:dyDescent="0.25">
      <c r="A101" s="32" t="s">
        <v>638</v>
      </c>
      <c r="B101" s="35" t="s">
        <v>599</v>
      </c>
      <c r="C101" s="11">
        <v>2002</v>
      </c>
      <c r="D101" s="14" t="s">
        <v>293</v>
      </c>
      <c r="E101" s="57">
        <v>22.39</v>
      </c>
      <c r="F101" s="20">
        <v>488</v>
      </c>
      <c r="G101" s="13">
        <f t="shared" si="6"/>
        <v>488000</v>
      </c>
      <c r="H101" s="38">
        <f t="shared" si="5"/>
        <v>0.69112900795342191</v>
      </c>
    </row>
    <row r="102" spans="1:8" x14ac:dyDescent="0.25">
      <c r="A102" s="31" t="s">
        <v>621</v>
      </c>
      <c r="B102" s="34" t="s">
        <v>599</v>
      </c>
      <c r="C102" s="11">
        <v>2006</v>
      </c>
      <c r="D102" s="16" t="s">
        <v>208</v>
      </c>
      <c r="E102" s="57">
        <v>22.98</v>
      </c>
      <c r="F102" s="13">
        <v>523.17600000000004</v>
      </c>
      <c r="G102" s="13">
        <f t="shared" si="6"/>
        <v>523176.00000000006</v>
      </c>
      <c r="H102" s="38">
        <f t="shared" si="5"/>
        <v>0.72192350439068853</v>
      </c>
    </row>
    <row r="103" spans="1:8" x14ac:dyDescent="0.25">
      <c r="A103" s="31" t="s">
        <v>623</v>
      </c>
      <c r="B103" s="34" t="s">
        <v>599</v>
      </c>
      <c r="C103" s="11">
        <v>2002</v>
      </c>
      <c r="D103" s="16" t="s">
        <v>625</v>
      </c>
      <c r="E103" s="57">
        <v>24.22</v>
      </c>
      <c r="F103" s="13">
        <v>1260.1150000000002</v>
      </c>
      <c r="G103" s="13">
        <f t="shared" si="6"/>
        <v>1260115.0000000002</v>
      </c>
      <c r="H103" s="38">
        <f t="shared" ref="H103:H134" si="7">G103/(E103*3.6*24*365)</f>
        <v>1.6497929201330108</v>
      </c>
    </row>
    <row r="104" spans="1:8" x14ac:dyDescent="0.25">
      <c r="A104" s="31" t="s">
        <v>618</v>
      </c>
      <c r="B104" s="34" t="s">
        <v>599</v>
      </c>
      <c r="C104" s="11">
        <v>1992</v>
      </c>
      <c r="D104" s="14" t="s">
        <v>323</v>
      </c>
      <c r="E104" s="57">
        <v>25.3</v>
      </c>
      <c r="F104" s="13">
        <v>1120.923</v>
      </c>
      <c r="G104" s="13">
        <f t="shared" si="6"/>
        <v>1120923</v>
      </c>
      <c r="H104" s="38">
        <f t="shared" si="7"/>
        <v>1.4049104806251917</v>
      </c>
    </row>
    <row r="105" spans="1:8" x14ac:dyDescent="0.25">
      <c r="A105" s="31" t="s">
        <v>623</v>
      </c>
      <c r="B105" s="34" t="s">
        <v>599</v>
      </c>
      <c r="C105" s="11">
        <v>2002</v>
      </c>
      <c r="D105" s="16" t="s">
        <v>630</v>
      </c>
      <c r="E105" s="57">
        <v>25.53</v>
      </c>
      <c r="F105" s="20">
        <v>463.08200000000005</v>
      </c>
      <c r="G105" s="13">
        <f t="shared" si="6"/>
        <v>463082.00000000006</v>
      </c>
      <c r="H105" s="38">
        <f t="shared" si="7"/>
        <v>0.57517563225325796</v>
      </c>
    </row>
    <row r="106" spans="1:8" x14ac:dyDescent="0.25">
      <c r="A106" s="31" t="s">
        <v>618</v>
      </c>
      <c r="B106" s="34" t="s">
        <v>599</v>
      </c>
      <c r="C106" s="11">
        <v>1995</v>
      </c>
      <c r="D106" s="14" t="s">
        <v>198</v>
      </c>
      <c r="E106" s="57">
        <v>26.06</v>
      </c>
      <c r="F106" s="13">
        <v>1719.8303999999998</v>
      </c>
      <c r="G106" s="13">
        <f t="shared" si="6"/>
        <v>1719830.4</v>
      </c>
      <c r="H106" s="38">
        <f t="shared" si="7"/>
        <v>2.0926885737281138</v>
      </c>
    </row>
    <row r="107" spans="1:8" x14ac:dyDescent="0.25">
      <c r="A107" s="31" t="s">
        <v>640</v>
      </c>
      <c r="B107" s="35" t="s">
        <v>599</v>
      </c>
      <c r="C107" s="11">
        <v>2003</v>
      </c>
      <c r="D107" s="16" t="s">
        <v>271</v>
      </c>
      <c r="E107" s="57">
        <v>26.13</v>
      </c>
      <c r="F107" s="20">
        <v>981</v>
      </c>
      <c r="G107" s="13">
        <f t="shared" si="6"/>
        <v>981000</v>
      </c>
      <c r="H107" s="38">
        <f t="shared" si="7"/>
        <v>1.1904824315374305</v>
      </c>
    </row>
    <row r="108" spans="1:8" x14ac:dyDescent="0.25">
      <c r="A108" s="31" t="s">
        <v>640</v>
      </c>
      <c r="B108" s="35" t="s">
        <v>599</v>
      </c>
      <c r="C108" s="11">
        <v>2003</v>
      </c>
      <c r="D108" s="14" t="s">
        <v>272</v>
      </c>
      <c r="E108" s="57">
        <v>26.59</v>
      </c>
      <c r="F108" s="20">
        <v>670</v>
      </c>
      <c r="G108" s="13">
        <f t="shared" si="6"/>
        <v>670000</v>
      </c>
      <c r="H108" s="38">
        <f t="shared" si="7"/>
        <v>0.79900566487861113</v>
      </c>
    </row>
    <row r="109" spans="1:8" x14ac:dyDescent="0.25">
      <c r="A109" s="32" t="s">
        <v>638</v>
      </c>
      <c r="B109" s="35" t="s">
        <v>599</v>
      </c>
      <c r="C109" s="11">
        <v>2003</v>
      </c>
      <c r="D109" s="14" t="s">
        <v>295</v>
      </c>
      <c r="E109" s="57">
        <v>28.19</v>
      </c>
      <c r="F109" s="20">
        <v>823</v>
      </c>
      <c r="G109" s="13">
        <f t="shared" si="6"/>
        <v>823000</v>
      </c>
      <c r="H109" s="38">
        <f t="shared" si="7"/>
        <v>0.92575944670586219</v>
      </c>
    </row>
    <row r="110" spans="1:8" x14ac:dyDescent="0.25">
      <c r="A110" s="31" t="s">
        <v>623</v>
      </c>
      <c r="B110" s="34" t="s">
        <v>599</v>
      </c>
      <c r="C110" s="11">
        <v>2005</v>
      </c>
      <c r="D110" s="14" t="s">
        <v>243</v>
      </c>
      <c r="E110" s="57">
        <v>29.54</v>
      </c>
      <c r="F110" s="13">
        <v>1160.8029999999999</v>
      </c>
      <c r="G110" s="13">
        <f t="shared" si="6"/>
        <v>1160803</v>
      </c>
      <c r="H110" s="38">
        <f t="shared" si="7"/>
        <v>1.2460670840937673</v>
      </c>
    </row>
    <row r="111" spans="1:8" x14ac:dyDescent="0.25">
      <c r="A111" s="32" t="s">
        <v>638</v>
      </c>
      <c r="B111" s="35" t="s">
        <v>599</v>
      </c>
      <c r="C111" s="11">
        <v>2004</v>
      </c>
      <c r="D111" s="16" t="s">
        <v>296</v>
      </c>
      <c r="E111" s="57">
        <v>29.81</v>
      </c>
      <c r="F111" s="20">
        <v>601</v>
      </c>
      <c r="G111" s="13">
        <f t="shared" si="6"/>
        <v>601000</v>
      </c>
      <c r="H111" s="38">
        <f t="shared" si="7"/>
        <v>0.6393017437853914</v>
      </c>
    </row>
    <row r="112" spans="1:8" x14ac:dyDescent="0.25">
      <c r="A112" s="31" t="s">
        <v>640</v>
      </c>
      <c r="B112" s="35" t="s">
        <v>599</v>
      </c>
      <c r="C112" s="11">
        <v>2002</v>
      </c>
      <c r="D112" s="14" t="s">
        <v>273</v>
      </c>
      <c r="E112" s="57">
        <v>29.85</v>
      </c>
      <c r="F112" s="20">
        <v>659</v>
      </c>
      <c r="G112" s="13">
        <f t="shared" si="6"/>
        <v>659000</v>
      </c>
      <c r="H112" s="38">
        <f t="shared" si="7"/>
        <v>0.70005872419768389</v>
      </c>
    </row>
    <row r="113" spans="1:8" x14ac:dyDescent="0.25">
      <c r="A113" s="30" t="s">
        <v>610</v>
      </c>
      <c r="B113" s="34" t="s">
        <v>599</v>
      </c>
      <c r="C113" s="11">
        <v>2002</v>
      </c>
      <c r="D113" s="14" t="s">
        <v>185</v>
      </c>
      <c r="E113" s="57">
        <v>30.29</v>
      </c>
      <c r="F113" s="13">
        <v>2974.5</v>
      </c>
      <c r="G113" s="13">
        <f t="shared" si="6"/>
        <v>2974500</v>
      </c>
      <c r="H113" s="38">
        <f t="shared" si="7"/>
        <v>3.1139246040180839</v>
      </c>
    </row>
    <row r="114" spans="1:8" x14ac:dyDescent="0.25">
      <c r="A114" s="31" t="s">
        <v>623</v>
      </c>
      <c r="B114" s="34" t="s">
        <v>599</v>
      </c>
      <c r="C114" s="11">
        <v>2005</v>
      </c>
      <c r="D114" s="14" t="s">
        <v>246</v>
      </c>
      <c r="E114" s="57">
        <v>34.96</v>
      </c>
      <c r="F114" s="13">
        <v>981.697090909091</v>
      </c>
      <c r="G114" s="13">
        <f t="shared" si="6"/>
        <v>981697.09090909106</v>
      </c>
      <c r="H114" s="38">
        <f t="shared" si="7"/>
        <v>0.89042936338083833</v>
      </c>
    </row>
    <row r="115" spans="1:8" x14ac:dyDescent="0.25">
      <c r="A115" s="31" t="s">
        <v>623</v>
      </c>
      <c r="B115" s="34" t="s">
        <v>599</v>
      </c>
      <c r="C115" s="11">
        <v>2006</v>
      </c>
      <c r="D115" s="14" t="s">
        <v>624</v>
      </c>
      <c r="E115" s="57">
        <v>35.56</v>
      </c>
      <c r="F115" s="13">
        <v>872.447</v>
      </c>
      <c r="G115" s="13">
        <f t="shared" si="6"/>
        <v>872447</v>
      </c>
      <c r="H115" s="38">
        <f t="shared" si="7"/>
        <v>0.77798405193643017</v>
      </c>
    </row>
    <row r="116" spans="1:8" x14ac:dyDescent="0.25">
      <c r="A116" s="31" t="s">
        <v>621</v>
      </c>
      <c r="B116" s="34" t="s">
        <v>599</v>
      </c>
      <c r="C116" s="11">
        <v>2006</v>
      </c>
      <c r="D116" s="16" t="s">
        <v>212</v>
      </c>
      <c r="E116" s="57">
        <v>36.119999999999997</v>
      </c>
      <c r="F116" s="13">
        <v>1892.443</v>
      </c>
      <c r="G116" s="13">
        <f t="shared" si="6"/>
        <v>1892443</v>
      </c>
      <c r="H116" s="38">
        <f t="shared" si="7"/>
        <v>1.6613780141509251</v>
      </c>
    </row>
    <row r="117" spans="1:8" x14ac:dyDescent="0.25">
      <c r="A117" s="31" t="s">
        <v>623</v>
      </c>
      <c r="B117" s="34" t="s">
        <v>599</v>
      </c>
      <c r="C117" s="21">
        <v>2005</v>
      </c>
      <c r="D117" s="22" t="s">
        <v>247</v>
      </c>
      <c r="E117" s="57">
        <v>36.93</v>
      </c>
      <c r="F117" s="13">
        <v>1208.354</v>
      </c>
      <c r="G117" s="13">
        <f t="shared" si="6"/>
        <v>1208354</v>
      </c>
      <c r="H117" s="38">
        <f t="shared" si="7"/>
        <v>1.0375481717506057</v>
      </c>
    </row>
    <row r="118" spans="1:8" x14ac:dyDescent="0.25">
      <c r="A118" s="31" t="s">
        <v>642</v>
      </c>
      <c r="B118" s="35" t="s">
        <v>599</v>
      </c>
      <c r="C118" s="11">
        <v>2004</v>
      </c>
      <c r="D118" s="11" t="s">
        <v>644</v>
      </c>
      <c r="E118" s="57">
        <v>37.31</v>
      </c>
      <c r="F118" s="20">
        <v>1994</v>
      </c>
      <c r="G118" s="13">
        <f t="shared" si="6"/>
        <v>1994000</v>
      </c>
      <c r="H118" s="38">
        <f t="shared" si="7"/>
        <v>1.6947018283470006</v>
      </c>
    </row>
    <row r="119" spans="1:8" x14ac:dyDescent="0.25">
      <c r="A119" s="31" t="s">
        <v>650</v>
      </c>
      <c r="B119" s="35" t="s">
        <v>599</v>
      </c>
      <c r="C119" s="11">
        <v>1995</v>
      </c>
      <c r="D119" s="11" t="s">
        <v>166</v>
      </c>
      <c r="E119" s="57">
        <v>43.42</v>
      </c>
      <c r="F119" s="20">
        <v>718.47</v>
      </c>
      <c r="G119" s="13">
        <f t="shared" si="6"/>
        <v>718470</v>
      </c>
      <c r="H119" s="38">
        <f t="shared" si="7"/>
        <v>0.52470138753052376</v>
      </c>
    </row>
    <row r="120" spans="1:8" x14ac:dyDescent="0.25">
      <c r="A120" s="31" t="s">
        <v>618</v>
      </c>
      <c r="B120" s="34" t="s">
        <v>599</v>
      </c>
      <c r="C120" s="11">
        <v>2001</v>
      </c>
      <c r="D120" s="16" t="s">
        <v>619</v>
      </c>
      <c r="E120" s="57">
        <v>43.78</v>
      </c>
      <c r="F120" s="13">
        <v>1468.539</v>
      </c>
      <c r="G120" s="13">
        <f t="shared" si="6"/>
        <v>1468539</v>
      </c>
      <c r="H120" s="38">
        <f t="shared" si="7"/>
        <v>1.0636607174519337</v>
      </c>
    </row>
    <row r="121" spans="1:8" x14ac:dyDescent="0.25">
      <c r="A121" s="31" t="s">
        <v>640</v>
      </c>
      <c r="B121" s="35" t="s">
        <v>599</v>
      </c>
      <c r="C121" s="11">
        <v>2003</v>
      </c>
      <c r="D121" s="14" t="s">
        <v>276</v>
      </c>
      <c r="E121" s="57">
        <v>50.12</v>
      </c>
      <c r="F121" s="20">
        <v>1585</v>
      </c>
      <c r="G121" s="13">
        <f t="shared" si="6"/>
        <v>1585000</v>
      </c>
      <c r="H121" s="38">
        <f t="shared" si="7"/>
        <v>1.0027937010029304</v>
      </c>
    </row>
    <row r="122" spans="1:8" x14ac:dyDescent="0.25">
      <c r="A122" s="31" t="s">
        <v>640</v>
      </c>
      <c r="B122" s="35" t="s">
        <v>599</v>
      </c>
      <c r="C122" s="11">
        <v>2004</v>
      </c>
      <c r="D122" s="14" t="s">
        <v>277</v>
      </c>
      <c r="E122" s="57">
        <v>50.44</v>
      </c>
      <c r="F122" s="20">
        <v>1781</v>
      </c>
      <c r="G122" s="13">
        <f t="shared" si="6"/>
        <v>1781000</v>
      </c>
      <c r="H122" s="38">
        <f t="shared" si="7"/>
        <v>1.1196498715916878</v>
      </c>
    </row>
    <row r="123" spans="1:8" x14ac:dyDescent="0.25">
      <c r="A123" s="31" t="s">
        <v>621</v>
      </c>
      <c r="B123" s="34" t="s">
        <v>599</v>
      </c>
      <c r="C123" s="11">
        <v>2003</v>
      </c>
      <c r="D123" s="16" t="s">
        <v>219</v>
      </c>
      <c r="E123" s="57">
        <v>54.75</v>
      </c>
      <c r="F123" s="13">
        <v>2841.2710000000002</v>
      </c>
      <c r="G123" s="13">
        <f t="shared" si="6"/>
        <v>2841271</v>
      </c>
      <c r="H123" s="38">
        <f t="shared" si="7"/>
        <v>1.6455910936895488</v>
      </c>
    </row>
    <row r="124" spans="1:8" x14ac:dyDescent="0.25">
      <c r="A124" s="31" t="s">
        <v>640</v>
      </c>
      <c r="B124" s="35" t="s">
        <v>599</v>
      </c>
      <c r="C124" s="11">
        <v>2003</v>
      </c>
      <c r="D124" s="14" t="s">
        <v>278</v>
      </c>
      <c r="E124" s="57">
        <v>57.28</v>
      </c>
      <c r="F124" s="20">
        <v>1847</v>
      </c>
      <c r="G124" s="13">
        <f t="shared" si="6"/>
        <v>1847000</v>
      </c>
      <c r="H124" s="38">
        <f t="shared" si="7"/>
        <v>1.0224857855100067</v>
      </c>
    </row>
    <row r="125" spans="1:8" x14ac:dyDescent="0.25">
      <c r="A125" s="31" t="s">
        <v>618</v>
      </c>
      <c r="B125" s="34" t="s">
        <v>599</v>
      </c>
      <c r="C125" s="11">
        <v>1996</v>
      </c>
      <c r="D125" s="16" t="s">
        <v>620</v>
      </c>
      <c r="E125" s="57">
        <v>59.36</v>
      </c>
      <c r="F125" s="13">
        <v>621.27272727272725</v>
      </c>
      <c r="G125" s="13">
        <f t="shared" si="6"/>
        <v>621272.72727272729</v>
      </c>
      <c r="H125" s="38">
        <f t="shared" si="7"/>
        <v>0.33188054156004532</v>
      </c>
    </row>
    <row r="126" spans="1:8" x14ac:dyDescent="0.25">
      <c r="A126" s="31" t="s">
        <v>650</v>
      </c>
      <c r="B126" s="35" t="s">
        <v>599</v>
      </c>
      <c r="C126" s="11">
        <v>2002</v>
      </c>
      <c r="D126" s="27" t="s">
        <v>655</v>
      </c>
      <c r="E126" s="57">
        <v>61.31</v>
      </c>
      <c r="F126" s="20">
        <v>3269.0599999999995</v>
      </c>
      <c r="G126" s="13">
        <f t="shared" si="6"/>
        <v>3269059.9999999995</v>
      </c>
      <c r="H126" s="38">
        <f t="shared" si="7"/>
        <v>1.6907716943801245</v>
      </c>
    </row>
    <row r="127" spans="1:8" x14ac:dyDescent="0.25">
      <c r="A127" s="31" t="s">
        <v>623</v>
      </c>
      <c r="B127" s="34" t="s">
        <v>599</v>
      </c>
      <c r="C127" s="11">
        <v>2005</v>
      </c>
      <c r="D127" s="14" t="s">
        <v>255</v>
      </c>
      <c r="E127" s="57">
        <v>62.09</v>
      </c>
      <c r="F127" s="20">
        <v>2280.7950000000001</v>
      </c>
      <c r="G127" s="13">
        <f t="shared" si="6"/>
        <v>2280795</v>
      </c>
      <c r="H127" s="38">
        <f t="shared" si="7"/>
        <v>1.1648177646579214</v>
      </c>
    </row>
    <row r="128" spans="1:8" x14ac:dyDescent="0.25">
      <c r="A128" s="31" t="s">
        <v>621</v>
      </c>
      <c r="B128" s="34" t="s">
        <v>599</v>
      </c>
      <c r="C128" s="11">
        <v>2003</v>
      </c>
      <c r="D128" s="16" t="s">
        <v>221</v>
      </c>
      <c r="E128" s="57">
        <v>64.650000000000006</v>
      </c>
      <c r="F128" s="13">
        <v>2196.5</v>
      </c>
      <c r="G128" s="13">
        <f t="shared" si="6"/>
        <v>2196500</v>
      </c>
      <c r="H128" s="38">
        <f t="shared" si="7"/>
        <v>1.0773481530137494</v>
      </c>
    </row>
    <row r="129" spans="1:9" x14ac:dyDescent="0.25">
      <c r="A129" s="31" t="s">
        <v>618</v>
      </c>
      <c r="B129" s="34" t="s">
        <v>599</v>
      </c>
      <c r="C129" s="11">
        <v>1998</v>
      </c>
      <c r="D129" s="16" t="s">
        <v>201</v>
      </c>
      <c r="E129" s="57">
        <v>74.16</v>
      </c>
      <c r="F129" s="13">
        <v>3639.7140000000004</v>
      </c>
      <c r="G129" s="13">
        <f t="shared" si="6"/>
        <v>3639714.0000000005</v>
      </c>
      <c r="H129" s="38">
        <f t="shared" si="7"/>
        <v>1.5562914484950885</v>
      </c>
    </row>
    <row r="130" spans="1:9" x14ac:dyDescent="0.25">
      <c r="A130" s="32" t="s">
        <v>632</v>
      </c>
      <c r="B130" s="35" t="s">
        <v>599</v>
      </c>
      <c r="C130" s="11">
        <v>2002</v>
      </c>
      <c r="D130" s="16" t="s">
        <v>131</v>
      </c>
      <c r="E130" s="57">
        <v>75.22</v>
      </c>
      <c r="F130" s="20">
        <v>1039.5300000000002</v>
      </c>
      <c r="G130" s="13">
        <f t="shared" ref="G130:G161" si="8">F130*1000</f>
        <v>1039530.0000000002</v>
      </c>
      <c r="H130" s="38">
        <f t="shared" si="7"/>
        <v>0.43822494098488174</v>
      </c>
    </row>
    <row r="131" spans="1:9" x14ac:dyDescent="0.25">
      <c r="A131" s="32" t="s">
        <v>638</v>
      </c>
      <c r="B131" s="35" t="s">
        <v>599</v>
      </c>
      <c r="C131" s="11">
        <v>2004</v>
      </c>
      <c r="D131" s="16" t="s">
        <v>639</v>
      </c>
      <c r="E131" s="57">
        <v>98.68</v>
      </c>
      <c r="F131" s="20">
        <v>6864</v>
      </c>
      <c r="G131" s="13">
        <f t="shared" si="8"/>
        <v>6864000</v>
      </c>
      <c r="H131" s="38">
        <f t="shared" si="7"/>
        <v>2.2056750321905159</v>
      </c>
    </row>
    <row r="132" spans="1:9" x14ac:dyDescent="0.25">
      <c r="A132" s="31" t="s">
        <v>618</v>
      </c>
      <c r="B132" s="34" t="s">
        <v>599</v>
      </c>
      <c r="C132" s="11">
        <v>1995</v>
      </c>
      <c r="D132" s="16" t="s">
        <v>196</v>
      </c>
      <c r="E132" s="57">
        <v>105.47</v>
      </c>
      <c r="F132" s="13">
        <v>3538.1489999999999</v>
      </c>
      <c r="G132" s="13">
        <f t="shared" si="8"/>
        <v>3538149</v>
      </c>
      <c r="H132" s="38">
        <f t="shared" si="7"/>
        <v>1.0637524300518129</v>
      </c>
    </row>
    <row r="133" spans="1:9" x14ac:dyDescent="0.25">
      <c r="A133" s="31" t="s">
        <v>640</v>
      </c>
      <c r="B133" s="35" t="s">
        <v>599</v>
      </c>
      <c r="C133" s="11">
        <v>2002</v>
      </c>
      <c r="D133" s="14" t="s">
        <v>641</v>
      </c>
      <c r="E133" s="57">
        <v>129.59</v>
      </c>
      <c r="F133" s="20">
        <v>6452</v>
      </c>
      <c r="G133" s="13">
        <f t="shared" si="8"/>
        <v>6452000</v>
      </c>
      <c r="H133" s="38">
        <f t="shared" si="7"/>
        <v>1.5787605361466865</v>
      </c>
    </row>
    <row r="134" spans="1:9" x14ac:dyDescent="0.25">
      <c r="A134" s="30" t="s">
        <v>610</v>
      </c>
      <c r="B134" s="34" t="s">
        <v>599</v>
      </c>
      <c r="C134" s="11">
        <v>2002</v>
      </c>
      <c r="D134" s="14" t="s">
        <v>179</v>
      </c>
      <c r="E134" s="57">
        <v>138.58000000000001</v>
      </c>
      <c r="F134" s="13">
        <v>6788</v>
      </c>
      <c r="G134" s="13">
        <f t="shared" si="8"/>
        <v>6788000</v>
      </c>
      <c r="H134" s="38">
        <f t="shared" si="7"/>
        <v>1.5532260642646412</v>
      </c>
    </row>
    <row r="135" spans="1:9" x14ac:dyDescent="0.25">
      <c r="A135" s="30" t="s">
        <v>610</v>
      </c>
      <c r="B135" s="34" t="s">
        <v>599</v>
      </c>
      <c r="C135" s="11">
        <v>2003</v>
      </c>
      <c r="D135" s="14" t="s">
        <v>615</v>
      </c>
      <c r="E135" s="57">
        <v>200.48</v>
      </c>
      <c r="F135" s="13">
        <v>7049</v>
      </c>
      <c r="G135" s="13">
        <f t="shared" si="8"/>
        <v>7049000</v>
      </c>
      <c r="H135" s="38">
        <f t="shared" ref="H135:H144" si="9">G135/(E135*3.6*24*365)</f>
        <v>1.1149357726135105</v>
      </c>
    </row>
    <row r="136" spans="1:9" x14ac:dyDescent="0.25">
      <c r="A136" s="29" t="s">
        <v>600</v>
      </c>
      <c r="B136" s="34" t="s">
        <v>599</v>
      </c>
      <c r="C136" s="11">
        <v>1996</v>
      </c>
      <c r="D136" s="12" t="s">
        <v>14</v>
      </c>
      <c r="E136" s="57">
        <v>262.22000000000003</v>
      </c>
      <c r="F136" s="13">
        <v>39580.44</v>
      </c>
      <c r="G136" s="13">
        <f t="shared" si="8"/>
        <v>39580440</v>
      </c>
      <c r="H136" s="38">
        <f t="shared" si="9"/>
        <v>4.7863912707874121</v>
      </c>
    </row>
    <row r="137" spans="1:9" x14ac:dyDescent="0.25">
      <c r="A137" s="31" t="s">
        <v>621</v>
      </c>
      <c r="B137" s="34" t="s">
        <v>599</v>
      </c>
      <c r="C137" s="11">
        <v>2006</v>
      </c>
      <c r="D137" s="16" t="s">
        <v>211</v>
      </c>
      <c r="E137" s="57">
        <v>302.12</v>
      </c>
      <c r="F137" s="13">
        <v>1910.3129999999999</v>
      </c>
      <c r="G137" s="13">
        <f t="shared" si="8"/>
        <v>1910312.9999999998</v>
      </c>
      <c r="H137" s="38">
        <f t="shared" si="9"/>
        <v>0.20050187956401849</v>
      </c>
    </row>
    <row r="138" spans="1:9" x14ac:dyDescent="0.25">
      <c r="A138" s="31" t="s">
        <v>623</v>
      </c>
      <c r="B138" s="34" t="s">
        <v>599</v>
      </c>
      <c r="C138" s="11">
        <v>2002</v>
      </c>
      <c r="D138" s="14" t="s">
        <v>245</v>
      </c>
      <c r="E138" s="57">
        <v>335.98</v>
      </c>
      <c r="F138" s="13">
        <v>8691.2939999999981</v>
      </c>
      <c r="G138" s="13">
        <f t="shared" si="8"/>
        <v>8691293.9999999981</v>
      </c>
      <c r="H138" s="38">
        <f t="shared" si="9"/>
        <v>0.82028431695261983</v>
      </c>
    </row>
    <row r="139" spans="1:9" x14ac:dyDescent="0.25">
      <c r="A139" s="43" t="s">
        <v>640</v>
      </c>
      <c r="B139" s="50" t="s">
        <v>628</v>
      </c>
      <c r="C139" s="45">
        <v>2004</v>
      </c>
      <c r="D139" s="46" t="s">
        <v>274</v>
      </c>
      <c r="E139" s="58">
        <v>339.88</v>
      </c>
      <c r="F139" s="52">
        <v>10943</v>
      </c>
      <c r="G139" s="47">
        <f t="shared" si="8"/>
        <v>10943000</v>
      </c>
      <c r="H139" s="38">
        <f t="shared" si="9"/>
        <v>1.0209493164597383</v>
      </c>
      <c r="I139" s="48"/>
    </row>
    <row r="140" spans="1:9" x14ac:dyDescent="0.25">
      <c r="A140" s="31" t="s">
        <v>621</v>
      </c>
      <c r="B140" s="34" t="s">
        <v>599</v>
      </c>
      <c r="C140" s="11">
        <v>2002</v>
      </c>
      <c r="D140" s="16" t="s">
        <v>622</v>
      </c>
      <c r="E140" s="57">
        <v>455.38</v>
      </c>
      <c r="F140" s="13">
        <v>10667.037999999999</v>
      </c>
      <c r="G140" s="13">
        <f t="shared" si="8"/>
        <v>10667037.999999998</v>
      </c>
      <c r="H140" s="38">
        <f t="shared" si="9"/>
        <v>0.7427852695834517</v>
      </c>
    </row>
    <row r="141" spans="1:9" x14ac:dyDescent="0.25">
      <c r="A141" s="30" t="s">
        <v>610</v>
      </c>
      <c r="B141" s="34" t="s">
        <v>599</v>
      </c>
      <c r="C141" s="11">
        <v>2003</v>
      </c>
      <c r="D141" s="14" t="s">
        <v>613</v>
      </c>
      <c r="E141" s="57">
        <v>464.65</v>
      </c>
      <c r="F141" s="13">
        <v>10950</v>
      </c>
      <c r="G141" s="13">
        <f t="shared" si="8"/>
        <v>10950000</v>
      </c>
      <c r="H141" s="38">
        <f t="shared" si="9"/>
        <v>0.74727692289297798</v>
      </c>
    </row>
    <row r="142" spans="1:9" x14ac:dyDescent="0.25">
      <c r="A142" s="43" t="s">
        <v>650</v>
      </c>
      <c r="B142" s="50" t="s">
        <v>628</v>
      </c>
      <c r="C142" s="45">
        <v>2006</v>
      </c>
      <c r="D142" s="55" t="s">
        <v>656</v>
      </c>
      <c r="E142" s="58">
        <v>511.75</v>
      </c>
      <c r="F142" s="52">
        <v>4341.05</v>
      </c>
      <c r="G142" s="47">
        <f t="shared" si="8"/>
        <v>4341050</v>
      </c>
      <c r="H142" s="38">
        <f t="shared" si="9"/>
        <v>0.26898640447703231</v>
      </c>
      <c r="I142" s="48"/>
    </row>
    <row r="143" spans="1:9" x14ac:dyDescent="0.25">
      <c r="A143" s="31" t="s">
        <v>623</v>
      </c>
      <c r="B143" s="34" t="s">
        <v>599</v>
      </c>
      <c r="C143" s="11">
        <v>2001</v>
      </c>
      <c r="D143" s="14" t="s">
        <v>626</v>
      </c>
      <c r="E143" s="57">
        <v>569.45000000000005</v>
      </c>
      <c r="F143" s="13">
        <v>6930.7369999999992</v>
      </c>
      <c r="G143" s="13">
        <f t="shared" si="8"/>
        <v>6930736.9999999991</v>
      </c>
      <c r="H143" s="38">
        <f t="shared" si="9"/>
        <v>0.38593770930578725</v>
      </c>
    </row>
    <row r="144" spans="1:9" x14ac:dyDescent="0.25">
      <c r="A144" s="36" t="s">
        <v>621</v>
      </c>
      <c r="B144" s="34" t="s">
        <v>599</v>
      </c>
      <c r="C144" s="11">
        <v>2006</v>
      </c>
      <c r="D144" s="16" t="s">
        <v>220</v>
      </c>
      <c r="E144" s="57">
        <v>580.04</v>
      </c>
      <c r="F144" s="13">
        <v>4258.0059999999994</v>
      </c>
      <c r="G144" s="13">
        <f t="shared" si="8"/>
        <v>4258005.9999999991</v>
      </c>
      <c r="H144" s="38">
        <f t="shared" si="9"/>
        <v>0.23277788519002396</v>
      </c>
    </row>
    <row r="145" spans="1:9" hidden="1" x14ac:dyDescent="0.25">
      <c r="A145" s="29" t="s">
        <v>600</v>
      </c>
      <c r="B145" s="34" t="s">
        <v>601</v>
      </c>
      <c r="C145" s="11">
        <v>2005</v>
      </c>
      <c r="D145" s="12" t="s">
        <v>299</v>
      </c>
      <c r="E145" s="13">
        <v>1</v>
      </c>
      <c r="F145" s="13">
        <v>2.0100000000000002</v>
      </c>
      <c r="G145" s="13">
        <f t="shared" si="8"/>
        <v>2010.0000000000002</v>
      </c>
      <c r="H145">
        <f t="shared" ref="H145:H155" si="10">G145/E145</f>
        <v>2010.0000000000002</v>
      </c>
    </row>
    <row r="146" spans="1:9" ht="15.75" hidden="1" customHeight="1" x14ac:dyDescent="0.25">
      <c r="A146" s="32" t="s">
        <v>638</v>
      </c>
      <c r="B146" s="35" t="s">
        <v>617</v>
      </c>
      <c r="C146" s="11">
        <v>2001</v>
      </c>
      <c r="D146" s="14" t="s">
        <v>294</v>
      </c>
      <c r="E146" s="19">
        <v>229.54</v>
      </c>
      <c r="F146" s="20">
        <v>1752.4299999999998</v>
      </c>
      <c r="G146" s="13">
        <f t="shared" si="8"/>
        <v>1752429.9999999998</v>
      </c>
      <c r="H146">
        <f t="shared" si="10"/>
        <v>7634.5299294240649</v>
      </c>
    </row>
    <row r="147" spans="1:9" hidden="1" x14ac:dyDescent="0.25">
      <c r="A147" s="32" t="s">
        <v>632</v>
      </c>
      <c r="B147" s="35" t="s">
        <v>633</v>
      </c>
      <c r="C147" s="11">
        <v>2006</v>
      </c>
      <c r="D147" s="16" t="s">
        <v>130</v>
      </c>
      <c r="E147" s="19">
        <v>66.45</v>
      </c>
      <c r="F147" s="20">
        <v>1059.94</v>
      </c>
      <c r="G147" s="13">
        <f t="shared" si="8"/>
        <v>1059940</v>
      </c>
      <c r="H147">
        <f t="shared" si="10"/>
        <v>15950.94055680963</v>
      </c>
    </row>
    <row r="148" spans="1:9" hidden="1" x14ac:dyDescent="0.25">
      <c r="A148" s="32" t="s">
        <v>632</v>
      </c>
      <c r="B148" s="35" t="s">
        <v>633</v>
      </c>
      <c r="C148" s="11">
        <v>2006</v>
      </c>
      <c r="D148" s="16" t="s">
        <v>124</v>
      </c>
      <c r="E148" s="19">
        <v>14.81</v>
      </c>
      <c r="F148" s="20">
        <v>225.89999999999998</v>
      </c>
      <c r="G148" s="13">
        <f t="shared" si="8"/>
        <v>225899.99999999997</v>
      </c>
      <c r="H148">
        <f t="shared" si="10"/>
        <v>15253.207292370018</v>
      </c>
    </row>
    <row r="149" spans="1:9" hidden="1" x14ac:dyDescent="0.25">
      <c r="A149" s="32" t="s">
        <v>632</v>
      </c>
      <c r="B149" s="35" t="s">
        <v>633</v>
      </c>
      <c r="C149" s="11">
        <v>2006</v>
      </c>
      <c r="D149" s="16" t="s">
        <v>127</v>
      </c>
      <c r="E149" s="19">
        <v>36.049999999999997</v>
      </c>
      <c r="F149" s="20">
        <v>252.50000000000003</v>
      </c>
      <c r="G149" s="13">
        <f t="shared" si="8"/>
        <v>252500.00000000003</v>
      </c>
      <c r="H149">
        <f t="shared" si="10"/>
        <v>7004.1608876560349</v>
      </c>
    </row>
    <row r="150" spans="1:9" hidden="1" x14ac:dyDescent="0.25">
      <c r="A150" s="32" t="s">
        <v>632</v>
      </c>
      <c r="B150" s="37" t="s">
        <v>633</v>
      </c>
      <c r="C150" s="11">
        <v>2006</v>
      </c>
      <c r="D150" s="16" t="s">
        <v>125</v>
      </c>
      <c r="E150" s="19">
        <v>34.130000000000003</v>
      </c>
      <c r="F150" s="20">
        <v>413</v>
      </c>
      <c r="G150" s="13">
        <f t="shared" si="8"/>
        <v>413000</v>
      </c>
      <c r="H150">
        <f t="shared" si="10"/>
        <v>12100.791092880163</v>
      </c>
    </row>
    <row r="151" spans="1:9" hidden="1" x14ac:dyDescent="0.25">
      <c r="A151" s="32" t="s">
        <v>632</v>
      </c>
      <c r="B151" s="37" t="s">
        <v>633</v>
      </c>
      <c r="C151" s="11">
        <v>2006</v>
      </c>
      <c r="D151" s="16" t="s">
        <v>129</v>
      </c>
      <c r="E151" s="19">
        <v>64.7</v>
      </c>
      <c r="F151" s="20">
        <v>501.07</v>
      </c>
      <c r="G151" s="13">
        <f t="shared" si="8"/>
        <v>501070</v>
      </c>
      <c r="H151">
        <f t="shared" si="10"/>
        <v>7744.5131375579595</v>
      </c>
    </row>
    <row r="152" spans="1:9" hidden="1" x14ac:dyDescent="0.25">
      <c r="A152" s="32" t="s">
        <v>632</v>
      </c>
      <c r="B152" s="35" t="s">
        <v>633</v>
      </c>
      <c r="C152" s="11">
        <v>2006</v>
      </c>
      <c r="D152" s="16" t="s">
        <v>128</v>
      </c>
      <c r="E152" s="19">
        <v>44.74</v>
      </c>
      <c r="F152" s="20">
        <v>233</v>
      </c>
      <c r="G152" s="13">
        <f t="shared" si="8"/>
        <v>233000</v>
      </c>
      <c r="H152">
        <f t="shared" si="10"/>
        <v>5207.8676799284758</v>
      </c>
    </row>
    <row r="153" spans="1:9" hidden="1" x14ac:dyDescent="0.25">
      <c r="A153" s="32" t="s">
        <v>632</v>
      </c>
      <c r="B153" s="35" t="s">
        <v>633</v>
      </c>
      <c r="C153" s="11">
        <v>2007</v>
      </c>
      <c r="D153" s="16" t="s">
        <v>126</v>
      </c>
      <c r="E153" s="19">
        <v>34.14</v>
      </c>
      <c r="F153" s="20">
        <v>368.35999999999996</v>
      </c>
      <c r="G153" s="13">
        <f t="shared" si="8"/>
        <v>368359.99999999994</v>
      </c>
      <c r="H153">
        <f t="shared" si="10"/>
        <v>10789.68951376684</v>
      </c>
    </row>
    <row r="154" spans="1:9" hidden="1" x14ac:dyDescent="0.25">
      <c r="A154" s="32" t="s">
        <v>632</v>
      </c>
      <c r="B154" s="35" t="s">
        <v>633</v>
      </c>
      <c r="C154" s="11">
        <v>2006</v>
      </c>
      <c r="D154" s="16" t="s">
        <v>634</v>
      </c>
      <c r="E154" s="19">
        <v>78.09</v>
      </c>
      <c r="F154" s="20">
        <v>571.5200000000001</v>
      </c>
      <c r="G154" s="13">
        <f t="shared" si="8"/>
        <v>571520.00000000012</v>
      </c>
      <c r="H154">
        <f t="shared" si="10"/>
        <v>7318.7347931873492</v>
      </c>
    </row>
    <row r="155" spans="1:9" hidden="1" x14ac:dyDescent="0.25">
      <c r="A155" s="32" t="s">
        <v>632</v>
      </c>
      <c r="B155" s="33" t="s">
        <v>633</v>
      </c>
      <c r="C155" s="17">
        <v>2008</v>
      </c>
      <c r="D155" s="23" t="s">
        <v>637</v>
      </c>
      <c r="E155" s="24">
        <f>N40</f>
        <v>0</v>
      </c>
      <c r="F155" s="25">
        <v>559</v>
      </c>
      <c r="G155" s="18">
        <f t="shared" si="8"/>
        <v>559000</v>
      </c>
      <c r="H155" t="e">
        <f t="shared" si="10"/>
        <v>#DIV/0!</v>
      </c>
    </row>
    <row r="156" spans="1:9" s="48" customFormat="1" x14ac:dyDescent="0.25">
      <c r="A156" s="31" t="s">
        <v>618</v>
      </c>
      <c r="B156" s="34" t="s">
        <v>599</v>
      </c>
      <c r="C156" s="11">
        <v>2002</v>
      </c>
      <c r="D156" s="14" t="s">
        <v>317</v>
      </c>
      <c r="E156" s="57">
        <v>666.26</v>
      </c>
      <c r="F156" s="13">
        <v>19830.706999999999</v>
      </c>
      <c r="G156" s="13">
        <f t="shared" si="8"/>
        <v>19830707</v>
      </c>
      <c r="H156" s="38">
        <f t="shared" ref="H156:H161" si="11">G156/(E156*3.6*24*365)</f>
        <v>0.9438171192342093</v>
      </c>
      <c r="I156"/>
    </row>
    <row r="157" spans="1:9" s="48" customFormat="1" x14ac:dyDescent="0.25">
      <c r="A157" s="31" t="s">
        <v>621</v>
      </c>
      <c r="B157" s="34" t="s">
        <v>599</v>
      </c>
      <c r="C157" s="11">
        <v>2006</v>
      </c>
      <c r="D157" s="16" t="s">
        <v>222</v>
      </c>
      <c r="E157" s="57">
        <v>694.22</v>
      </c>
      <c r="F157" s="13">
        <v>15401.692999999997</v>
      </c>
      <c r="G157" s="13">
        <f t="shared" si="8"/>
        <v>15401692.999999998</v>
      </c>
      <c r="H157" s="38">
        <f t="shared" si="11"/>
        <v>0.70350102449915453</v>
      </c>
      <c r="I157"/>
    </row>
    <row r="158" spans="1:9" s="48" customFormat="1" x14ac:dyDescent="0.25">
      <c r="A158" s="49" t="s">
        <v>632</v>
      </c>
      <c r="B158" s="50" t="s">
        <v>628</v>
      </c>
      <c r="C158" s="45">
        <v>2006</v>
      </c>
      <c r="D158" s="51" t="s">
        <v>636</v>
      </c>
      <c r="E158" s="58">
        <v>890.23</v>
      </c>
      <c r="F158" s="52">
        <v>2757.5950000000003</v>
      </c>
      <c r="G158" s="47">
        <f t="shared" si="8"/>
        <v>2757595.0000000005</v>
      </c>
      <c r="H158" s="38">
        <f t="shared" si="11"/>
        <v>9.8224912466968448E-2</v>
      </c>
    </row>
    <row r="159" spans="1:9" s="48" customFormat="1" x14ac:dyDescent="0.25">
      <c r="A159" s="43" t="s">
        <v>623</v>
      </c>
      <c r="B159" s="44" t="s">
        <v>628</v>
      </c>
      <c r="C159" s="45">
        <v>2003</v>
      </c>
      <c r="D159" s="46" t="s">
        <v>227</v>
      </c>
      <c r="E159" s="58">
        <v>1072.25</v>
      </c>
      <c r="F159" s="47">
        <v>6776.5090909090904</v>
      </c>
      <c r="G159" s="47">
        <f t="shared" si="8"/>
        <v>6776509.0909090908</v>
      </c>
      <c r="H159" s="38">
        <f t="shared" si="11"/>
        <v>0.20040260540808294</v>
      </c>
    </row>
    <row r="160" spans="1:9" s="48" customFormat="1" x14ac:dyDescent="0.25">
      <c r="A160" s="43" t="s">
        <v>650</v>
      </c>
      <c r="B160" s="53" t="s">
        <v>628</v>
      </c>
      <c r="C160" s="45">
        <v>2001</v>
      </c>
      <c r="D160" s="54" t="s">
        <v>653</v>
      </c>
      <c r="E160" s="58">
        <v>3358.77</v>
      </c>
      <c r="F160" s="52">
        <v>95841.09</v>
      </c>
      <c r="G160" s="47">
        <f t="shared" si="8"/>
        <v>95841090</v>
      </c>
      <c r="H160" s="38">
        <f t="shared" si="11"/>
        <v>0.90482558418625281</v>
      </c>
    </row>
    <row r="161" spans="1:8" s="48" customFormat="1" x14ac:dyDescent="0.25">
      <c r="A161" s="43" t="s">
        <v>650</v>
      </c>
      <c r="B161" s="53" t="s">
        <v>628</v>
      </c>
      <c r="C161" s="45">
        <v>2003</v>
      </c>
      <c r="D161" s="54" t="s">
        <v>654</v>
      </c>
      <c r="E161" s="58">
        <v>6958.16</v>
      </c>
      <c r="F161" s="52">
        <v>163170</v>
      </c>
      <c r="G161" s="47">
        <f t="shared" si="8"/>
        <v>163170000</v>
      </c>
      <c r="H161" s="38">
        <f t="shared" si="11"/>
        <v>0.74359985369564197</v>
      </c>
    </row>
    <row r="162" spans="1:8" hidden="1" x14ac:dyDescent="0.25">
      <c r="A162" s="30" t="s">
        <v>610</v>
      </c>
      <c r="B162" s="35" t="s">
        <v>56</v>
      </c>
      <c r="C162" s="11">
        <v>2000</v>
      </c>
      <c r="D162" s="14" t="s">
        <v>189</v>
      </c>
      <c r="E162" s="13">
        <v>4.22</v>
      </c>
      <c r="F162" s="13">
        <v>1880</v>
      </c>
      <c r="G162" s="13">
        <f t="shared" ref="G162:G170" si="12">F162*1000</f>
        <v>1880000</v>
      </c>
      <c r="H162">
        <f t="shared" ref="H162:H170" si="13">G162/E162</f>
        <v>445497.63033175358</v>
      </c>
    </row>
    <row r="163" spans="1:8" hidden="1" x14ac:dyDescent="0.25">
      <c r="A163" s="32" t="s">
        <v>632</v>
      </c>
      <c r="B163" s="35" t="s">
        <v>56</v>
      </c>
      <c r="C163" s="11">
        <v>2000</v>
      </c>
      <c r="D163" s="16" t="s">
        <v>635</v>
      </c>
      <c r="E163" s="19">
        <v>118.98</v>
      </c>
      <c r="F163" s="20">
        <v>1889.1818181818182</v>
      </c>
      <c r="G163" s="13">
        <f t="shared" si="12"/>
        <v>1889181.8181818184</v>
      </c>
      <c r="H163">
        <f t="shared" si="13"/>
        <v>15878.146059689177</v>
      </c>
    </row>
    <row r="164" spans="1:8" hidden="1" x14ac:dyDescent="0.25">
      <c r="A164" s="31" t="s">
        <v>650</v>
      </c>
      <c r="B164" s="35" t="s">
        <v>56</v>
      </c>
      <c r="C164" s="11">
        <v>2006</v>
      </c>
      <c r="D164" s="11" t="s">
        <v>651</v>
      </c>
      <c r="E164" s="26">
        <v>33.369999999999997</v>
      </c>
      <c r="F164" s="20">
        <v>1430.3600000000001</v>
      </c>
      <c r="G164" s="13">
        <f t="shared" si="12"/>
        <v>1430360.0000000002</v>
      </c>
      <c r="H164">
        <f t="shared" si="13"/>
        <v>42863.649985016491</v>
      </c>
    </row>
    <row r="165" spans="1:8" hidden="1" x14ac:dyDescent="0.25">
      <c r="A165" s="31" t="s">
        <v>650</v>
      </c>
      <c r="B165" s="35" t="s">
        <v>56</v>
      </c>
      <c r="C165" s="11">
        <v>2004</v>
      </c>
      <c r="D165" s="11" t="s">
        <v>652</v>
      </c>
      <c r="E165" s="26">
        <v>41.95</v>
      </c>
      <c r="F165" s="20">
        <v>1321.62</v>
      </c>
      <c r="G165" s="13">
        <f t="shared" si="12"/>
        <v>1321620</v>
      </c>
      <c r="H165">
        <f t="shared" si="13"/>
        <v>31504.648390941595</v>
      </c>
    </row>
    <row r="166" spans="1:8" hidden="1" x14ac:dyDescent="0.25">
      <c r="A166" s="31" t="s">
        <v>650</v>
      </c>
      <c r="B166" s="33" t="s">
        <v>56</v>
      </c>
      <c r="C166" s="17">
        <v>2008</v>
      </c>
      <c r="D166" s="17" t="s">
        <v>658</v>
      </c>
      <c r="E166" s="28" t="e">
        <f>#REF!</f>
        <v>#REF!</v>
      </c>
      <c r="F166" s="25">
        <v>313.21000000000004</v>
      </c>
      <c r="G166" s="18">
        <f t="shared" si="12"/>
        <v>313210.00000000006</v>
      </c>
      <c r="H166" t="e">
        <f t="shared" si="13"/>
        <v>#REF!</v>
      </c>
    </row>
    <row r="167" spans="1:8" hidden="1" x14ac:dyDescent="0.25">
      <c r="A167" s="31" t="s">
        <v>642</v>
      </c>
      <c r="B167" s="35" t="s">
        <v>643</v>
      </c>
      <c r="C167" s="11">
        <v>1996</v>
      </c>
      <c r="D167" s="11" t="s">
        <v>286</v>
      </c>
      <c r="E167" s="19">
        <v>6.53</v>
      </c>
      <c r="F167" s="20">
        <v>257.14999999999998</v>
      </c>
      <c r="G167" s="13">
        <f t="shared" si="12"/>
        <v>257149.99999999997</v>
      </c>
      <c r="H167">
        <f t="shared" si="13"/>
        <v>39379.785604900455</v>
      </c>
    </row>
    <row r="168" spans="1:8" hidden="1" x14ac:dyDescent="0.25">
      <c r="A168" s="31" t="s">
        <v>642</v>
      </c>
      <c r="B168" s="35" t="s">
        <v>643</v>
      </c>
      <c r="C168" s="11">
        <v>1999</v>
      </c>
      <c r="D168" s="11" t="s">
        <v>287</v>
      </c>
      <c r="E168" s="19">
        <v>90.51</v>
      </c>
      <c r="F168" s="20">
        <v>3411</v>
      </c>
      <c r="G168" s="13">
        <f t="shared" si="12"/>
        <v>3411000</v>
      </c>
      <c r="H168">
        <f t="shared" si="13"/>
        <v>37686.443486907519</v>
      </c>
    </row>
    <row r="169" spans="1:8" hidden="1" x14ac:dyDescent="0.25">
      <c r="A169" s="31" t="s">
        <v>642</v>
      </c>
      <c r="B169" s="35" t="s">
        <v>643</v>
      </c>
      <c r="C169" s="11">
        <v>1998</v>
      </c>
      <c r="D169" s="11" t="s">
        <v>646</v>
      </c>
      <c r="E169" s="19">
        <v>5.46</v>
      </c>
      <c r="F169" s="20">
        <v>76.164999999999992</v>
      </c>
      <c r="G169" s="13">
        <f t="shared" si="12"/>
        <v>76164.999999999985</v>
      </c>
      <c r="H169">
        <f t="shared" si="13"/>
        <v>13949.633699633698</v>
      </c>
    </row>
    <row r="170" spans="1:8" hidden="1" x14ac:dyDescent="0.25">
      <c r="A170" s="31" t="s">
        <v>647</v>
      </c>
      <c r="B170" s="35" t="s">
        <v>643</v>
      </c>
      <c r="C170" s="11">
        <v>2000</v>
      </c>
      <c r="D170" s="11" t="s">
        <v>648</v>
      </c>
      <c r="E170" s="26">
        <f>'[1]2010'!F268</f>
        <v>0</v>
      </c>
      <c r="F170" s="20">
        <v>317.5</v>
      </c>
      <c r="G170" s="13">
        <f t="shared" si="12"/>
        <v>317500</v>
      </c>
      <c r="H170" t="e">
        <f t="shared" si="13"/>
        <v>#DIV/0!</v>
      </c>
    </row>
  </sheetData>
  <autoFilter ref="A1:I170">
    <filterColumn colId="1">
      <filters>
        <filter val="Lodos activados"/>
        <filter val="REACTOR ANAEROBICO"/>
      </filters>
    </filterColumn>
    <sortState ref="A39:I161">
      <sortCondition ref="E1:E170"/>
    </sortState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K30" sqref="K30"/>
    </sheetView>
  </sheetViews>
  <sheetFormatPr defaultRowHeight="15" x14ac:dyDescent="0.25"/>
  <sheetData>
    <row r="1" spans="1:14" x14ac:dyDescent="0.25">
      <c r="A1" s="59"/>
      <c r="B1" s="59">
        <v>1998</v>
      </c>
      <c r="C1" s="59">
        <v>2000</v>
      </c>
      <c r="D1" s="59">
        <v>2001</v>
      </c>
      <c r="E1" s="59">
        <v>2002</v>
      </c>
      <c r="F1" s="59">
        <v>2003</v>
      </c>
      <c r="G1" s="59">
        <v>2004</v>
      </c>
      <c r="H1" s="59">
        <v>2005</v>
      </c>
      <c r="I1" s="59">
        <v>2006</v>
      </c>
      <c r="J1" s="59">
        <v>2007</v>
      </c>
      <c r="K1" s="59">
        <v>2008</v>
      </c>
      <c r="L1" s="59">
        <v>2009</v>
      </c>
      <c r="M1" s="59">
        <v>2010</v>
      </c>
      <c r="N1" s="59">
        <v>2011</v>
      </c>
    </row>
    <row r="2" spans="1:14" x14ac:dyDescent="0.25">
      <c r="A2" s="59" t="s">
        <v>667</v>
      </c>
      <c r="B2" s="59">
        <v>0</v>
      </c>
      <c r="C2" s="59">
        <v>2</v>
      </c>
      <c r="D2" s="59">
        <v>2</v>
      </c>
      <c r="E2" s="59">
        <v>4</v>
      </c>
      <c r="F2" s="59">
        <v>4</v>
      </c>
      <c r="G2" s="59">
        <v>4</v>
      </c>
      <c r="H2" s="59">
        <v>6</v>
      </c>
      <c r="I2" s="59">
        <v>14</v>
      </c>
      <c r="J2" s="59">
        <v>16</v>
      </c>
      <c r="K2" s="59">
        <v>16</v>
      </c>
      <c r="L2" s="59">
        <v>15</v>
      </c>
      <c r="M2" s="59">
        <v>17</v>
      </c>
      <c r="N2" s="59">
        <v>16</v>
      </c>
    </row>
    <row r="3" spans="1:14" x14ac:dyDescent="0.25">
      <c r="A3" s="59" t="s">
        <v>668</v>
      </c>
      <c r="B3" s="59">
        <v>11</v>
      </c>
      <c r="C3" s="59">
        <v>14</v>
      </c>
      <c r="D3" s="59">
        <v>17</v>
      </c>
      <c r="E3" s="59">
        <v>20</v>
      </c>
      <c r="F3" s="59">
        <v>22</v>
      </c>
      <c r="G3" s="59">
        <v>27</v>
      </c>
      <c r="H3" s="59">
        <v>27</v>
      </c>
      <c r="I3" s="59">
        <v>33</v>
      </c>
      <c r="J3" s="59">
        <v>32</v>
      </c>
      <c r="K3" s="59">
        <v>32</v>
      </c>
      <c r="L3" s="59">
        <v>32</v>
      </c>
      <c r="M3" s="59">
        <v>32</v>
      </c>
      <c r="N3" s="59">
        <v>32</v>
      </c>
    </row>
    <row r="4" spans="1:14" x14ac:dyDescent="0.25">
      <c r="A4" s="60" t="s">
        <v>669</v>
      </c>
      <c r="B4" s="59">
        <v>61</v>
      </c>
      <c r="C4" s="59">
        <v>44</v>
      </c>
      <c r="D4" s="59">
        <v>42</v>
      </c>
      <c r="E4" s="59">
        <v>30</v>
      </c>
      <c r="F4" s="59">
        <v>24</v>
      </c>
      <c r="G4" s="59">
        <v>20</v>
      </c>
      <c r="H4" s="59">
        <v>20</v>
      </c>
      <c r="I4" s="59">
        <v>14</v>
      </c>
      <c r="J4" s="59">
        <v>8</v>
      </c>
      <c r="K4" s="59">
        <v>8</v>
      </c>
      <c r="L4" s="59">
        <v>9</v>
      </c>
      <c r="M4" s="59">
        <v>7</v>
      </c>
      <c r="N4" s="59">
        <v>8</v>
      </c>
    </row>
    <row r="5" spans="1:14" x14ac:dyDescent="0.25">
      <c r="A5" s="2" t="s">
        <v>670</v>
      </c>
      <c r="B5" s="59">
        <v>9</v>
      </c>
      <c r="C5" s="59">
        <v>17</v>
      </c>
      <c r="D5" s="59">
        <v>23</v>
      </c>
      <c r="E5" s="59">
        <v>35</v>
      </c>
      <c r="F5" s="59">
        <v>41</v>
      </c>
      <c r="G5" s="59">
        <v>45</v>
      </c>
      <c r="H5" s="59">
        <v>45</v>
      </c>
      <c r="I5" s="59">
        <v>48</v>
      </c>
      <c r="J5" s="59">
        <v>52</v>
      </c>
      <c r="K5" s="59">
        <v>54</v>
      </c>
      <c r="L5" s="59">
        <v>52</v>
      </c>
      <c r="M5" s="59">
        <v>53</v>
      </c>
      <c r="N5" s="59">
        <v>53</v>
      </c>
    </row>
    <row r="6" spans="1:14" x14ac:dyDescent="0.25">
      <c r="A6" s="2" t="s">
        <v>671</v>
      </c>
      <c r="B6" s="59">
        <v>0</v>
      </c>
      <c r="C6" s="59">
        <v>14</v>
      </c>
      <c r="D6" s="59">
        <v>31</v>
      </c>
      <c r="E6" s="59">
        <v>52</v>
      </c>
      <c r="F6" s="59">
        <v>79</v>
      </c>
      <c r="G6" s="59">
        <v>94</v>
      </c>
      <c r="H6" s="59">
        <v>107</v>
      </c>
      <c r="I6" s="59">
        <v>128</v>
      </c>
      <c r="J6" s="59">
        <v>143</v>
      </c>
      <c r="K6" s="59">
        <v>147</v>
      </c>
      <c r="L6" s="59">
        <v>155</v>
      </c>
      <c r="M6" s="59">
        <v>156</v>
      </c>
      <c r="N6" s="59">
        <v>159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topLeftCell="D1" workbookViewId="0">
      <selection activeCell="G34" sqref="G34"/>
    </sheetView>
  </sheetViews>
  <sheetFormatPr defaultRowHeight="15" x14ac:dyDescent="0.25"/>
  <cols>
    <col min="1" max="1" width="13.5703125" bestFit="1" customWidth="1"/>
    <col min="2" max="2" width="12" bestFit="1" customWidth="1"/>
    <col min="6" max="6" width="14.28515625" bestFit="1" customWidth="1"/>
    <col min="7" max="7" width="11.7109375" bestFit="1" customWidth="1"/>
    <col min="8" max="8" width="11.5703125" bestFit="1" customWidth="1"/>
  </cols>
  <sheetData>
    <row r="3" spans="1:8" x14ac:dyDescent="0.25">
      <c r="A3" s="5" t="s">
        <v>681</v>
      </c>
    </row>
    <row r="4" spans="1:8" x14ac:dyDescent="0.25">
      <c r="A4" s="5" t="s">
        <v>678</v>
      </c>
      <c r="B4" t="s">
        <v>682</v>
      </c>
      <c r="E4" t="s">
        <v>684</v>
      </c>
      <c r="F4" t="s">
        <v>683</v>
      </c>
      <c r="G4" t="s">
        <v>678</v>
      </c>
      <c r="H4" t="s">
        <v>679</v>
      </c>
    </row>
    <row r="5" spans="1:8" x14ac:dyDescent="0.25">
      <c r="A5">
        <v>1990</v>
      </c>
      <c r="B5" s="63">
        <v>0</v>
      </c>
      <c r="E5">
        <v>13178782</v>
      </c>
      <c r="F5">
        <v>9035.0700068053266</v>
      </c>
      <c r="G5">
        <v>1990</v>
      </c>
      <c r="H5" s="64">
        <v>0</v>
      </c>
    </row>
    <row r="6" spans="1:8" x14ac:dyDescent="0.25">
      <c r="A6">
        <v>1991</v>
      </c>
      <c r="B6" s="63">
        <v>470666.39999999997</v>
      </c>
      <c r="E6">
        <v>13422010</v>
      </c>
      <c r="F6">
        <v>9563.6944694785216</v>
      </c>
      <c r="G6">
        <v>1991</v>
      </c>
      <c r="H6" s="64">
        <v>470666.39999999997</v>
      </c>
    </row>
    <row r="7" spans="1:8" x14ac:dyDescent="0.25">
      <c r="A7">
        <v>1992</v>
      </c>
      <c r="B7" s="63">
        <v>495704.39999999997</v>
      </c>
      <c r="E7">
        <v>13665241</v>
      </c>
      <c r="F7">
        <v>10442.409016802838</v>
      </c>
      <c r="G7">
        <v>1992</v>
      </c>
      <c r="H7" s="64">
        <v>495704.39999999997</v>
      </c>
    </row>
    <row r="8" spans="1:8" x14ac:dyDescent="0.25">
      <c r="A8">
        <v>1993</v>
      </c>
      <c r="B8" s="63">
        <v>495704.39999999997</v>
      </c>
      <c r="E8">
        <v>13908473</v>
      </c>
      <c r="F8">
        <v>10935.787195408844</v>
      </c>
      <c r="G8">
        <v>1993</v>
      </c>
      <c r="H8" s="64">
        <v>495704.39999999997</v>
      </c>
    </row>
    <row r="9" spans="1:8" x14ac:dyDescent="0.25">
      <c r="A9">
        <v>1994</v>
      </c>
      <c r="B9" s="63">
        <v>496460</v>
      </c>
      <c r="E9">
        <v>14151708</v>
      </c>
      <c r="F9">
        <v>11288.463353136371</v>
      </c>
      <c r="G9">
        <v>1994</v>
      </c>
      <c r="H9" s="64">
        <v>496460</v>
      </c>
    </row>
    <row r="10" spans="1:8" x14ac:dyDescent="0.25">
      <c r="A10">
        <v>1995</v>
      </c>
      <c r="B10" s="63">
        <v>563448.69999999995</v>
      </c>
      <c r="E10">
        <v>14394940</v>
      </c>
      <c r="F10">
        <v>12089.113948701872</v>
      </c>
      <c r="G10">
        <v>1995</v>
      </c>
      <c r="H10" s="64">
        <v>563448.69999999995</v>
      </c>
    </row>
    <row r="11" spans="1:8" x14ac:dyDescent="0.25">
      <c r="A11">
        <v>1996</v>
      </c>
      <c r="B11" s="63">
        <v>758542.7</v>
      </c>
      <c r="E11">
        <v>14595504</v>
      </c>
      <c r="F11">
        <v>12734.102653893337</v>
      </c>
      <c r="G11">
        <v>1996</v>
      </c>
      <c r="H11" s="64">
        <v>758542.7</v>
      </c>
    </row>
    <row r="12" spans="1:8" x14ac:dyDescent="0.25">
      <c r="A12">
        <v>1997</v>
      </c>
      <c r="B12" s="63">
        <v>761488</v>
      </c>
      <c r="E12">
        <v>14796076</v>
      </c>
      <c r="F12">
        <v>13494.535322666787</v>
      </c>
      <c r="G12">
        <v>1997</v>
      </c>
      <c r="H12" s="64">
        <v>761488</v>
      </c>
    </row>
    <row r="13" spans="1:8" x14ac:dyDescent="0.25">
      <c r="A13">
        <v>1998</v>
      </c>
      <c r="B13" s="63">
        <v>1001400.6</v>
      </c>
      <c r="E13">
        <v>14996647</v>
      </c>
      <c r="F13">
        <v>13889.831005444454</v>
      </c>
      <c r="G13">
        <v>1998</v>
      </c>
      <c r="H13" s="64">
        <v>1001400.6</v>
      </c>
    </row>
    <row r="14" spans="1:8" x14ac:dyDescent="0.25">
      <c r="A14">
        <v>1999</v>
      </c>
      <c r="B14" s="63">
        <v>1117742.6000000001</v>
      </c>
      <c r="E14">
        <v>15197213</v>
      </c>
      <c r="F14">
        <v>13650.035206093822</v>
      </c>
      <c r="G14">
        <v>1999</v>
      </c>
      <c r="H14" s="64">
        <v>1117742.6000000001</v>
      </c>
    </row>
    <row r="15" spans="1:8" x14ac:dyDescent="0.25">
      <c r="A15">
        <v>2000</v>
      </c>
      <c r="B15" s="63">
        <v>1426537.9000000001</v>
      </c>
      <c r="E15">
        <v>15397784</v>
      </c>
      <c r="F15">
        <v>14189.887734121448</v>
      </c>
      <c r="G15">
        <v>2000</v>
      </c>
      <c r="H15" s="64">
        <v>1426537.9000000001</v>
      </c>
    </row>
    <row r="16" spans="1:8" x14ac:dyDescent="0.25">
      <c r="A16">
        <v>2001</v>
      </c>
      <c r="B16" s="63">
        <v>7151851.0999999996</v>
      </c>
      <c r="E16">
        <v>15571679</v>
      </c>
      <c r="F16">
        <v>14494.888299575701</v>
      </c>
      <c r="G16">
        <v>2001</v>
      </c>
      <c r="H16" s="64">
        <v>7151851.0999999996</v>
      </c>
    </row>
    <row r="17" spans="1:8" x14ac:dyDescent="0.25">
      <c r="A17">
        <v>2002</v>
      </c>
      <c r="B17" s="63">
        <v>10858715.4</v>
      </c>
      <c r="E17">
        <v>15668271</v>
      </c>
      <c r="F17">
        <v>14853.105559167967</v>
      </c>
      <c r="G17">
        <v>2002</v>
      </c>
      <c r="H17" s="64">
        <v>10858715.4</v>
      </c>
    </row>
    <row r="18" spans="1:8" x14ac:dyDescent="0.25">
      <c r="A18">
        <v>2003</v>
      </c>
      <c r="B18" s="63">
        <v>22695354.900000002</v>
      </c>
      <c r="E18">
        <v>15837836</v>
      </c>
      <c r="F18">
        <v>15295.225360901466</v>
      </c>
      <c r="G18">
        <v>2003</v>
      </c>
      <c r="H18" s="64">
        <v>22695354.900000002</v>
      </c>
    </row>
    <row r="19" spans="1:8" x14ac:dyDescent="0.25">
      <c r="A19">
        <v>2004</v>
      </c>
      <c r="B19" s="63">
        <v>24044930.5</v>
      </c>
      <c r="E19">
        <v>16001669</v>
      </c>
      <c r="F19">
        <v>16230.050481254682</v>
      </c>
      <c r="G19">
        <v>2004</v>
      </c>
      <c r="H19" s="64">
        <v>24044930.5</v>
      </c>
    </row>
    <row r="20" spans="1:8" x14ac:dyDescent="0.25">
      <c r="A20">
        <v>2005</v>
      </c>
      <c r="B20" s="63">
        <v>24343792.5</v>
      </c>
      <c r="E20">
        <v>16165316</v>
      </c>
      <c r="F20">
        <v>16988.376835285922</v>
      </c>
      <c r="G20">
        <v>2005</v>
      </c>
      <c r="H20" s="64">
        <v>24343792.5</v>
      </c>
    </row>
    <row r="21" spans="1:8" x14ac:dyDescent="0.25">
      <c r="A21">
        <v>2006</v>
      </c>
      <c r="B21" s="63">
        <v>23805347.800000004</v>
      </c>
      <c r="E21">
        <v>16332171</v>
      </c>
      <c r="F21">
        <v>17877.039506918918</v>
      </c>
      <c r="G21">
        <v>2006</v>
      </c>
      <c r="H21" s="64">
        <v>23805347.800000004</v>
      </c>
    </row>
    <row r="22" spans="1:8" x14ac:dyDescent="0.25">
      <c r="A22">
        <v>2007</v>
      </c>
      <c r="B22" s="63">
        <v>26182231.699999999</v>
      </c>
      <c r="E22">
        <v>16504869</v>
      </c>
      <c r="F22">
        <v>18557.734971647584</v>
      </c>
      <c r="G22">
        <v>2007</v>
      </c>
      <c r="H22" s="64">
        <v>26182231.699999999</v>
      </c>
    </row>
    <row r="23" spans="1:8" x14ac:dyDescent="0.25">
      <c r="A23">
        <v>2008</v>
      </c>
      <c r="B23" s="63">
        <v>26739689.100000001</v>
      </c>
      <c r="E23">
        <v>16686853</v>
      </c>
      <c r="F23">
        <v>19003.205045269558</v>
      </c>
      <c r="G23">
        <v>2008</v>
      </c>
      <c r="H23" s="64">
        <v>26739689.100000001</v>
      </c>
    </row>
    <row r="24" spans="1:8" x14ac:dyDescent="0.25">
      <c r="A24">
        <v>2009</v>
      </c>
      <c r="B24" s="63">
        <v>27312034.200000003</v>
      </c>
      <c r="E24">
        <v>16876767</v>
      </c>
      <c r="F24">
        <v>18495.451654863115</v>
      </c>
      <c r="G24">
        <v>2009</v>
      </c>
      <c r="H24" s="64">
        <v>27312034.200000003</v>
      </c>
    </row>
    <row r="25" spans="1:8" x14ac:dyDescent="0.25">
      <c r="A25">
        <v>2010</v>
      </c>
      <c r="B25" s="63">
        <v>31849912.399999999</v>
      </c>
      <c r="E25">
        <v>17066142</v>
      </c>
      <c r="F25">
        <v>19359.12894059376</v>
      </c>
      <c r="G25">
        <v>2010</v>
      </c>
      <c r="H25" s="64">
        <v>31849912.399999999</v>
      </c>
    </row>
    <row r="26" spans="1:8" x14ac:dyDescent="0.25">
      <c r="A26">
        <v>2011</v>
      </c>
      <c r="B26" s="63">
        <v>35618215.900000006</v>
      </c>
      <c r="E26">
        <v>17255527</v>
      </c>
      <c r="F26">
        <v>20316.692848249306</v>
      </c>
      <c r="G26">
        <v>2011</v>
      </c>
      <c r="H26" s="64">
        <v>35618215.900000006</v>
      </c>
    </row>
    <row r="27" spans="1:8" x14ac:dyDescent="0.25">
      <c r="A27">
        <v>2012</v>
      </c>
      <c r="B27" s="63">
        <v>36274731.299999997</v>
      </c>
      <c r="E27">
        <v>17444799</v>
      </c>
      <c r="F27">
        <v>21165.106859463842</v>
      </c>
      <c r="G27">
        <v>2012</v>
      </c>
      <c r="H27" s="64">
        <v>36274731.299999997</v>
      </c>
    </row>
    <row r="28" spans="1:8" x14ac:dyDescent="0.25">
      <c r="A28">
        <v>2013</v>
      </c>
      <c r="B28" s="63">
        <v>41348657.200000003</v>
      </c>
      <c r="E28">
        <v>17631579</v>
      </c>
      <c r="F28">
        <v>21787.954539474733</v>
      </c>
      <c r="G28">
        <v>2013</v>
      </c>
      <c r="H28" s="64">
        <v>41348657.200000003</v>
      </c>
    </row>
    <row r="29" spans="1:8" x14ac:dyDescent="0.25">
      <c r="A29">
        <v>2014</v>
      </c>
      <c r="B29" s="63">
        <v>42912024.799999997</v>
      </c>
      <c r="E29">
        <v>17819054</v>
      </c>
      <c r="F29">
        <v>21939.609102241979</v>
      </c>
      <c r="G29">
        <v>2014</v>
      </c>
      <c r="H29" s="64">
        <v>42912024.799999997</v>
      </c>
    </row>
    <row r="30" spans="1:8" x14ac:dyDescent="0.25">
      <c r="A30">
        <v>2015</v>
      </c>
      <c r="B30" s="63">
        <v>43833500.600000001</v>
      </c>
      <c r="E30">
        <v>18006407</v>
      </c>
      <c r="F30">
        <v>22211.833964159967</v>
      </c>
      <c r="G30">
        <v>2015</v>
      </c>
      <c r="H30" s="64">
        <v>43833500.600000001</v>
      </c>
    </row>
    <row r="31" spans="1:8" x14ac:dyDescent="0.25">
      <c r="A31">
        <v>2016</v>
      </c>
      <c r="B31" s="63">
        <v>42956830.600000001</v>
      </c>
      <c r="E31">
        <v>18167147</v>
      </c>
      <c r="F31">
        <v>22293.991865098327</v>
      </c>
      <c r="G31">
        <v>2016</v>
      </c>
      <c r="H31" s="64">
        <v>42956830.600000001</v>
      </c>
    </row>
    <row r="32" spans="1:8" x14ac:dyDescent="0.25">
      <c r="A32" t="s">
        <v>100</v>
      </c>
      <c r="B32" s="63">
        <v>475515515.70000005</v>
      </c>
    </row>
    <row r="33" spans="6:7" x14ac:dyDescent="0.25">
      <c r="F33">
        <f>INDEX(LINEST(H17:H31,(E17:E31)),1)</f>
        <v>11.361624503181295</v>
      </c>
      <c r="G33">
        <f>INDEX(LINEST(H17:H31,(E17:E31)),1,2)</f>
        <v>-161266096.5570344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opLeftCell="A2" workbookViewId="0">
      <selection sqref="A1:C163"/>
    </sheetView>
  </sheetViews>
  <sheetFormatPr defaultRowHeight="15" x14ac:dyDescent="0.25"/>
  <cols>
    <col min="2" max="2" width="10" customWidth="1"/>
    <col min="5" max="5" width="9.28515625" customWidth="1"/>
  </cols>
  <sheetData>
    <row r="1" spans="1:3" x14ac:dyDescent="0.25">
      <c r="A1" t="s">
        <v>680</v>
      </c>
      <c r="B1" t="s">
        <v>678</v>
      </c>
      <c r="C1" t="s">
        <v>679</v>
      </c>
    </row>
    <row r="2" spans="1:3" x14ac:dyDescent="0.25">
      <c r="A2" t="s">
        <v>672</v>
      </c>
      <c r="B2">
        <v>1990</v>
      </c>
      <c r="C2">
        <v>0</v>
      </c>
    </row>
    <row r="3" spans="1:3" x14ac:dyDescent="0.25">
      <c r="A3" t="s">
        <v>672</v>
      </c>
      <c r="B3">
        <v>1991</v>
      </c>
      <c r="C3">
        <v>0</v>
      </c>
    </row>
    <row r="4" spans="1:3" x14ac:dyDescent="0.25">
      <c r="A4" t="s">
        <v>672</v>
      </c>
      <c r="B4">
        <v>1992</v>
      </c>
      <c r="C4">
        <v>0</v>
      </c>
    </row>
    <row r="5" spans="1:3" x14ac:dyDescent="0.25">
      <c r="A5" t="s">
        <v>672</v>
      </c>
      <c r="B5">
        <v>1993</v>
      </c>
      <c r="C5">
        <v>0</v>
      </c>
    </row>
    <row r="6" spans="1:3" x14ac:dyDescent="0.25">
      <c r="A6" t="s">
        <v>672</v>
      </c>
      <c r="B6">
        <v>1994</v>
      </c>
      <c r="C6">
        <v>0</v>
      </c>
    </row>
    <row r="7" spans="1:3" x14ac:dyDescent="0.25">
      <c r="A7" t="s">
        <v>672</v>
      </c>
      <c r="B7">
        <v>1995</v>
      </c>
      <c r="C7">
        <v>0</v>
      </c>
    </row>
    <row r="8" spans="1:3" x14ac:dyDescent="0.25">
      <c r="A8" t="s">
        <v>672</v>
      </c>
      <c r="B8">
        <v>1996</v>
      </c>
      <c r="C8">
        <v>0</v>
      </c>
    </row>
    <row r="9" spans="1:3" x14ac:dyDescent="0.25">
      <c r="A9" t="s">
        <v>672</v>
      </c>
      <c r="B9">
        <v>1997</v>
      </c>
      <c r="C9">
        <v>0</v>
      </c>
    </row>
    <row r="10" spans="1:3" x14ac:dyDescent="0.25">
      <c r="A10" t="s">
        <v>672</v>
      </c>
      <c r="B10">
        <v>1998</v>
      </c>
      <c r="C10">
        <v>0</v>
      </c>
    </row>
    <row r="11" spans="1:3" x14ac:dyDescent="0.25">
      <c r="A11" t="s">
        <v>672</v>
      </c>
      <c r="B11">
        <v>1999</v>
      </c>
      <c r="C11">
        <v>0</v>
      </c>
    </row>
    <row r="12" spans="1:3" x14ac:dyDescent="0.25">
      <c r="A12" t="s">
        <v>672</v>
      </c>
      <c r="B12">
        <v>2000</v>
      </c>
      <c r="C12">
        <v>0</v>
      </c>
    </row>
    <row r="13" spans="1:3" x14ac:dyDescent="0.25">
      <c r="A13" t="s">
        <v>672</v>
      </c>
      <c r="B13">
        <v>2001</v>
      </c>
      <c r="C13">
        <v>94534.8</v>
      </c>
    </row>
    <row r="14" spans="1:3" x14ac:dyDescent="0.25">
      <c r="A14" t="s">
        <v>672</v>
      </c>
      <c r="B14">
        <v>2002</v>
      </c>
      <c r="C14">
        <v>94534.8</v>
      </c>
    </row>
    <row r="15" spans="1:3" x14ac:dyDescent="0.25">
      <c r="A15" t="s">
        <v>672</v>
      </c>
      <c r="B15">
        <v>2003</v>
      </c>
      <c r="C15">
        <v>94534.8</v>
      </c>
    </row>
    <row r="16" spans="1:3" x14ac:dyDescent="0.25">
      <c r="A16" t="s">
        <v>672</v>
      </c>
      <c r="B16">
        <v>2004</v>
      </c>
      <c r="C16">
        <v>94534.8</v>
      </c>
    </row>
    <row r="17" spans="1:3" x14ac:dyDescent="0.25">
      <c r="A17" t="s">
        <v>672</v>
      </c>
      <c r="B17">
        <v>2005</v>
      </c>
      <c r="C17">
        <v>94606.6</v>
      </c>
    </row>
    <row r="18" spans="1:3" x14ac:dyDescent="0.25">
      <c r="A18" t="s">
        <v>672</v>
      </c>
      <c r="B18">
        <v>2006</v>
      </c>
      <c r="C18">
        <v>110863.3</v>
      </c>
    </row>
    <row r="19" spans="1:3" x14ac:dyDescent="0.25">
      <c r="A19" t="s">
        <v>672</v>
      </c>
      <c r="B19">
        <v>2007</v>
      </c>
      <c r="C19">
        <v>279539.5</v>
      </c>
    </row>
    <row r="20" spans="1:3" x14ac:dyDescent="0.25">
      <c r="A20" t="s">
        <v>672</v>
      </c>
      <c r="B20">
        <v>2008</v>
      </c>
      <c r="C20">
        <v>332293.90000000002</v>
      </c>
    </row>
    <row r="21" spans="1:3" x14ac:dyDescent="0.25">
      <c r="A21" t="s">
        <v>672</v>
      </c>
      <c r="B21">
        <v>2009</v>
      </c>
      <c r="C21">
        <v>342255.1</v>
      </c>
    </row>
    <row r="22" spans="1:3" x14ac:dyDescent="0.25">
      <c r="A22" t="s">
        <v>672</v>
      </c>
      <c r="B22">
        <v>2010</v>
      </c>
      <c r="C22">
        <v>371045</v>
      </c>
    </row>
    <row r="23" spans="1:3" x14ac:dyDescent="0.25">
      <c r="A23" t="s">
        <v>672</v>
      </c>
      <c r="B23">
        <v>2011</v>
      </c>
      <c r="C23">
        <v>351140</v>
      </c>
    </row>
    <row r="24" spans="1:3" x14ac:dyDescent="0.25">
      <c r="A24" t="s">
        <v>672</v>
      </c>
      <c r="B24">
        <v>2012</v>
      </c>
      <c r="C24">
        <v>375485.6</v>
      </c>
    </row>
    <row r="25" spans="1:3" x14ac:dyDescent="0.25">
      <c r="A25" t="s">
        <v>672</v>
      </c>
      <c r="B25">
        <v>2013</v>
      </c>
      <c r="C25">
        <v>402035.6</v>
      </c>
    </row>
    <row r="26" spans="1:3" x14ac:dyDescent="0.25">
      <c r="A26" t="s">
        <v>672</v>
      </c>
      <c r="B26">
        <v>2014</v>
      </c>
      <c r="C26">
        <v>465072.9</v>
      </c>
    </row>
    <row r="27" spans="1:3" x14ac:dyDescent="0.25">
      <c r="A27" t="s">
        <v>672</v>
      </c>
      <c r="B27">
        <v>2015</v>
      </c>
      <c r="C27">
        <v>1270694.1000000001</v>
      </c>
    </row>
    <row r="28" spans="1:3" x14ac:dyDescent="0.25">
      <c r="A28" t="s">
        <v>672</v>
      </c>
      <c r="B28">
        <v>2016</v>
      </c>
      <c r="C28">
        <v>1270694.1000000001</v>
      </c>
    </row>
    <row r="29" spans="1:3" x14ac:dyDescent="0.25">
      <c r="A29" t="s">
        <v>673</v>
      </c>
      <c r="B29">
        <v>1990</v>
      </c>
      <c r="C29">
        <v>0</v>
      </c>
    </row>
    <row r="30" spans="1:3" x14ac:dyDescent="0.25">
      <c r="A30" t="s">
        <v>673</v>
      </c>
      <c r="B30">
        <v>1991</v>
      </c>
      <c r="C30">
        <v>1456.1</v>
      </c>
    </row>
    <row r="31" spans="1:3" x14ac:dyDescent="0.25">
      <c r="A31" t="s">
        <v>673</v>
      </c>
      <c r="B31">
        <v>1992</v>
      </c>
      <c r="C31">
        <v>26494.1</v>
      </c>
    </row>
    <row r="32" spans="1:3" x14ac:dyDescent="0.25">
      <c r="A32" t="s">
        <v>673</v>
      </c>
      <c r="B32">
        <v>1993</v>
      </c>
      <c r="C32">
        <v>26494.1</v>
      </c>
    </row>
    <row r="33" spans="1:3" x14ac:dyDescent="0.25">
      <c r="A33" t="s">
        <v>673</v>
      </c>
      <c r="B33">
        <v>1994</v>
      </c>
      <c r="C33">
        <v>26494.1</v>
      </c>
    </row>
    <row r="34" spans="1:3" x14ac:dyDescent="0.25">
      <c r="A34" t="s">
        <v>673</v>
      </c>
      <c r="B34">
        <v>1995</v>
      </c>
      <c r="C34">
        <v>57423.3</v>
      </c>
    </row>
    <row r="35" spans="1:3" x14ac:dyDescent="0.25">
      <c r="A35" t="s">
        <v>673</v>
      </c>
      <c r="B35">
        <v>1996</v>
      </c>
      <c r="C35">
        <v>197676.4</v>
      </c>
    </row>
    <row r="36" spans="1:3" x14ac:dyDescent="0.25">
      <c r="A36" t="s">
        <v>673</v>
      </c>
      <c r="B36">
        <v>1997</v>
      </c>
      <c r="C36">
        <v>200621.7</v>
      </c>
    </row>
    <row r="37" spans="1:3" x14ac:dyDescent="0.25">
      <c r="A37" t="s">
        <v>673</v>
      </c>
      <c r="B37">
        <v>1998</v>
      </c>
      <c r="C37">
        <v>347673.3</v>
      </c>
    </row>
    <row r="38" spans="1:3" x14ac:dyDescent="0.25">
      <c r="A38" t="s">
        <v>673</v>
      </c>
      <c r="B38">
        <v>1999</v>
      </c>
      <c r="C38">
        <v>347717.6</v>
      </c>
    </row>
    <row r="39" spans="1:3" x14ac:dyDescent="0.25">
      <c r="A39" t="s">
        <v>673</v>
      </c>
      <c r="B39">
        <v>2000</v>
      </c>
      <c r="C39">
        <v>347717.6</v>
      </c>
    </row>
    <row r="40" spans="1:3" x14ac:dyDescent="0.25">
      <c r="A40" t="s">
        <v>673</v>
      </c>
      <c r="B40">
        <v>2001</v>
      </c>
      <c r="C40">
        <v>348257.3</v>
      </c>
    </row>
    <row r="41" spans="1:3" x14ac:dyDescent="0.25">
      <c r="A41" t="s">
        <v>673</v>
      </c>
      <c r="B41">
        <v>2002</v>
      </c>
      <c r="C41">
        <v>348257.3</v>
      </c>
    </row>
    <row r="42" spans="1:3" x14ac:dyDescent="0.25">
      <c r="A42" t="s">
        <v>673</v>
      </c>
      <c r="B42">
        <v>2003</v>
      </c>
      <c r="C42">
        <v>354145.7</v>
      </c>
    </row>
    <row r="43" spans="1:3" x14ac:dyDescent="0.25">
      <c r="A43" t="s">
        <v>673</v>
      </c>
      <c r="B43">
        <v>2004</v>
      </c>
      <c r="C43">
        <v>363505.4</v>
      </c>
    </row>
    <row r="44" spans="1:3" x14ac:dyDescent="0.25">
      <c r="A44" t="s">
        <v>673</v>
      </c>
      <c r="B44">
        <v>2005</v>
      </c>
      <c r="C44">
        <v>363505.4</v>
      </c>
    </row>
    <row r="45" spans="1:3" x14ac:dyDescent="0.25">
      <c r="A45" t="s">
        <v>673</v>
      </c>
      <c r="B45">
        <v>2006</v>
      </c>
      <c r="C45">
        <v>237452.5</v>
      </c>
    </row>
    <row r="46" spans="1:3" x14ac:dyDescent="0.25">
      <c r="A46" t="s">
        <v>673</v>
      </c>
      <c r="B46">
        <v>2007</v>
      </c>
      <c r="C46">
        <v>373170.7</v>
      </c>
    </row>
    <row r="47" spans="1:3" x14ac:dyDescent="0.25">
      <c r="A47" t="s">
        <v>673</v>
      </c>
      <c r="B47">
        <v>2008</v>
      </c>
      <c r="C47">
        <v>1162947.7</v>
      </c>
    </row>
    <row r="48" spans="1:3" x14ac:dyDescent="0.25">
      <c r="A48" t="s">
        <v>673</v>
      </c>
      <c r="B48">
        <v>2009</v>
      </c>
      <c r="C48">
        <v>788956.8</v>
      </c>
    </row>
    <row r="49" spans="1:3" x14ac:dyDescent="0.25">
      <c r="A49" t="s">
        <v>673</v>
      </c>
      <c r="B49">
        <v>2010</v>
      </c>
      <c r="C49">
        <v>2618196.7000000002</v>
      </c>
    </row>
    <row r="50" spans="1:3" x14ac:dyDescent="0.25">
      <c r="A50" t="s">
        <v>673</v>
      </c>
      <c r="B50">
        <v>2011</v>
      </c>
      <c r="C50">
        <v>1289492.1000000001</v>
      </c>
    </row>
    <row r="51" spans="1:3" x14ac:dyDescent="0.25">
      <c r="A51" t="s">
        <v>673</v>
      </c>
      <c r="B51">
        <v>2012</v>
      </c>
      <c r="C51">
        <v>1170086.3</v>
      </c>
    </row>
    <row r="52" spans="1:3" x14ac:dyDescent="0.25">
      <c r="A52" t="s">
        <v>673</v>
      </c>
      <c r="B52">
        <v>2013</v>
      </c>
      <c r="C52">
        <v>1664881.8</v>
      </c>
    </row>
    <row r="53" spans="1:3" x14ac:dyDescent="0.25">
      <c r="A53" t="s">
        <v>673</v>
      </c>
      <c r="B53">
        <v>2014</v>
      </c>
      <c r="C53">
        <v>2382007.5</v>
      </c>
    </row>
    <row r="54" spans="1:3" x14ac:dyDescent="0.25">
      <c r="A54" t="s">
        <v>673</v>
      </c>
      <c r="B54">
        <v>2015</v>
      </c>
      <c r="C54">
        <v>2211072.7000000002</v>
      </c>
    </row>
    <row r="55" spans="1:3" x14ac:dyDescent="0.25">
      <c r="A55" t="s">
        <v>673</v>
      </c>
      <c r="B55">
        <v>2016</v>
      </c>
      <c r="C55">
        <v>2211072.7000000002</v>
      </c>
    </row>
    <row r="56" spans="1:3" x14ac:dyDescent="0.25">
      <c r="A56" t="s">
        <v>674</v>
      </c>
      <c r="B56">
        <v>1990</v>
      </c>
      <c r="C56">
        <v>0</v>
      </c>
    </row>
    <row r="57" spans="1:3" x14ac:dyDescent="0.25">
      <c r="A57" t="s">
        <v>674</v>
      </c>
      <c r="B57">
        <v>1991</v>
      </c>
      <c r="C57">
        <v>0</v>
      </c>
    </row>
    <row r="58" spans="1:3" x14ac:dyDescent="0.25">
      <c r="A58" t="s">
        <v>674</v>
      </c>
      <c r="B58">
        <v>1992</v>
      </c>
      <c r="C58">
        <v>0</v>
      </c>
    </row>
    <row r="59" spans="1:3" x14ac:dyDescent="0.25">
      <c r="A59" t="s">
        <v>674</v>
      </c>
      <c r="B59">
        <v>1993</v>
      </c>
      <c r="C59">
        <v>0</v>
      </c>
    </row>
    <row r="60" spans="1:3" x14ac:dyDescent="0.25">
      <c r="A60" t="s">
        <v>674</v>
      </c>
      <c r="B60">
        <v>1994</v>
      </c>
      <c r="C60">
        <v>0</v>
      </c>
    </row>
    <row r="61" spans="1:3" x14ac:dyDescent="0.25">
      <c r="A61" t="s">
        <v>674</v>
      </c>
      <c r="B61">
        <v>1995</v>
      </c>
      <c r="C61">
        <v>36016.6</v>
      </c>
    </row>
    <row r="62" spans="1:3" x14ac:dyDescent="0.25">
      <c r="A62" t="s">
        <v>674</v>
      </c>
      <c r="B62">
        <v>1996</v>
      </c>
      <c r="C62">
        <v>89779.4</v>
      </c>
    </row>
    <row r="63" spans="1:3" x14ac:dyDescent="0.25">
      <c r="A63" t="s">
        <v>674</v>
      </c>
      <c r="B63">
        <v>1997</v>
      </c>
      <c r="C63">
        <v>89779.4</v>
      </c>
    </row>
    <row r="64" spans="1:3" x14ac:dyDescent="0.25">
      <c r="A64" t="s">
        <v>674</v>
      </c>
      <c r="B64">
        <v>1998</v>
      </c>
      <c r="C64">
        <v>127413.4</v>
      </c>
    </row>
    <row r="65" spans="1:3" x14ac:dyDescent="0.25">
      <c r="A65" t="s">
        <v>674</v>
      </c>
      <c r="B65">
        <v>1999</v>
      </c>
      <c r="C65">
        <v>242847.8</v>
      </c>
    </row>
    <row r="66" spans="1:3" x14ac:dyDescent="0.25">
      <c r="A66" t="s">
        <v>674</v>
      </c>
      <c r="B66">
        <v>2000</v>
      </c>
      <c r="C66">
        <v>485952.4</v>
      </c>
    </row>
    <row r="67" spans="1:3" x14ac:dyDescent="0.25">
      <c r="A67" t="s">
        <v>674</v>
      </c>
      <c r="B67">
        <v>2001</v>
      </c>
      <c r="C67">
        <v>944226.1</v>
      </c>
    </row>
    <row r="68" spans="1:3" x14ac:dyDescent="0.25">
      <c r="A68" t="s">
        <v>674</v>
      </c>
      <c r="B68">
        <v>2002</v>
      </c>
      <c r="C68">
        <v>4651090.4000000004</v>
      </c>
    </row>
    <row r="69" spans="1:3" x14ac:dyDescent="0.25">
      <c r="A69" t="s">
        <v>674</v>
      </c>
      <c r="B69">
        <v>2003</v>
      </c>
      <c r="C69">
        <v>6282356.5</v>
      </c>
    </row>
    <row r="70" spans="1:3" x14ac:dyDescent="0.25">
      <c r="A70" t="s">
        <v>674</v>
      </c>
      <c r="B70">
        <v>2004</v>
      </c>
      <c r="C70">
        <v>7194263</v>
      </c>
    </row>
    <row r="71" spans="1:3" x14ac:dyDescent="0.25">
      <c r="A71" t="s">
        <v>674</v>
      </c>
      <c r="B71">
        <v>2005</v>
      </c>
      <c r="C71">
        <v>7493053.2000000002</v>
      </c>
    </row>
    <row r="72" spans="1:3" x14ac:dyDescent="0.25">
      <c r="A72" t="s">
        <v>674</v>
      </c>
      <c r="B72">
        <v>2006</v>
      </c>
      <c r="C72">
        <v>6952136.4000000004</v>
      </c>
    </row>
    <row r="73" spans="1:3" x14ac:dyDescent="0.25">
      <c r="A73" t="s">
        <v>674</v>
      </c>
      <c r="B73">
        <v>2007</v>
      </c>
      <c r="C73">
        <v>8653206.5999999996</v>
      </c>
    </row>
    <row r="74" spans="1:3" x14ac:dyDescent="0.25">
      <c r="A74" t="s">
        <v>674</v>
      </c>
      <c r="B74">
        <v>2008</v>
      </c>
      <c r="C74">
        <v>9502701.8000000007</v>
      </c>
    </row>
    <row r="75" spans="1:3" x14ac:dyDescent="0.25">
      <c r="A75" t="s">
        <v>674</v>
      </c>
      <c r="B75">
        <v>2009</v>
      </c>
      <c r="C75">
        <v>10552277.1</v>
      </c>
    </row>
    <row r="76" spans="1:3" x14ac:dyDescent="0.25">
      <c r="A76" t="s">
        <v>674</v>
      </c>
      <c r="B76">
        <v>2010</v>
      </c>
      <c r="C76">
        <v>11120393.9</v>
      </c>
    </row>
    <row r="77" spans="1:3" x14ac:dyDescent="0.25">
      <c r="A77" t="s">
        <v>674</v>
      </c>
      <c r="B77">
        <v>2011</v>
      </c>
      <c r="C77">
        <v>13398551.9</v>
      </c>
    </row>
    <row r="78" spans="1:3" x14ac:dyDescent="0.25">
      <c r="A78" t="s">
        <v>674</v>
      </c>
      <c r="B78">
        <v>2012</v>
      </c>
      <c r="C78">
        <v>14907684.699999999</v>
      </c>
    </row>
    <row r="79" spans="1:3" x14ac:dyDescent="0.25">
      <c r="A79" t="s">
        <v>674</v>
      </c>
      <c r="B79">
        <v>2013</v>
      </c>
      <c r="C79">
        <v>14340579.6</v>
      </c>
    </row>
    <row r="80" spans="1:3" x14ac:dyDescent="0.25">
      <c r="A80" t="s">
        <v>674</v>
      </c>
      <c r="B80">
        <v>2014</v>
      </c>
      <c r="C80">
        <v>15949253.9</v>
      </c>
    </row>
    <row r="81" spans="1:3" x14ac:dyDescent="0.25">
      <c r="A81" t="s">
        <v>674</v>
      </c>
      <c r="B81">
        <v>2015</v>
      </c>
      <c r="C81">
        <v>18114532.5</v>
      </c>
    </row>
    <row r="82" spans="1:3" x14ac:dyDescent="0.25">
      <c r="A82" t="s">
        <v>674</v>
      </c>
      <c r="B82">
        <v>2016</v>
      </c>
      <c r="C82">
        <v>18114532.5</v>
      </c>
    </row>
    <row r="83" spans="1:3" x14ac:dyDescent="0.25">
      <c r="A83" t="s">
        <v>675</v>
      </c>
      <c r="B83">
        <v>1990</v>
      </c>
      <c r="C83">
        <v>0</v>
      </c>
    </row>
    <row r="84" spans="1:3" x14ac:dyDescent="0.25">
      <c r="A84" t="s">
        <v>675</v>
      </c>
      <c r="B84">
        <v>1991</v>
      </c>
      <c r="C84">
        <v>469210.3</v>
      </c>
    </row>
    <row r="85" spans="1:3" x14ac:dyDescent="0.25">
      <c r="A85" t="s">
        <v>675</v>
      </c>
      <c r="B85">
        <v>1992</v>
      </c>
      <c r="C85">
        <v>469210.3</v>
      </c>
    </row>
    <row r="86" spans="1:3" x14ac:dyDescent="0.25">
      <c r="A86" t="s">
        <v>675</v>
      </c>
      <c r="B86">
        <v>1993</v>
      </c>
      <c r="C86">
        <v>469210.3</v>
      </c>
    </row>
    <row r="87" spans="1:3" x14ac:dyDescent="0.25">
      <c r="A87" t="s">
        <v>675</v>
      </c>
      <c r="B87">
        <v>1994</v>
      </c>
      <c r="C87">
        <v>469965.9</v>
      </c>
    </row>
    <row r="88" spans="1:3" x14ac:dyDescent="0.25">
      <c r="A88" t="s">
        <v>675</v>
      </c>
      <c r="B88">
        <v>1995</v>
      </c>
      <c r="C88">
        <v>470008.8</v>
      </c>
    </row>
    <row r="89" spans="1:3" x14ac:dyDescent="0.25">
      <c r="A89" t="s">
        <v>675</v>
      </c>
      <c r="B89">
        <v>1996</v>
      </c>
      <c r="C89">
        <v>471086.9</v>
      </c>
    </row>
    <row r="90" spans="1:3" x14ac:dyDescent="0.25">
      <c r="A90" t="s">
        <v>675</v>
      </c>
      <c r="B90">
        <v>1997</v>
      </c>
      <c r="C90">
        <v>471086.9</v>
      </c>
    </row>
    <row r="91" spans="1:3" x14ac:dyDescent="0.25">
      <c r="A91" t="s">
        <v>675</v>
      </c>
      <c r="B91">
        <v>1998</v>
      </c>
      <c r="C91">
        <v>519459.8</v>
      </c>
    </row>
    <row r="92" spans="1:3" x14ac:dyDescent="0.25">
      <c r="A92" t="s">
        <v>675</v>
      </c>
      <c r="B92">
        <v>1999</v>
      </c>
      <c r="C92">
        <v>520323.1</v>
      </c>
    </row>
    <row r="93" spans="1:3" x14ac:dyDescent="0.25">
      <c r="A93" t="s">
        <v>675</v>
      </c>
      <c r="B93">
        <v>2000</v>
      </c>
      <c r="C93">
        <v>586013.80000000005</v>
      </c>
    </row>
    <row r="94" spans="1:3" x14ac:dyDescent="0.25">
      <c r="A94" t="s">
        <v>675</v>
      </c>
      <c r="B94">
        <v>2001</v>
      </c>
      <c r="C94">
        <v>756735.7</v>
      </c>
    </row>
    <row r="95" spans="1:3" x14ac:dyDescent="0.25">
      <c r="A95" t="s">
        <v>675</v>
      </c>
      <c r="B95">
        <v>2002</v>
      </c>
      <c r="C95">
        <v>756735.7</v>
      </c>
    </row>
    <row r="96" spans="1:3" x14ac:dyDescent="0.25">
      <c r="A96" t="s">
        <v>675</v>
      </c>
      <c r="B96">
        <v>2003</v>
      </c>
      <c r="C96">
        <v>760988.8</v>
      </c>
    </row>
    <row r="97" spans="1:3" x14ac:dyDescent="0.25">
      <c r="A97" t="s">
        <v>675</v>
      </c>
      <c r="B97">
        <v>2004</v>
      </c>
      <c r="C97">
        <v>695298.2</v>
      </c>
    </row>
    <row r="98" spans="1:3" x14ac:dyDescent="0.25">
      <c r="A98" t="s">
        <v>675</v>
      </c>
      <c r="B98">
        <v>2005</v>
      </c>
      <c r="C98">
        <v>695298.2</v>
      </c>
    </row>
    <row r="99" spans="1:3" x14ac:dyDescent="0.25">
      <c r="A99" t="s">
        <v>675</v>
      </c>
      <c r="B99">
        <v>2006</v>
      </c>
      <c r="C99">
        <v>693033.7</v>
      </c>
    </row>
    <row r="100" spans="1:3" x14ac:dyDescent="0.25">
      <c r="A100" t="s">
        <v>675</v>
      </c>
      <c r="B100">
        <v>2007</v>
      </c>
      <c r="C100">
        <v>477800</v>
      </c>
    </row>
    <row r="101" spans="1:3" x14ac:dyDescent="0.25">
      <c r="A101" t="s">
        <v>675</v>
      </c>
      <c r="B101">
        <v>2008</v>
      </c>
      <c r="C101">
        <v>446002.6</v>
      </c>
    </row>
    <row r="102" spans="1:3" x14ac:dyDescent="0.25">
      <c r="A102" t="s">
        <v>675</v>
      </c>
      <c r="B102">
        <v>2009</v>
      </c>
      <c r="C102">
        <v>18794.2</v>
      </c>
    </row>
    <row r="103" spans="1:3" x14ac:dyDescent="0.25">
      <c r="A103" t="s">
        <v>675</v>
      </c>
      <c r="B103">
        <v>2010</v>
      </c>
      <c r="C103">
        <v>13118.4</v>
      </c>
    </row>
    <row r="104" spans="1:3" x14ac:dyDescent="0.25">
      <c r="A104" t="s">
        <v>675</v>
      </c>
      <c r="B104">
        <v>2011</v>
      </c>
      <c r="C104">
        <v>17478.8</v>
      </c>
    </row>
    <row r="105" spans="1:3" x14ac:dyDescent="0.25">
      <c r="A105" t="s">
        <v>675</v>
      </c>
      <c r="B105">
        <v>2012</v>
      </c>
      <c r="C105">
        <v>18762.5</v>
      </c>
    </row>
    <row r="106" spans="1:3" x14ac:dyDescent="0.25">
      <c r="A106" t="s">
        <v>675</v>
      </c>
      <c r="B106">
        <v>2013</v>
      </c>
      <c r="C106">
        <v>30606.3</v>
      </c>
    </row>
    <row r="107" spans="1:3" x14ac:dyDescent="0.25">
      <c r="A107" t="s">
        <v>675</v>
      </c>
      <c r="B107">
        <v>2014</v>
      </c>
      <c r="C107">
        <v>25812.5</v>
      </c>
    </row>
    <row r="108" spans="1:3" x14ac:dyDescent="0.25">
      <c r="A108" t="s">
        <v>675</v>
      </c>
      <c r="B108">
        <v>2015</v>
      </c>
      <c r="C108">
        <v>50481.3</v>
      </c>
    </row>
    <row r="109" spans="1:3" x14ac:dyDescent="0.25">
      <c r="A109" t="s">
        <v>675</v>
      </c>
      <c r="B109">
        <v>2016</v>
      </c>
      <c r="C109">
        <v>50481.3</v>
      </c>
    </row>
    <row r="110" spans="1:3" x14ac:dyDescent="0.25">
      <c r="A110" t="s">
        <v>676</v>
      </c>
      <c r="B110">
        <v>1990</v>
      </c>
      <c r="C110">
        <v>0</v>
      </c>
    </row>
    <row r="111" spans="1:3" x14ac:dyDescent="0.25">
      <c r="A111" t="s">
        <v>676</v>
      </c>
      <c r="B111">
        <v>1991</v>
      </c>
      <c r="C111">
        <v>0</v>
      </c>
    </row>
    <row r="112" spans="1:3" x14ac:dyDescent="0.25">
      <c r="A112" t="s">
        <v>676</v>
      </c>
      <c r="B112">
        <v>1992</v>
      </c>
      <c r="C112">
        <v>0</v>
      </c>
    </row>
    <row r="113" spans="1:3" x14ac:dyDescent="0.25">
      <c r="A113" t="s">
        <v>676</v>
      </c>
      <c r="B113">
        <v>1993</v>
      </c>
      <c r="C113">
        <v>0</v>
      </c>
    </row>
    <row r="114" spans="1:3" x14ac:dyDescent="0.25">
      <c r="A114" t="s">
        <v>676</v>
      </c>
      <c r="B114">
        <v>1994</v>
      </c>
      <c r="C114">
        <v>0</v>
      </c>
    </row>
    <row r="115" spans="1:3" x14ac:dyDescent="0.25">
      <c r="A115" t="s">
        <v>676</v>
      </c>
      <c r="B115">
        <v>1995</v>
      </c>
      <c r="C115">
        <v>0</v>
      </c>
    </row>
    <row r="116" spans="1:3" x14ac:dyDescent="0.25">
      <c r="A116" t="s">
        <v>676</v>
      </c>
      <c r="B116">
        <v>1996</v>
      </c>
      <c r="C116">
        <v>0</v>
      </c>
    </row>
    <row r="117" spans="1:3" x14ac:dyDescent="0.25">
      <c r="A117" t="s">
        <v>676</v>
      </c>
      <c r="B117">
        <v>1997</v>
      </c>
      <c r="C117">
        <v>0</v>
      </c>
    </row>
    <row r="118" spans="1:3" x14ac:dyDescent="0.25">
      <c r="A118" t="s">
        <v>676</v>
      </c>
      <c r="B118">
        <v>1998</v>
      </c>
      <c r="C118">
        <v>0</v>
      </c>
    </row>
    <row r="119" spans="1:3" x14ac:dyDescent="0.25">
      <c r="A119" t="s">
        <v>676</v>
      </c>
      <c r="B119">
        <v>1999</v>
      </c>
      <c r="C119">
        <v>0</v>
      </c>
    </row>
    <row r="120" spans="1:3" x14ac:dyDescent="0.25">
      <c r="A120" t="s">
        <v>676</v>
      </c>
      <c r="B120">
        <v>2000</v>
      </c>
      <c r="C120">
        <v>0</v>
      </c>
    </row>
    <row r="121" spans="1:3" x14ac:dyDescent="0.25">
      <c r="A121" t="s">
        <v>676</v>
      </c>
      <c r="B121">
        <v>2001</v>
      </c>
      <c r="C121">
        <v>5001243.0999999996</v>
      </c>
    </row>
    <row r="122" spans="1:3" x14ac:dyDescent="0.25">
      <c r="A122" t="s">
        <v>676</v>
      </c>
      <c r="B122">
        <v>2002</v>
      </c>
      <c r="C122">
        <v>5001243.0999999996</v>
      </c>
    </row>
    <row r="123" spans="1:3" x14ac:dyDescent="0.25">
      <c r="A123" t="s">
        <v>676</v>
      </c>
      <c r="B123">
        <v>2003</v>
      </c>
      <c r="C123">
        <v>15196475</v>
      </c>
    </row>
    <row r="124" spans="1:3" x14ac:dyDescent="0.25">
      <c r="A124" t="s">
        <v>676</v>
      </c>
      <c r="B124">
        <v>2004</v>
      </c>
      <c r="C124">
        <v>15690475</v>
      </c>
    </row>
    <row r="125" spans="1:3" x14ac:dyDescent="0.25">
      <c r="A125" t="s">
        <v>676</v>
      </c>
      <c r="B125">
        <v>2005</v>
      </c>
      <c r="C125">
        <v>15690475</v>
      </c>
    </row>
    <row r="126" spans="1:3" x14ac:dyDescent="0.25">
      <c r="A126" t="s">
        <v>676</v>
      </c>
      <c r="B126">
        <v>2006</v>
      </c>
      <c r="C126">
        <v>15805018.800000001</v>
      </c>
    </row>
    <row r="127" spans="1:3" x14ac:dyDescent="0.25">
      <c r="A127" t="s">
        <v>676</v>
      </c>
      <c r="B127">
        <v>2007</v>
      </c>
      <c r="C127">
        <v>16391649.9</v>
      </c>
    </row>
    <row r="128" spans="1:3" x14ac:dyDescent="0.25">
      <c r="A128" t="s">
        <v>676</v>
      </c>
      <c r="B128">
        <v>2008</v>
      </c>
      <c r="C128">
        <v>15291670</v>
      </c>
    </row>
    <row r="129" spans="1:3" x14ac:dyDescent="0.25">
      <c r="A129" t="s">
        <v>676</v>
      </c>
      <c r="B129">
        <v>2009</v>
      </c>
      <c r="C129">
        <v>15590587.9</v>
      </c>
    </row>
    <row r="130" spans="1:3" x14ac:dyDescent="0.25">
      <c r="A130" t="s">
        <v>676</v>
      </c>
      <c r="B130">
        <v>2010</v>
      </c>
      <c r="C130">
        <v>17704033.399999999</v>
      </c>
    </row>
    <row r="131" spans="1:3" x14ac:dyDescent="0.25">
      <c r="A131" t="s">
        <v>676</v>
      </c>
      <c r="B131">
        <v>2011</v>
      </c>
      <c r="C131">
        <v>20522178.100000001</v>
      </c>
    </row>
    <row r="132" spans="1:3" x14ac:dyDescent="0.25">
      <c r="A132" t="s">
        <v>676</v>
      </c>
      <c r="B132">
        <v>2012</v>
      </c>
      <c r="C132">
        <v>19802087.199999999</v>
      </c>
    </row>
    <row r="133" spans="1:3" x14ac:dyDescent="0.25">
      <c r="A133" t="s">
        <v>676</v>
      </c>
      <c r="B133">
        <v>2013</v>
      </c>
      <c r="C133">
        <v>24910553.899999999</v>
      </c>
    </row>
    <row r="134" spans="1:3" x14ac:dyDescent="0.25">
      <c r="A134" t="s">
        <v>676</v>
      </c>
      <c r="B134">
        <v>2014</v>
      </c>
      <c r="C134">
        <v>24089878</v>
      </c>
    </row>
    <row r="135" spans="1:3" x14ac:dyDescent="0.25">
      <c r="A135" t="s">
        <v>676</v>
      </c>
      <c r="B135">
        <v>2015</v>
      </c>
      <c r="C135">
        <v>22186720</v>
      </c>
    </row>
    <row r="136" spans="1:3" x14ac:dyDescent="0.25">
      <c r="A136" t="s">
        <v>676</v>
      </c>
      <c r="B136">
        <v>2016</v>
      </c>
      <c r="C136">
        <v>21310050</v>
      </c>
    </row>
    <row r="137" spans="1:3" x14ac:dyDescent="0.25">
      <c r="A137" t="s">
        <v>677</v>
      </c>
      <c r="B137">
        <v>1990</v>
      </c>
      <c r="C137">
        <v>0</v>
      </c>
    </row>
    <row r="138" spans="1:3" x14ac:dyDescent="0.25">
      <c r="A138" t="s">
        <v>677</v>
      </c>
      <c r="B138">
        <v>1991</v>
      </c>
      <c r="C138">
        <v>0</v>
      </c>
    </row>
    <row r="139" spans="1:3" x14ac:dyDescent="0.25">
      <c r="A139" t="s">
        <v>677</v>
      </c>
      <c r="B139">
        <v>1992</v>
      </c>
      <c r="C139">
        <v>0</v>
      </c>
    </row>
    <row r="140" spans="1:3" x14ac:dyDescent="0.25">
      <c r="A140" t="s">
        <v>677</v>
      </c>
      <c r="B140">
        <v>1993</v>
      </c>
      <c r="C140">
        <v>0</v>
      </c>
    </row>
    <row r="141" spans="1:3" x14ac:dyDescent="0.25">
      <c r="A141" t="s">
        <v>677</v>
      </c>
      <c r="B141">
        <v>1994</v>
      </c>
      <c r="C141">
        <v>0</v>
      </c>
    </row>
    <row r="142" spans="1:3" x14ac:dyDescent="0.25">
      <c r="A142" t="s">
        <v>677</v>
      </c>
      <c r="B142">
        <v>1995</v>
      </c>
      <c r="C142">
        <v>0</v>
      </c>
    </row>
    <row r="143" spans="1:3" x14ac:dyDescent="0.25">
      <c r="A143" t="s">
        <v>677</v>
      </c>
      <c r="B143">
        <v>1996</v>
      </c>
      <c r="C143">
        <v>0</v>
      </c>
    </row>
    <row r="144" spans="1:3" x14ac:dyDescent="0.25">
      <c r="A144" t="s">
        <v>677</v>
      </c>
      <c r="B144">
        <v>1997</v>
      </c>
      <c r="C144">
        <v>0</v>
      </c>
    </row>
    <row r="145" spans="1:3" x14ac:dyDescent="0.25">
      <c r="A145" t="s">
        <v>677</v>
      </c>
      <c r="B145">
        <v>1998</v>
      </c>
      <c r="C145">
        <v>6854.1</v>
      </c>
    </row>
    <row r="146" spans="1:3" x14ac:dyDescent="0.25">
      <c r="A146" t="s">
        <v>677</v>
      </c>
      <c r="B146">
        <v>1999</v>
      </c>
      <c r="C146">
        <v>6854.1</v>
      </c>
    </row>
    <row r="147" spans="1:3" x14ac:dyDescent="0.25">
      <c r="A147" t="s">
        <v>677</v>
      </c>
      <c r="B147">
        <v>2000</v>
      </c>
      <c r="C147">
        <v>6854.1</v>
      </c>
    </row>
    <row r="148" spans="1:3" x14ac:dyDescent="0.25">
      <c r="A148" t="s">
        <v>677</v>
      </c>
      <c r="B148">
        <v>2001</v>
      </c>
      <c r="C148">
        <v>6854.1</v>
      </c>
    </row>
    <row r="149" spans="1:3" x14ac:dyDescent="0.25">
      <c r="A149" t="s">
        <v>677</v>
      </c>
      <c r="B149">
        <v>2002</v>
      </c>
      <c r="C149">
        <v>6854.1</v>
      </c>
    </row>
    <row r="150" spans="1:3" x14ac:dyDescent="0.25">
      <c r="A150" t="s">
        <v>677</v>
      </c>
      <c r="B150">
        <v>2003</v>
      </c>
      <c r="C150">
        <v>6854.1</v>
      </c>
    </row>
    <row r="151" spans="1:3" x14ac:dyDescent="0.25">
      <c r="A151" t="s">
        <v>677</v>
      </c>
      <c r="B151">
        <v>2004</v>
      </c>
      <c r="C151">
        <v>6854.1</v>
      </c>
    </row>
    <row r="152" spans="1:3" x14ac:dyDescent="0.25">
      <c r="A152" t="s">
        <v>677</v>
      </c>
      <c r="B152">
        <v>2005</v>
      </c>
      <c r="C152">
        <v>6854.1</v>
      </c>
    </row>
    <row r="153" spans="1:3" x14ac:dyDescent="0.25">
      <c r="A153" t="s">
        <v>677</v>
      </c>
      <c r="B153">
        <v>2006</v>
      </c>
      <c r="C153">
        <v>6843.1</v>
      </c>
    </row>
    <row r="154" spans="1:3" x14ac:dyDescent="0.25">
      <c r="A154" t="s">
        <v>677</v>
      </c>
      <c r="B154">
        <v>2007</v>
      </c>
      <c r="C154">
        <v>6865</v>
      </c>
    </row>
    <row r="155" spans="1:3" x14ac:dyDescent="0.25">
      <c r="A155" t="s">
        <v>677</v>
      </c>
      <c r="B155">
        <v>2008</v>
      </c>
      <c r="C155">
        <v>4073.1</v>
      </c>
    </row>
    <row r="156" spans="1:3" x14ac:dyDescent="0.25">
      <c r="A156" t="s">
        <v>677</v>
      </c>
      <c r="B156">
        <v>2009</v>
      </c>
      <c r="C156">
        <v>19163.099999999999</v>
      </c>
    </row>
    <row r="157" spans="1:3" x14ac:dyDescent="0.25">
      <c r="A157" t="s">
        <v>677</v>
      </c>
      <c r="B157">
        <v>2010</v>
      </c>
      <c r="C157">
        <v>23125</v>
      </c>
    </row>
    <row r="158" spans="1:3" x14ac:dyDescent="0.25">
      <c r="A158" t="s">
        <v>677</v>
      </c>
      <c r="B158">
        <v>2011</v>
      </c>
      <c r="C158">
        <v>39375</v>
      </c>
    </row>
    <row r="159" spans="1:3" x14ac:dyDescent="0.25">
      <c r="A159" t="s">
        <v>677</v>
      </c>
      <c r="B159">
        <v>2012</v>
      </c>
      <c r="C159">
        <v>625</v>
      </c>
    </row>
    <row r="160" spans="1:3" x14ac:dyDescent="0.25">
      <c r="A160" t="s">
        <v>677</v>
      </c>
      <c r="B160">
        <v>2013</v>
      </c>
      <c r="C160">
        <v>0</v>
      </c>
    </row>
    <row r="161" spans="1:3" x14ac:dyDescent="0.25">
      <c r="A161" t="s">
        <v>677</v>
      </c>
      <c r="B161">
        <v>2014</v>
      </c>
      <c r="C161">
        <v>0</v>
      </c>
    </row>
    <row r="162" spans="1:3" x14ac:dyDescent="0.25">
      <c r="A162" t="s">
        <v>677</v>
      </c>
      <c r="B162">
        <v>2015</v>
      </c>
      <c r="C162">
        <v>0</v>
      </c>
    </row>
    <row r="163" spans="1:3" x14ac:dyDescent="0.25">
      <c r="A163" t="s">
        <v>677</v>
      </c>
      <c r="B163">
        <v>2016</v>
      </c>
      <c r="C16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7"/>
  <sheetViews>
    <sheetView topLeftCell="B34" workbookViewId="0">
      <selection activeCell="D67" sqref="D67"/>
    </sheetView>
  </sheetViews>
  <sheetFormatPr defaultRowHeight="15" x14ac:dyDescent="0.25"/>
  <cols>
    <col min="1" max="1" width="15" bestFit="1" customWidth="1"/>
    <col min="2" max="5" width="33" bestFit="1" customWidth="1"/>
    <col min="6" max="6" width="11.28515625" bestFit="1" customWidth="1"/>
  </cols>
  <sheetData>
    <row r="3" spans="1:6" x14ac:dyDescent="0.25">
      <c r="A3" s="5" t="s">
        <v>691</v>
      </c>
      <c r="B3" s="5" t="s">
        <v>60</v>
      </c>
    </row>
    <row r="4" spans="1:6" x14ac:dyDescent="0.25">
      <c r="A4" s="5" t="s">
        <v>678</v>
      </c>
      <c r="B4" t="s">
        <v>685</v>
      </c>
      <c r="C4" t="s">
        <v>688</v>
      </c>
      <c r="D4" t="s">
        <v>687</v>
      </c>
      <c r="E4" t="s">
        <v>686</v>
      </c>
      <c r="F4" t="s">
        <v>100</v>
      </c>
    </row>
    <row r="5" spans="1:6" x14ac:dyDescent="0.25">
      <c r="A5">
        <v>1990</v>
      </c>
      <c r="B5" s="63">
        <v>9.7575755808614759E-2</v>
      </c>
      <c r="C5" s="63">
        <v>0.67242990553498982</v>
      </c>
      <c r="D5" s="63">
        <v>2.8151371978206545E-2</v>
      </c>
      <c r="E5" s="63">
        <v>0.2018429666781888</v>
      </c>
      <c r="F5" s="63">
        <v>0.99999999999999989</v>
      </c>
    </row>
    <row r="6" spans="1:6" x14ac:dyDescent="0.25">
      <c r="A6">
        <v>1991</v>
      </c>
      <c r="B6" s="63">
        <v>0.12342770087198736</v>
      </c>
      <c r="C6" s="63">
        <v>0.64968359123408925</v>
      </c>
      <c r="D6" s="63">
        <v>1.8318003640713999E-2</v>
      </c>
      <c r="E6" s="63">
        <v>0.20857070425320945</v>
      </c>
      <c r="F6" s="63">
        <v>1</v>
      </c>
    </row>
    <row r="7" spans="1:6" x14ac:dyDescent="0.25">
      <c r="A7">
        <v>1992</v>
      </c>
      <c r="B7" s="63">
        <v>0.14668507038757495</v>
      </c>
      <c r="C7" s="63">
        <v>0.62918613961417058</v>
      </c>
      <c r="D7" s="63">
        <v>9.5411906202116127E-3</v>
      </c>
      <c r="E7" s="63">
        <v>0.21458759937804286</v>
      </c>
      <c r="F7" s="63">
        <v>1</v>
      </c>
    </row>
    <row r="8" spans="1:6" x14ac:dyDescent="0.25">
      <c r="A8">
        <v>1993</v>
      </c>
      <c r="B8" s="63">
        <v>0.16063273507113038</v>
      </c>
      <c r="C8" s="63">
        <v>0.58777830606506454</v>
      </c>
      <c r="D8" s="63">
        <v>9.1522609108191169E-3</v>
      </c>
      <c r="E8" s="63">
        <v>0.24243669795298595</v>
      </c>
      <c r="F8" s="63">
        <v>1</v>
      </c>
    </row>
    <row r="9" spans="1:6" x14ac:dyDescent="0.25">
      <c r="A9">
        <v>1994</v>
      </c>
      <c r="B9" s="63">
        <v>0.18358068097289088</v>
      </c>
      <c r="C9" s="63">
        <v>0.52538100315458403</v>
      </c>
      <c r="D9" s="63">
        <v>9.0041195408632237E-3</v>
      </c>
      <c r="E9" s="63">
        <v>0.28203419633166199</v>
      </c>
      <c r="F9" s="63">
        <v>1</v>
      </c>
    </row>
    <row r="10" spans="1:6" x14ac:dyDescent="0.25">
      <c r="A10">
        <v>1995</v>
      </c>
      <c r="B10" s="63">
        <v>0.13145246899356663</v>
      </c>
      <c r="C10" s="63">
        <v>0.5880247716278838</v>
      </c>
      <c r="D10" s="63">
        <v>1.8159407437610062E-2</v>
      </c>
      <c r="E10" s="63">
        <v>0.26236335194093952</v>
      </c>
      <c r="F10" s="63">
        <v>1</v>
      </c>
    </row>
    <row r="11" spans="1:6" x14ac:dyDescent="0.25">
      <c r="A11">
        <v>1996</v>
      </c>
      <c r="B11" s="63">
        <v>7.7839906117176005E-2</v>
      </c>
      <c r="C11" s="63">
        <v>0.65237162799384996</v>
      </c>
      <c r="D11" s="63">
        <v>2.7700517015711076E-2</v>
      </c>
      <c r="E11" s="63">
        <v>0.24208794887326304</v>
      </c>
      <c r="F11" s="63">
        <v>1.0000000000000002</v>
      </c>
    </row>
    <row r="12" spans="1:6" x14ac:dyDescent="0.25">
      <c r="A12">
        <v>1997</v>
      </c>
      <c r="B12" s="63">
        <v>9.1864099345377287E-2</v>
      </c>
      <c r="C12" s="63">
        <v>0.5860035816572412</v>
      </c>
      <c r="D12" s="63">
        <v>6.8816558714482057E-2</v>
      </c>
      <c r="E12" s="63">
        <v>0.25331576028289937</v>
      </c>
      <c r="F12" s="63">
        <v>0.99999999999999989</v>
      </c>
    </row>
    <row r="13" spans="1:6" x14ac:dyDescent="0.25">
      <c r="A13">
        <v>1998</v>
      </c>
      <c r="B13" s="63">
        <v>0.10788216894603644</v>
      </c>
      <c r="C13" s="63">
        <v>0.51387773038548146</v>
      </c>
      <c r="D13" s="63">
        <v>0.11406793853082368</v>
      </c>
      <c r="E13" s="63">
        <v>0.26417216213765843</v>
      </c>
      <c r="F13" s="63">
        <v>1</v>
      </c>
    </row>
    <row r="14" spans="1:6" x14ac:dyDescent="0.25">
      <c r="A14">
        <v>1999</v>
      </c>
      <c r="B14" s="63">
        <v>9.6138286251505764E-2</v>
      </c>
      <c r="C14" s="63">
        <v>0.48579677492209977</v>
      </c>
      <c r="D14" s="63">
        <v>0.14028184885611816</v>
      </c>
      <c r="E14" s="63">
        <v>0.27778308997027629</v>
      </c>
      <c r="F14" s="63">
        <v>1</v>
      </c>
    </row>
    <row r="15" spans="1:6" x14ac:dyDescent="0.25">
      <c r="A15">
        <v>2000</v>
      </c>
      <c r="B15" s="63">
        <v>8.5279586936992891E-2</v>
      </c>
      <c r="C15" s="63">
        <v>0.45733900545290412</v>
      </c>
      <c r="D15" s="63">
        <v>0.16499863283023244</v>
      </c>
      <c r="E15" s="63">
        <v>0.29238277477987051</v>
      </c>
      <c r="F15" s="63">
        <v>0.99999999999999989</v>
      </c>
    </row>
    <row r="16" spans="1:6" x14ac:dyDescent="0.25">
      <c r="A16">
        <v>2001</v>
      </c>
      <c r="B16" s="63">
        <v>9.8830453758049774E-2</v>
      </c>
      <c r="C16" s="63">
        <v>0.42085084804788647</v>
      </c>
      <c r="D16" s="63">
        <v>0.1423638920478206</v>
      </c>
      <c r="E16" s="63">
        <v>0.33795480614624335</v>
      </c>
      <c r="F16" s="63">
        <v>1.0000000000000002</v>
      </c>
    </row>
    <row r="17" spans="1:6" x14ac:dyDescent="0.25">
      <c r="A17">
        <v>2002</v>
      </c>
      <c r="B17" s="63">
        <v>0.11239145184878921</v>
      </c>
      <c r="C17" s="63">
        <v>0.38488881446853618</v>
      </c>
      <c r="D17" s="63">
        <v>0.11921018102539092</v>
      </c>
      <c r="E17" s="63">
        <v>0.38350955265728365</v>
      </c>
      <c r="F17" s="63">
        <v>1</v>
      </c>
    </row>
    <row r="18" spans="1:6" x14ac:dyDescent="0.25">
      <c r="A18">
        <v>2003</v>
      </c>
      <c r="B18" s="63">
        <v>0.12608924864911361</v>
      </c>
      <c r="C18" s="63">
        <v>0.34898217128494602</v>
      </c>
      <c r="D18" s="63">
        <v>9.575396236644311E-2</v>
      </c>
      <c r="E18" s="63">
        <v>0.42917461769949716</v>
      </c>
      <c r="F18" s="63">
        <v>0.99999999999999989</v>
      </c>
    </row>
    <row r="19" spans="1:6" x14ac:dyDescent="0.25">
      <c r="A19">
        <v>2004</v>
      </c>
      <c r="B19" s="63">
        <v>0.1394121163951508</v>
      </c>
      <c r="C19" s="63">
        <v>0.31154461921842164</v>
      </c>
      <c r="D19" s="63">
        <v>0.10992508461383714</v>
      </c>
      <c r="E19" s="63">
        <v>0.43911817977259043</v>
      </c>
      <c r="F19" s="63">
        <v>1</v>
      </c>
    </row>
    <row r="20" spans="1:6" x14ac:dyDescent="0.25">
      <c r="A20">
        <v>2005</v>
      </c>
      <c r="B20" s="63">
        <v>0.15234650294912944</v>
      </c>
      <c r="C20" s="63">
        <v>0.275511767332563</v>
      </c>
      <c r="D20" s="63">
        <v>0.12333569929077354</v>
      </c>
      <c r="E20" s="63">
        <v>0.44880603042753386</v>
      </c>
      <c r="F20" s="63">
        <v>0.99999999999999978</v>
      </c>
    </row>
    <row r="21" spans="1:6" x14ac:dyDescent="0.25">
      <c r="A21">
        <v>2006</v>
      </c>
      <c r="B21" s="63">
        <v>0.16497375598306838</v>
      </c>
      <c r="C21" s="63">
        <v>0.24075986477512096</v>
      </c>
      <c r="D21" s="63">
        <v>0.13606047727037543</v>
      </c>
      <c r="E21" s="63">
        <v>0.45820590197143529</v>
      </c>
      <c r="F21" s="63">
        <v>1</v>
      </c>
    </row>
    <row r="22" spans="1:6" x14ac:dyDescent="0.25">
      <c r="A22">
        <v>2007</v>
      </c>
      <c r="B22" s="63">
        <v>0.1693200340745501</v>
      </c>
      <c r="C22" s="63">
        <v>0.22859362189154789</v>
      </c>
      <c r="D22" s="63">
        <v>0.13579148413663006</v>
      </c>
      <c r="E22" s="63">
        <v>0.46629485989727182</v>
      </c>
      <c r="F22" s="63">
        <v>0.99999999999999978</v>
      </c>
    </row>
    <row r="23" spans="1:6" x14ac:dyDescent="0.25">
      <c r="A23">
        <v>2008</v>
      </c>
      <c r="B23" s="63">
        <v>0.17241477755291607</v>
      </c>
      <c r="C23" s="63">
        <v>0.21736354099653052</v>
      </c>
      <c r="D23" s="63">
        <v>0.13542964229614246</v>
      </c>
      <c r="E23" s="63">
        <v>0.47479203915441087</v>
      </c>
      <c r="F23" s="63">
        <v>1</v>
      </c>
    </row>
    <row r="24" spans="1:6" x14ac:dyDescent="0.25">
      <c r="A24">
        <v>2009</v>
      </c>
      <c r="B24" s="63">
        <v>0.17420292659772116</v>
      </c>
      <c r="C24" s="63">
        <v>0.20708028099647438</v>
      </c>
      <c r="D24" s="63">
        <v>0.13496251392617173</v>
      </c>
      <c r="E24" s="63">
        <v>0.48375427847963282</v>
      </c>
      <c r="F24" s="63">
        <v>1</v>
      </c>
    </row>
    <row r="25" spans="1:6" x14ac:dyDescent="0.25">
      <c r="A25">
        <v>2010</v>
      </c>
      <c r="B25" s="63">
        <v>0.17460864971381693</v>
      </c>
      <c r="C25" s="63">
        <v>0.19776093938825701</v>
      </c>
      <c r="D25" s="63">
        <v>0.13437228953626279</v>
      </c>
      <c r="E25" s="63">
        <v>0.49325812136166325</v>
      </c>
      <c r="F25" s="63">
        <v>1</v>
      </c>
    </row>
    <row r="26" spans="1:6" x14ac:dyDescent="0.25">
      <c r="A26">
        <v>2011</v>
      </c>
      <c r="B26" s="63">
        <v>0.17351038061322091</v>
      </c>
      <c r="C26" s="63">
        <v>0.18943325515621368</v>
      </c>
      <c r="D26" s="63">
        <v>0.13364542482983455</v>
      </c>
      <c r="E26" s="63">
        <v>0.50341093940073078</v>
      </c>
      <c r="F26" s="63">
        <v>0.99999999999999989</v>
      </c>
    </row>
    <row r="27" spans="1:6" x14ac:dyDescent="0.25">
      <c r="A27">
        <v>2012</v>
      </c>
      <c r="B27" s="63">
        <v>0.15597768776029861</v>
      </c>
      <c r="C27" s="63">
        <v>0.17329040375173749</v>
      </c>
      <c r="D27" s="63">
        <v>0.11642478028387038</v>
      </c>
      <c r="E27" s="63">
        <v>0.55430712820409356</v>
      </c>
      <c r="F27" s="63">
        <v>1</v>
      </c>
    </row>
    <row r="28" spans="1:6" x14ac:dyDescent="0.25">
      <c r="A28">
        <v>2013</v>
      </c>
      <c r="B28" s="63">
        <v>0.13954158807305583</v>
      </c>
      <c r="C28" s="63">
        <v>0.15823935500399411</v>
      </c>
      <c r="D28" s="63">
        <v>0.10029707397285915</v>
      </c>
      <c r="E28" s="63">
        <v>0.60192198295009092</v>
      </c>
      <c r="F28" s="63">
        <v>1</v>
      </c>
    </row>
    <row r="29" spans="1:6" x14ac:dyDescent="0.25">
      <c r="A29">
        <v>2014</v>
      </c>
      <c r="B29" s="63">
        <v>0.1711093916010844</v>
      </c>
      <c r="C29" s="63">
        <v>0.13953781067738474</v>
      </c>
      <c r="D29" s="63">
        <v>9.3527375338232965E-2</v>
      </c>
      <c r="E29" s="63">
        <v>0.59582542238329783</v>
      </c>
      <c r="F29" s="63">
        <v>1</v>
      </c>
    </row>
    <row r="30" spans="1:6" x14ac:dyDescent="0.25">
      <c r="A30">
        <v>2015</v>
      </c>
      <c r="B30" s="63">
        <v>0.20188871089238564</v>
      </c>
      <c r="C30" s="63">
        <v>0.12127636303456064</v>
      </c>
      <c r="D30" s="63">
        <v>8.6853410959456229E-2</v>
      </c>
      <c r="E30" s="63">
        <v>0.58998151511359742</v>
      </c>
      <c r="F30" s="63">
        <v>0.99999999999999989</v>
      </c>
    </row>
    <row r="31" spans="1:6" x14ac:dyDescent="0.25">
      <c r="A31">
        <v>2016</v>
      </c>
      <c r="B31" s="63">
        <v>0.2320022967617488</v>
      </c>
      <c r="C31" s="63">
        <v>0.10338206435235364</v>
      </c>
      <c r="D31" s="63">
        <v>8.024869371026469E-2</v>
      </c>
      <c r="E31" s="63">
        <v>0.58436694517563281</v>
      </c>
      <c r="F31" s="63">
        <v>0.99999999999999989</v>
      </c>
    </row>
    <row r="32" spans="1:6" x14ac:dyDescent="0.25">
      <c r="A32" t="s">
        <v>100</v>
      </c>
      <c r="B32" s="63">
        <v>3.8609784329269532</v>
      </c>
      <c r="C32" s="63">
        <v>10.066368158018888</v>
      </c>
      <c r="D32" s="63">
        <v>2.486393835680158</v>
      </c>
      <c r="E32" s="63">
        <v>10.586259573374003</v>
      </c>
      <c r="F32" s="63">
        <v>27</v>
      </c>
    </row>
    <row r="37" spans="2:6" x14ac:dyDescent="0.25">
      <c r="B37" s="80" t="s">
        <v>678</v>
      </c>
      <c r="C37" s="80" t="s">
        <v>685</v>
      </c>
      <c r="D37" s="80" t="s">
        <v>688</v>
      </c>
      <c r="E37" s="80" t="s">
        <v>687</v>
      </c>
      <c r="F37" s="80" t="s">
        <v>686</v>
      </c>
    </row>
    <row r="38" spans="2:6" x14ac:dyDescent="0.25">
      <c r="B38">
        <v>1990</v>
      </c>
      <c r="C38" s="63">
        <v>9.7575755808614759E-2</v>
      </c>
      <c r="D38" s="63">
        <v>0.67242990553498982</v>
      </c>
      <c r="E38" s="63">
        <v>2.8151371978206545E-2</v>
      </c>
      <c r="F38" s="63">
        <v>0.2018429666781888</v>
      </c>
    </row>
    <row r="39" spans="2:6" x14ac:dyDescent="0.25">
      <c r="B39">
        <v>1991</v>
      </c>
      <c r="C39" s="63">
        <v>0.12342770087198736</v>
      </c>
      <c r="D39" s="63">
        <v>0.64968359123408925</v>
      </c>
      <c r="E39" s="63">
        <v>1.8318003640713999E-2</v>
      </c>
      <c r="F39" s="63">
        <v>0.20857070425320945</v>
      </c>
    </row>
    <row r="40" spans="2:6" x14ac:dyDescent="0.25">
      <c r="B40">
        <v>1992</v>
      </c>
      <c r="C40" s="63">
        <v>0.14668507038757495</v>
      </c>
      <c r="D40" s="63">
        <v>0.62918613961417058</v>
      </c>
      <c r="E40" s="63">
        <v>9.5411906202116127E-3</v>
      </c>
      <c r="F40" s="63">
        <v>0.21458759937804286</v>
      </c>
    </row>
    <row r="41" spans="2:6" x14ac:dyDescent="0.25">
      <c r="B41">
        <v>1993</v>
      </c>
      <c r="C41" s="63">
        <v>0.16063273507113038</v>
      </c>
      <c r="D41" s="63">
        <v>0.58777830606506454</v>
      </c>
      <c r="E41" s="63">
        <v>9.1522609108191169E-3</v>
      </c>
      <c r="F41" s="63">
        <v>0.24243669795298595</v>
      </c>
    </row>
    <row r="42" spans="2:6" x14ac:dyDescent="0.25">
      <c r="B42">
        <v>1994</v>
      </c>
      <c r="C42" s="63">
        <v>0.18358068097289088</v>
      </c>
      <c r="D42" s="63">
        <v>0.52538100315458403</v>
      </c>
      <c r="E42" s="63">
        <v>9.0041195408632237E-3</v>
      </c>
      <c r="F42" s="63">
        <v>0.28203419633166199</v>
      </c>
    </row>
    <row r="43" spans="2:6" x14ac:dyDescent="0.25">
      <c r="B43">
        <v>1995</v>
      </c>
      <c r="C43" s="63">
        <v>0.13145246899356663</v>
      </c>
      <c r="D43" s="63">
        <v>0.5880247716278838</v>
      </c>
      <c r="E43" s="63">
        <v>1.8159407437610062E-2</v>
      </c>
      <c r="F43" s="63">
        <v>0.26236335194093952</v>
      </c>
    </row>
    <row r="44" spans="2:6" x14ac:dyDescent="0.25">
      <c r="B44">
        <v>1996</v>
      </c>
      <c r="C44" s="63">
        <v>7.7839906117176005E-2</v>
      </c>
      <c r="D44" s="63">
        <v>0.65237162799384996</v>
      </c>
      <c r="E44" s="63">
        <v>2.7700517015711076E-2</v>
      </c>
      <c r="F44" s="63">
        <v>0.24208794887326304</v>
      </c>
    </row>
    <row r="45" spans="2:6" x14ac:dyDescent="0.25">
      <c r="B45">
        <v>1997</v>
      </c>
      <c r="C45" s="63">
        <v>9.1864099345377287E-2</v>
      </c>
      <c r="D45" s="63">
        <v>0.5860035816572412</v>
      </c>
      <c r="E45" s="63">
        <v>6.8816558714482057E-2</v>
      </c>
      <c r="F45" s="63">
        <v>0.25331576028289937</v>
      </c>
    </row>
    <row r="46" spans="2:6" x14ac:dyDescent="0.25">
      <c r="B46">
        <v>1998</v>
      </c>
      <c r="C46" s="63">
        <v>0.10788216894603644</v>
      </c>
      <c r="D46" s="63">
        <v>0.51387773038548146</v>
      </c>
      <c r="E46" s="63">
        <v>0.11406793853082368</v>
      </c>
      <c r="F46" s="63">
        <v>0.26417216213765843</v>
      </c>
    </row>
    <row r="47" spans="2:6" x14ac:dyDescent="0.25">
      <c r="B47">
        <v>1999</v>
      </c>
      <c r="C47" s="63">
        <v>9.6138286251505764E-2</v>
      </c>
      <c r="D47" s="63">
        <v>0.48579677492209977</v>
      </c>
      <c r="E47" s="63">
        <v>0.14028184885611816</v>
      </c>
      <c r="F47" s="63">
        <v>0.27778308997027629</v>
      </c>
    </row>
    <row r="48" spans="2:6" x14ac:dyDescent="0.25">
      <c r="B48">
        <v>2000</v>
      </c>
      <c r="C48" s="63">
        <v>8.5279586936992891E-2</v>
      </c>
      <c r="D48" s="63">
        <v>0.45733900545290412</v>
      </c>
      <c r="E48" s="63">
        <v>0.16499863283023244</v>
      </c>
      <c r="F48" s="63">
        <v>0.29238277477987051</v>
      </c>
    </row>
    <row r="49" spans="2:6" x14ac:dyDescent="0.25">
      <c r="B49">
        <v>2001</v>
      </c>
      <c r="C49" s="63">
        <v>9.8830453758049774E-2</v>
      </c>
      <c r="D49" s="63">
        <v>0.42085084804788647</v>
      </c>
      <c r="E49" s="63">
        <v>0.1423638920478206</v>
      </c>
      <c r="F49" s="63">
        <v>0.33795480614624335</v>
      </c>
    </row>
    <row r="50" spans="2:6" x14ac:dyDescent="0.25">
      <c r="B50">
        <v>2002</v>
      </c>
      <c r="C50" s="63">
        <v>0.11239145184878921</v>
      </c>
      <c r="D50" s="63">
        <v>0.38488881446853618</v>
      </c>
      <c r="E50" s="63">
        <v>0.11921018102539092</v>
      </c>
      <c r="F50" s="63">
        <v>0.38350955265728365</v>
      </c>
    </row>
    <row r="51" spans="2:6" x14ac:dyDescent="0.25">
      <c r="B51">
        <v>2003</v>
      </c>
      <c r="C51" s="63">
        <v>0.12608924864911361</v>
      </c>
      <c r="D51" s="63">
        <v>0.34898217128494602</v>
      </c>
      <c r="E51" s="63">
        <v>9.575396236644311E-2</v>
      </c>
      <c r="F51" s="63">
        <v>0.42917461769949716</v>
      </c>
    </row>
    <row r="52" spans="2:6" x14ac:dyDescent="0.25">
      <c r="B52">
        <v>2004</v>
      </c>
      <c r="C52" s="63">
        <v>0.1394121163951508</v>
      </c>
      <c r="D52" s="63">
        <v>0.31154461921842164</v>
      </c>
      <c r="E52" s="63">
        <v>0.10992508461383714</v>
      </c>
      <c r="F52" s="63">
        <v>0.43911817977259043</v>
      </c>
    </row>
    <row r="53" spans="2:6" x14ac:dyDescent="0.25">
      <c r="B53">
        <v>2005</v>
      </c>
      <c r="C53" s="63">
        <v>0.15234650294912944</v>
      </c>
      <c r="D53" s="63">
        <v>0.275511767332563</v>
      </c>
      <c r="E53" s="63">
        <v>0.12333569929077354</v>
      </c>
      <c r="F53" s="63">
        <v>0.44880603042753386</v>
      </c>
    </row>
    <row r="54" spans="2:6" x14ac:dyDescent="0.25">
      <c r="B54">
        <v>2006</v>
      </c>
      <c r="C54" s="63">
        <v>0.16497375598306838</v>
      </c>
      <c r="D54" s="63">
        <v>0.24075986477512096</v>
      </c>
      <c r="E54" s="63">
        <v>0.13606047727037543</v>
      </c>
      <c r="F54" s="63">
        <v>0.45820590197143529</v>
      </c>
    </row>
    <row r="55" spans="2:6" x14ac:dyDescent="0.25">
      <c r="B55">
        <v>2007</v>
      </c>
      <c r="C55" s="63">
        <v>0.1693200340745501</v>
      </c>
      <c r="D55" s="63">
        <v>0.22859362189154789</v>
      </c>
      <c r="E55" s="63">
        <v>0.13579148413663006</v>
      </c>
      <c r="F55" s="63">
        <v>0.46629485989727182</v>
      </c>
    </row>
    <row r="56" spans="2:6" x14ac:dyDescent="0.25">
      <c r="B56">
        <v>2008</v>
      </c>
      <c r="C56" s="63">
        <v>0.17241477755291607</v>
      </c>
      <c r="D56" s="63">
        <v>0.21736354099653052</v>
      </c>
      <c r="E56" s="63">
        <v>0.13542964229614246</v>
      </c>
      <c r="F56" s="63">
        <v>0.47479203915441087</v>
      </c>
    </row>
    <row r="57" spans="2:6" x14ac:dyDescent="0.25">
      <c r="B57">
        <v>2009</v>
      </c>
      <c r="C57" s="63">
        <v>0.17420292659772116</v>
      </c>
      <c r="D57" s="63">
        <v>0.20708028099647438</v>
      </c>
      <c r="E57" s="63">
        <v>0.13496251392617173</v>
      </c>
      <c r="F57" s="63">
        <v>0.48375427847963282</v>
      </c>
    </row>
    <row r="58" spans="2:6" x14ac:dyDescent="0.25">
      <c r="B58">
        <v>2010</v>
      </c>
      <c r="C58" s="63">
        <v>0.17460864971381693</v>
      </c>
      <c r="D58" s="63">
        <v>0.19776093938825701</v>
      </c>
      <c r="E58" s="63">
        <v>0.13437228953626279</v>
      </c>
      <c r="F58" s="63">
        <v>0.49325812136166325</v>
      </c>
    </row>
    <row r="59" spans="2:6" x14ac:dyDescent="0.25">
      <c r="B59">
        <v>2011</v>
      </c>
      <c r="C59" s="63">
        <v>0.17351038061322091</v>
      </c>
      <c r="D59" s="63">
        <v>0.18943325515621368</v>
      </c>
      <c r="E59" s="63">
        <v>0.13364542482983455</v>
      </c>
      <c r="F59" s="63">
        <v>0.50341093940073078</v>
      </c>
    </row>
    <row r="60" spans="2:6" x14ac:dyDescent="0.25">
      <c r="B60">
        <v>2012</v>
      </c>
      <c r="C60" s="63">
        <v>0.15597768776029861</v>
      </c>
      <c r="D60" s="63">
        <v>0.17329040375173749</v>
      </c>
      <c r="E60" s="63">
        <v>0.11642478028387038</v>
      </c>
      <c r="F60" s="63">
        <v>0.55430712820409356</v>
      </c>
    </row>
    <row r="61" spans="2:6" x14ac:dyDescent="0.25">
      <c r="B61">
        <v>2013</v>
      </c>
      <c r="C61" s="63">
        <v>0.13954158807305583</v>
      </c>
      <c r="D61" s="63">
        <v>0.15823935500399411</v>
      </c>
      <c r="E61" s="63">
        <v>0.10029707397285915</v>
      </c>
      <c r="F61" s="63">
        <v>0.60192198295009092</v>
      </c>
    </row>
    <row r="62" spans="2:6" x14ac:dyDescent="0.25">
      <c r="B62">
        <v>2014</v>
      </c>
      <c r="C62" s="63">
        <v>0.1711093916010844</v>
      </c>
      <c r="D62" s="63">
        <v>0.13953781067738474</v>
      </c>
      <c r="E62" s="63">
        <v>9.3527375338232965E-2</v>
      </c>
      <c r="F62" s="63">
        <v>0.59582542238329783</v>
      </c>
    </row>
    <row r="63" spans="2:6" x14ac:dyDescent="0.25">
      <c r="B63">
        <v>2015</v>
      </c>
      <c r="C63" s="63">
        <v>0.20188871089238564</v>
      </c>
      <c r="D63" s="63">
        <v>0.12127636303456064</v>
      </c>
      <c r="E63" s="63">
        <v>8.6853410959456229E-2</v>
      </c>
      <c r="F63" s="63">
        <v>0.58998151511359742</v>
      </c>
    </row>
    <row r="64" spans="2:6" x14ac:dyDescent="0.25">
      <c r="B64">
        <v>2016</v>
      </c>
      <c r="C64" s="63">
        <v>0.2320022967617488</v>
      </c>
      <c r="D64" s="63">
        <v>0.10338206435235364</v>
      </c>
      <c r="E64" s="63">
        <v>8.024869371026469E-2</v>
      </c>
      <c r="F64" s="63">
        <v>0.58436694517563281</v>
      </c>
    </row>
    <row r="66" spans="3:4" x14ac:dyDescent="0.25">
      <c r="C66">
        <f>LINEST(LN(D38:D64),B38:B64)</f>
        <v>-7.2108627212046472E-2</v>
      </c>
      <c r="D66">
        <f>EXP(INDEX(LINEST(LN(D38:D64),B38:B64),1,2))</f>
        <v>1.7104158869866877E+62</v>
      </c>
    </row>
    <row r="67" spans="3:4" x14ac:dyDescent="0.25">
      <c r="D67">
        <f>INDEX(LINEST(LN(D38:D64),B38:B64),1)</f>
        <v>-7.2108627212046472E-2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opLeftCell="A2" workbookViewId="0">
      <selection activeCell="C2" sqref="C2"/>
    </sheetView>
  </sheetViews>
  <sheetFormatPr defaultRowHeight="15" x14ac:dyDescent="0.25"/>
  <cols>
    <col min="2" max="2" width="10" customWidth="1"/>
  </cols>
  <sheetData>
    <row r="1" spans="1:3" x14ac:dyDescent="0.25">
      <c r="A1" t="s">
        <v>60</v>
      </c>
      <c r="B1" t="s">
        <v>678</v>
      </c>
      <c r="C1" t="s">
        <v>689</v>
      </c>
    </row>
    <row r="2" spans="1:3" x14ac:dyDescent="0.25">
      <c r="A2" t="s">
        <v>685</v>
      </c>
      <c r="B2">
        <v>1990</v>
      </c>
      <c r="C2">
        <v>9.7575755808614759E-2</v>
      </c>
    </row>
    <row r="3" spans="1:3" x14ac:dyDescent="0.25">
      <c r="A3" t="s">
        <v>685</v>
      </c>
      <c r="B3">
        <v>1991</v>
      </c>
      <c r="C3">
        <v>0.12342770087198736</v>
      </c>
    </row>
    <row r="4" spans="1:3" x14ac:dyDescent="0.25">
      <c r="A4" t="s">
        <v>685</v>
      </c>
      <c r="B4">
        <v>1992</v>
      </c>
      <c r="C4">
        <v>0.14668507038757495</v>
      </c>
    </row>
    <row r="5" spans="1:3" x14ac:dyDescent="0.25">
      <c r="A5" t="s">
        <v>685</v>
      </c>
      <c r="B5">
        <v>1993</v>
      </c>
      <c r="C5">
        <v>0.16063273507113038</v>
      </c>
    </row>
    <row r="6" spans="1:3" x14ac:dyDescent="0.25">
      <c r="A6" t="s">
        <v>685</v>
      </c>
      <c r="B6">
        <v>1994</v>
      </c>
      <c r="C6">
        <v>0.18358068097289088</v>
      </c>
    </row>
    <row r="7" spans="1:3" x14ac:dyDescent="0.25">
      <c r="A7" t="s">
        <v>685</v>
      </c>
      <c r="B7">
        <v>1995</v>
      </c>
      <c r="C7">
        <v>0.13145246899356663</v>
      </c>
    </row>
    <row r="8" spans="1:3" x14ac:dyDescent="0.25">
      <c r="A8" t="s">
        <v>685</v>
      </c>
      <c r="B8">
        <v>1996</v>
      </c>
      <c r="C8">
        <v>7.7839906117176005E-2</v>
      </c>
    </row>
    <row r="9" spans="1:3" x14ac:dyDescent="0.25">
      <c r="A9" t="s">
        <v>685</v>
      </c>
      <c r="B9">
        <v>1997</v>
      </c>
      <c r="C9">
        <v>9.1864099345377287E-2</v>
      </c>
    </row>
    <row r="10" spans="1:3" x14ac:dyDescent="0.25">
      <c r="A10" t="s">
        <v>685</v>
      </c>
      <c r="B10">
        <v>1998</v>
      </c>
      <c r="C10">
        <v>0.10788216894603644</v>
      </c>
    </row>
    <row r="11" spans="1:3" x14ac:dyDescent="0.25">
      <c r="A11" t="s">
        <v>685</v>
      </c>
      <c r="B11">
        <v>1999</v>
      </c>
      <c r="C11">
        <v>9.6138286251505764E-2</v>
      </c>
    </row>
    <row r="12" spans="1:3" x14ac:dyDescent="0.25">
      <c r="A12" t="s">
        <v>685</v>
      </c>
      <c r="B12">
        <v>2000</v>
      </c>
      <c r="C12">
        <v>8.5279586936992891E-2</v>
      </c>
    </row>
    <row r="13" spans="1:3" x14ac:dyDescent="0.25">
      <c r="A13" t="s">
        <v>685</v>
      </c>
      <c r="B13">
        <v>2001</v>
      </c>
      <c r="C13">
        <v>9.8830453758049774E-2</v>
      </c>
    </row>
    <row r="14" spans="1:3" x14ac:dyDescent="0.25">
      <c r="A14" t="s">
        <v>685</v>
      </c>
      <c r="B14">
        <v>2002</v>
      </c>
      <c r="C14">
        <v>0.11239145184878921</v>
      </c>
    </row>
    <row r="15" spans="1:3" x14ac:dyDescent="0.25">
      <c r="A15" t="s">
        <v>685</v>
      </c>
      <c r="B15">
        <v>2003</v>
      </c>
      <c r="C15">
        <v>0.12608924864911361</v>
      </c>
    </row>
    <row r="16" spans="1:3" x14ac:dyDescent="0.25">
      <c r="A16" t="s">
        <v>685</v>
      </c>
      <c r="B16">
        <v>2004</v>
      </c>
      <c r="C16">
        <v>0.1394121163951508</v>
      </c>
    </row>
    <row r="17" spans="1:3" x14ac:dyDescent="0.25">
      <c r="A17" t="s">
        <v>685</v>
      </c>
      <c r="B17">
        <v>2005</v>
      </c>
      <c r="C17">
        <v>0.15234650294912944</v>
      </c>
    </row>
    <row r="18" spans="1:3" x14ac:dyDescent="0.25">
      <c r="A18" t="s">
        <v>685</v>
      </c>
      <c r="B18">
        <v>2006</v>
      </c>
      <c r="C18">
        <v>0.16497375598306838</v>
      </c>
    </row>
    <row r="19" spans="1:3" x14ac:dyDescent="0.25">
      <c r="A19" t="s">
        <v>685</v>
      </c>
      <c r="B19">
        <v>2007</v>
      </c>
      <c r="C19">
        <v>0.1693200340745501</v>
      </c>
    </row>
    <row r="20" spans="1:3" x14ac:dyDescent="0.25">
      <c r="A20" t="s">
        <v>685</v>
      </c>
      <c r="B20">
        <v>2008</v>
      </c>
      <c r="C20">
        <v>0.17241477755291607</v>
      </c>
    </row>
    <row r="21" spans="1:3" x14ac:dyDescent="0.25">
      <c r="A21" t="s">
        <v>685</v>
      </c>
      <c r="B21">
        <v>2009</v>
      </c>
      <c r="C21">
        <v>0.17420292659772116</v>
      </c>
    </row>
    <row r="22" spans="1:3" x14ac:dyDescent="0.25">
      <c r="A22" t="s">
        <v>685</v>
      </c>
      <c r="B22">
        <v>2010</v>
      </c>
      <c r="C22">
        <v>0.17460864971381693</v>
      </c>
    </row>
    <row r="23" spans="1:3" x14ac:dyDescent="0.25">
      <c r="A23" t="s">
        <v>685</v>
      </c>
      <c r="B23">
        <v>2011</v>
      </c>
      <c r="C23">
        <v>0.17351038061322091</v>
      </c>
    </row>
    <row r="24" spans="1:3" x14ac:dyDescent="0.25">
      <c r="A24" t="s">
        <v>685</v>
      </c>
      <c r="B24">
        <v>2012</v>
      </c>
      <c r="C24">
        <v>0.15597768776029861</v>
      </c>
    </row>
    <row r="25" spans="1:3" x14ac:dyDescent="0.25">
      <c r="A25" t="s">
        <v>685</v>
      </c>
      <c r="B25">
        <v>2013</v>
      </c>
      <c r="C25">
        <v>0.13954158807305583</v>
      </c>
    </row>
    <row r="26" spans="1:3" x14ac:dyDescent="0.25">
      <c r="A26" t="s">
        <v>685</v>
      </c>
      <c r="B26">
        <v>2014</v>
      </c>
      <c r="C26">
        <v>0.1711093916010844</v>
      </c>
    </row>
    <row r="27" spans="1:3" x14ac:dyDescent="0.25">
      <c r="A27" t="s">
        <v>685</v>
      </c>
      <c r="B27">
        <v>2015</v>
      </c>
      <c r="C27">
        <v>0.20188871089238564</v>
      </c>
    </row>
    <row r="28" spans="1:3" x14ac:dyDescent="0.25">
      <c r="A28" t="s">
        <v>685</v>
      </c>
      <c r="B28">
        <v>2016</v>
      </c>
      <c r="C28">
        <v>0.2320022967617488</v>
      </c>
    </row>
    <row r="29" spans="1:3" x14ac:dyDescent="0.25">
      <c r="A29" t="s">
        <v>686</v>
      </c>
      <c r="B29">
        <v>1990</v>
      </c>
      <c r="C29">
        <v>0.2018429666781888</v>
      </c>
    </row>
    <row r="30" spans="1:3" x14ac:dyDescent="0.25">
      <c r="A30" t="s">
        <v>686</v>
      </c>
      <c r="B30">
        <v>1991</v>
      </c>
      <c r="C30">
        <v>0.20857070425320945</v>
      </c>
    </row>
    <row r="31" spans="1:3" x14ac:dyDescent="0.25">
      <c r="A31" t="s">
        <v>686</v>
      </c>
      <c r="B31">
        <v>1992</v>
      </c>
      <c r="C31">
        <v>0.21458759937804286</v>
      </c>
    </row>
    <row r="32" spans="1:3" x14ac:dyDescent="0.25">
      <c r="A32" t="s">
        <v>686</v>
      </c>
      <c r="B32">
        <v>1993</v>
      </c>
      <c r="C32">
        <v>0.24243669795298595</v>
      </c>
    </row>
    <row r="33" spans="1:3" x14ac:dyDescent="0.25">
      <c r="A33" t="s">
        <v>686</v>
      </c>
      <c r="B33">
        <v>1994</v>
      </c>
      <c r="C33">
        <v>0.28203419633166199</v>
      </c>
    </row>
    <row r="34" spans="1:3" x14ac:dyDescent="0.25">
      <c r="A34" t="s">
        <v>686</v>
      </c>
      <c r="B34">
        <v>1995</v>
      </c>
      <c r="C34">
        <v>0.26236335194093952</v>
      </c>
    </row>
    <row r="35" spans="1:3" x14ac:dyDescent="0.25">
      <c r="A35" t="s">
        <v>686</v>
      </c>
      <c r="B35">
        <v>1996</v>
      </c>
      <c r="C35">
        <v>0.24208794887326304</v>
      </c>
    </row>
    <row r="36" spans="1:3" x14ac:dyDescent="0.25">
      <c r="A36" t="s">
        <v>686</v>
      </c>
      <c r="B36">
        <v>1997</v>
      </c>
      <c r="C36">
        <v>0.25331576028289937</v>
      </c>
    </row>
    <row r="37" spans="1:3" x14ac:dyDescent="0.25">
      <c r="A37" t="s">
        <v>686</v>
      </c>
      <c r="B37">
        <v>1998</v>
      </c>
      <c r="C37">
        <v>0.26417216213765843</v>
      </c>
    </row>
    <row r="38" spans="1:3" x14ac:dyDescent="0.25">
      <c r="A38" t="s">
        <v>686</v>
      </c>
      <c r="B38">
        <v>1999</v>
      </c>
      <c r="C38">
        <v>0.27778308997027629</v>
      </c>
    </row>
    <row r="39" spans="1:3" x14ac:dyDescent="0.25">
      <c r="A39" t="s">
        <v>686</v>
      </c>
      <c r="B39">
        <v>2000</v>
      </c>
      <c r="C39">
        <v>0.29238277477987051</v>
      </c>
    </row>
    <row r="40" spans="1:3" x14ac:dyDescent="0.25">
      <c r="A40" t="s">
        <v>686</v>
      </c>
      <c r="B40">
        <v>2001</v>
      </c>
      <c r="C40">
        <v>0.33795480614624335</v>
      </c>
    </row>
    <row r="41" spans="1:3" x14ac:dyDescent="0.25">
      <c r="A41" t="s">
        <v>686</v>
      </c>
      <c r="B41">
        <v>2002</v>
      </c>
      <c r="C41">
        <v>0.38350955265728365</v>
      </c>
    </row>
    <row r="42" spans="1:3" x14ac:dyDescent="0.25">
      <c r="A42" t="s">
        <v>686</v>
      </c>
      <c r="B42">
        <v>2003</v>
      </c>
      <c r="C42">
        <v>0.42917461769949716</v>
      </c>
    </row>
    <row r="43" spans="1:3" x14ac:dyDescent="0.25">
      <c r="A43" t="s">
        <v>686</v>
      </c>
      <c r="B43">
        <v>2004</v>
      </c>
      <c r="C43">
        <v>0.43911817977259043</v>
      </c>
    </row>
    <row r="44" spans="1:3" x14ac:dyDescent="0.25">
      <c r="A44" t="s">
        <v>686</v>
      </c>
      <c r="B44">
        <v>2005</v>
      </c>
      <c r="C44">
        <v>0.44880603042753386</v>
      </c>
    </row>
    <row r="45" spans="1:3" x14ac:dyDescent="0.25">
      <c r="A45" t="s">
        <v>686</v>
      </c>
      <c r="B45">
        <v>2006</v>
      </c>
      <c r="C45">
        <v>0.45820590197143529</v>
      </c>
    </row>
    <row r="46" spans="1:3" x14ac:dyDescent="0.25">
      <c r="A46" t="s">
        <v>686</v>
      </c>
      <c r="B46">
        <v>2007</v>
      </c>
      <c r="C46">
        <v>0.46629485989727182</v>
      </c>
    </row>
    <row r="47" spans="1:3" x14ac:dyDescent="0.25">
      <c r="A47" t="s">
        <v>686</v>
      </c>
      <c r="B47">
        <v>2008</v>
      </c>
      <c r="C47">
        <v>0.47479203915441087</v>
      </c>
    </row>
    <row r="48" spans="1:3" x14ac:dyDescent="0.25">
      <c r="A48" t="s">
        <v>686</v>
      </c>
      <c r="B48">
        <v>2009</v>
      </c>
      <c r="C48">
        <v>0.48375427847963282</v>
      </c>
    </row>
    <row r="49" spans="1:3" x14ac:dyDescent="0.25">
      <c r="A49" t="s">
        <v>686</v>
      </c>
      <c r="B49">
        <v>2010</v>
      </c>
      <c r="C49">
        <v>0.49325812136166325</v>
      </c>
    </row>
    <row r="50" spans="1:3" x14ac:dyDescent="0.25">
      <c r="A50" t="s">
        <v>686</v>
      </c>
      <c r="B50">
        <v>2011</v>
      </c>
      <c r="C50">
        <v>0.50341093940073078</v>
      </c>
    </row>
    <row r="51" spans="1:3" x14ac:dyDescent="0.25">
      <c r="A51" t="s">
        <v>686</v>
      </c>
      <c r="B51">
        <v>2012</v>
      </c>
      <c r="C51">
        <v>0.55430712820409356</v>
      </c>
    </row>
    <row r="52" spans="1:3" x14ac:dyDescent="0.25">
      <c r="A52" t="s">
        <v>686</v>
      </c>
      <c r="B52">
        <v>2013</v>
      </c>
      <c r="C52">
        <v>0.60192198295009092</v>
      </c>
    </row>
    <row r="53" spans="1:3" x14ac:dyDescent="0.25">
      <c r="A53" t="s">
        <v>686</v>
      </c>
      <c r="B53">
        <v>2014</v>
      </c>
      <c r="C53">
        <v>0.59582542238329783</v>
      </c>
    </row>
    <row r="54" spans="1:3" x14ac:dyDescent="0.25">
      <c r="A54" t="s">
        <v>686</v>
      </c>
      <c r="B54">
        <v>2015</v>
      </c>
      <c r="C54">
        <v>0.58998151511359742</v>
      </c>
    </row>
    <row r="55" spans="1:3" x14ac:dyDescent="0.25">
      <c r="A55" t="s">
        <v>686</v>
      </c>
      <c r="B55">
        <v>2016</v>
      </c>
      <c r="C55">
        <v>0.58436694517563281</v>
      </c>
    </row>
    <row r="56" spans="1:3" x14ac:dyDescent="0.25">
      <c r="A56" t="s">
        <v>687</v>
      </c>
      <c r="B56">
        <v>1990</v>
      </c>
      <c r="C56">
        <v>2.8151371978206545E-2</v>
      </c>
    </row>
    <row r="57" spans="1:3" x14ac:dyDescent="0.25">
      <c r="A57" t="s">
        <v>687</v>
      </c>
      <c r="B57">
        <v>1991</v>
      </c>
      <c r="C57">
        <v>1.8318003640713999E-2</v>
      </c>
    </row>
    <row r="58" spans="1:3" x14ac:dyDescent="0.25">
      <c r="A58" t="s">
        <v>687</v>
      </c>
      <c r="B58">
        <v>1992</v>
      </c>
      <c r="C58">
        <v>9.5411906202116127E-3</v>
      </c>
    </row>
    <row r="59" spans="1:3" x14ac:dyDescent="0.25">
      <c r="A59" t="s">
        <v>687</v>
      </c>
      <c r="B59">
        <v>1993</v>
      </c>
      <c r="C59">
        <v>9.1522609108191169E-3</v>
      </c>
    </row>
    <row r="60" spans="1:3" x14ac:dyDescent="0.25">
      <c r="A60" t="s">
        <v>687</v>
      </c>
      <c r="B60">
        <v>1994</v>
      </c>
      <c r="C60">
        <v>9.0041195408632237E-3</v>
      </c>
    </row>
    <row r="61" spans="1:3" x14ac:dyDescent="0.25">
      <c r="A61" t="s">
        <v>687</v>
      </c>
      <c r="B61">
        <v>1995</v>
      </c>
      <c r="C61">
        <v>1.8159407437610062E-2</v>
      </c>
    </row>
    <row r="62" spans="1:3" x14ac:dyDescent="0.25">
      <c r="A62" t="s">
        <v>687</v>
      </c>
      <c r="B62">
        <v>1996</v>
      </c>
      <c r="C62">
        <v>2.7700517015711076E-2</v>
      </c>
    </row>
    <row r="63" spans="1:3" x14ac:dyDescent="0.25">
      <c r="A63" t="s">
        <v>687</v>
      </c>
      <c r="B63">
        <v>1997</v>
      </c>
      <c r="C63">
        <v>6.8816558714482057E-2</v>
      </c>
    </row>
    <row r="64" spans="1:3" x14ac:dyDescent="0.25">
      <c r="A64" t="s">
        <v>687</v>
      </c>
      <c r="B64">
        <v>1998</v>
      </c>
      <c r="C64">
        <v>0.11406793853082368</v>
      </c>
    </row>
    <row r="65" spans="1:3" x14ac:dyDescent="0.25">
      <c r="A65" t="s">
        <v>687</v>
      </c>
      <c r="B65">
        <v>1999</v>
      </c>
      <c r="C65">
        <v>0.14028184885611816</v>
      </c>
    </row>
    <row r="66" spans="1:3" x14ac:dyDescent="0.25">
      <c r="A66" t="s">
        <v>687</v>
      </c>
      <c r="B66">
        <v>2000</v>
      </c>
      <c r="C66">
        <v>0.16499863283023244</v>
      </c>
    </row>
    <row r="67" spans="1:3" x14ac:dyDescent="0.25">
      <c r="A67" t="s">
        <v>687</v>
      </c>
      <c r="B67">
        <v>2001</v>
      </c>
      <c r="C67">
        <v>0.1423638920478206</v>
      </c>
    </row>
    <row r="68" spans="1:3" x14ac:dyDescent="0.25">
      <c r="A68" t="s">
        <v>687</v>
      </c>
      <c r="B68">
        <v>2002</v>
      </c>
      <c r="C68">
        <v>0.11921018102539092</v>
      </c>
    </row>
    <row r="69" spans="1:3" x14ac:dyDescent="0.25">
      <c r="A69" t="s">
        <v>687</v>
      </c>
      <c r="B69">
        <v>2003</v>
      </c>
      <c r="C69">
        <v>9.575396236644311E-2</v>
      </c>
    </row>
    <row r="70" spans="1:3" x14ac:dyDescent="0.25">
      <c r="A70" t="s">
        <v>687</v>
      </c>
      <c r="B70">
        <v>2004</v>
      </c>
      <c r="C70">
        <v>0.10992508461383714</v>
      </c>
    </row>
    <row r="71" spans="1:3" x14ac:dyDescent="0.25">
      <c r="A71" t="s">
        <v>687</v>
      </c>
      <c r="B71">
        <v>2005</v>
      </c>
      <c r="C71">
        <v>0.12333569929077354</v>
      </c>
    </row>
    <row r="72" spans="1:3" x14ac:dyDescent="0.25">
      <c r="A72" t="s">
        <v>687</v>
      </c>
      <c r="B72">
        <v>2006</v>
      </c>
      <c r="C72">
        <v>0.13606047727037543</v>
      </c>
    </row>
    <row r="73" spans="1:3" x14ac:dyDescent="0.25">
      <c r="A73" t="s">
        <v>687</v>
      </c>
      <c r="B73">
        <v>2007</v>
      </c>
      <c r="C73">
        <v>0.13579148413663006</v>
      </c>
    </row>
    <row r="74" spans="1:3" x14ac:dyDescent="0.25">
      <c r="A74" t="s">
        <v>687</v>
      </c>
      <c r="B74">
        <v>2008</v>
      </c>
      <c r="C74">
        <v>0.13542964229614246</v>
      </c>
    </row>
    <row r="75" spans="1:3" x14ac:dyDescent="0.25">
      <c r="A75" t="s">
        <v>687</v>
      </c>
      <c r="B75">
        <v>2009</v>
      </c>
      <c r="C75">
        <v>0.13496251392617173</v>
      </c>
    </row>
    <row r="76" spans="1:3" x14ac:dyDescent="0.25">
      <c r="A76" t="s">
        <v>687</v>
      </c>
      <c r="B76">
        <v>2010</v>
      </c>
      <c r="C76">
        <v>0.13437228953626279</v>
      </c>
    </row>
    <row r="77" spans="1:3" x14ac:dyDescent="0.25">
      <c r="A77" t="s">
        <v>687</v>
      </c>
      <c r="B77">
        <v>2011</v>
      </c>
      <c r="C77">
        <v>0.13364542482983455</v>
      </c>
    </row>
    <row r="78" spans="1:3" x14ac:dyDescent="0.25">
      <c r="A78" t="s">
        <v>687</v>
      </c>
      <c r="B78">
        <v>2012</v>
      </c>
      <c r="C78">
        <v>0.11642478028387038</v>
      </c>
    </row>
    <row r="79" spans="1:3" x14ac:dyDescent="0.25">
      <c r="A79" t="s">
        <v>687</v>
      </c>
      <c r="B79">
        <v>2013</v>
      </c>
      <c r="C79">
        <v>0.10029707397285915</v>
      </c>
    </row>
    <row r="80" spans="1:3" x14ac:dyDescent="0.25">
      <c r="A80" t="s">
        <v>687</v>
      </c>
      <c r="B80">
        <v>2014</v>
      </c>
      <c r="C80">
        <v>9.3527375338232965E-2</v>
      </c>
    </row>
    <row r="81" spans="1:3" x14ac:dyDescent="0.25">
      <c r="A81" t="s">
        <v>687</v>
      </c>
      <c r="B81">
        <v>2015</v>
      </c>
      <c r="C81">
        <v>8.6853410959456229E-2</v>
      </c>
    </row>
    <row r="82" spans="1:3" x14ac:dyDescent="0.25">
      <c r="A82" t="s">
        <v>687</v>
      </c>
      <c r="B82">
        <v>2016</v>
      </c>
      <c r="C82">
        <v>8.024869371026469E-2</v>
      </c>
    </row>
    <row r="83" spans="1:3" x14ac:dyDescent="0.25">
      <c r="A83" t="s">
        <v>688</v>
      </c>
      <c r="B83">
        <v>1990</v>
      </c>
      <c r="C83">
        <v>0.67242990553498982</v>
      </c>
    </row>
    <row r="84" spans="1:3" x14ac:dyDescent="0.25">
      <c r="A84" t="s">
        <v>688</v>
      </c>
      <c r="B84">
        <v>1991</v>
      </c>
      <c r="C84">
        <v>0.64968359123408925</v>
      </c>
    </row>
    <row r="85" spans="1:3" x14ac:dyDescent="0.25">
      <c r="A85" t="s">
        <v>688</v>
      </c>
      <c r="B85">
        <v>1992</v>
      </c>
      <c r="C85">
        <v>0.62918613961417058</v>
      </c>
    </row>
    <row r="86" spans="1:3" x14ac:dyDescent="0.25">
      <c r="A86" t="s">
        <v>688</v>
      </c>
      <c r="B86">
        <v>1993</v>
      </c>
      <c r="C86">
        <v>0.58777830606506454</v>
      </c>
    </row>
    <row r="87" spans="1:3" x14ac:dyDescent="0.25">
      <c r="A87" t="s">
        <v>688</v>
      </c>
      <c r="B87">
        <v>1994</v>
      </c>
      <c r="C87">
        <v>0.52538100315458403</v>
      </c>
    </row>
    <row r="88" spans="1:3" x14ac:dyDescent="0.25">
      <c r="A88" t="s">
        <v>688</v>
      </c>
      <c r="B88">
        <v>1995</v>
      </c>
      <c r="C88">
        <v>0.5880247716278838</v>
      </c>
    </row>
    <row r="89" spans="1:3" x14ac:dyDescent="0.25">
      <c r="A89" t="s">
        <v>688</v>
      </c>
      <c r="B89">
        <v>1996</v>
      </c>
      <c r="C89">
        <v>0.65237162799384996</v>
      </c>
    </row>
    <row r="90" spans="1:3" x14ac:dyDescent="0.25">
      <c r="A90" t="s">
        <v>688</v>
      </c>
      <c r="B90">
        <v>1997</v>
      </c>
      <c r="C90">
        <v>0.5860035816572412</v>
      </c>
    </row>
    <row r="91" spans="1:3" x14ac:dyDescent="0.25">
      <c r="A91" t="s">
        <v>688</v>
      </c>
      <c r="B91">
        <v>1998</v>
      </c>
      <c r="C91">
        <v>0.51387773038548146</v>
      </c>
    </row>
    <row r="92" spans="1:3" x14ac:dyDescent="0.25">
      <c r="A92" t="s">
        <v>688</v>
      </c>
      <c r="B92">
        <v>1999</v>
      </c>
      <c r="C92">
        <v>0.48579677492209977</v>
      </c>
    </row>
    <row r="93" spans="1:3" x14ac:dyDescent="0.25">
      <c r="A93" t="s">
        <v>688</v>
      </c>
      <c r="B93">
        <v>2000</v>
      </c>
      <c r="C93">
        <v>0.45733900545290412</v>
      </c>
    </row>
    <row r="94" spans="1:3" x14ac:dyDescent="0.25">
      <c r="A94" t="s">
        <v>688</v>
      </c>
      <c r="B94">
        <v>2001</v>
      </c>
      <c r="C94">
        <v>0.42085084804788647</v>
      </c>
    </row>
    <row r="95" spans="1:3" x14ac:dyDescent="0.25">
      <c r="A95" t="s">
        <v>688</v>
      </c>
      <c r="B95">
        <v>2002</v>
      </c>
      <c r="C95">
        <v>0.38488881446853618</v>
      </c>
    </row>
    <row r="96" spans="1:3" x14ac:dyDescent="0.25">
      <c r="A96" t="s">
        <v>688</v>
      </c>
      <c r="B96">
        <v>2003</v>
      </c>
      <c r="C96">
        <v>0.34898217128494602</v>
      </c>
    </row>
    <row r="97" spans="1:3" x14ac:dyDescent="0.25">
      <c r="A97" t="s">
        <v>688</v>
      </c>
      <c r="B97">
        <v>2004</v>
      </c>
      <c r="C97">
        <v>0.31154461921842164</v>
      </c>
    </row>
    <row r="98" spans="1:3" x14ac:dyDescent="0.25">
      <c r="A98" t="s">
        <v>688</v>
      </c>
      <c r="B98">
        <v>2005</v>
      </c>
      <c r="C98">
        <v>0.275511767332563</v>
      </c>
    </row>
    <row r="99" spans="1:3" x14ac:dyDescent="0.25">
      <c r="A99" t="s">
        <v>688</v>
      </c>
      <c r="B99">
        <v>2006</v>
      </c>
      <c r="C99">
        <v>0.24075986477512096</v>
      </c>
    </row>
    <row r="100" spans="1:3" x14ac:dyDescent="0.25">
      <c r="A100" t="s">
        <v>688</v>
      </c>
      <c r="B100">
        <v>2007</v>
      </c>
      <c r="C100">
        <v>0.22859362189154789</v>
      </c>
    </row>
    <row r="101" spans="1:3" x14ac:dyDescent="0.25">
      <c r="A101" t="s">
        <v>688</v>
      </c>
      <c r="B101">
        <v>2008</v>
      </c>
      <c r="C101">
        <v>0.21736354099653052</v>
      </c>
    </row>
    <row r="102" spans="1:3" x14ac:dyDescent="0.25">
      <c r="A102" t="s">
        <v>688</v>
      </c>
      <c r="B102">
        <v>2009</v>
      </c>
      <c r="C102">
        <v>0.20708028099647438</v>
      </c>
    </row>
    <row r="103" spans="1:3" x14ac:dyDescent="0.25">
      <c r="A103" t="s">
        <v>688</v>
      </c>
      <c r="B103">
        <v>2010</v>
      </c>
      <c r="C103">
        <v>0.19776093938825701</v>
      </c>
    </row>
    <row r="104" spans="1:3" x14ac:dyDescent="0.25">
      <c r="A104" t="s">
        <v>688</v>
      </c>
      <c r="B104">
        <v>2011</v>
      </c>
      <c r="C104">
        <v>0.18943325515621368</v>
      </c>
    </row>
    <row r="105" spans="1:3" x14ac:dyDescent="0.25">
      <c r="A105" t="s">
        <v>688</v>
      </c>
      <c r="B105">
        <v>2012</v>
      </c>
      <c r="C105">
        <v>0.17329040375173749</v>
      </c>
    </row>
    <row r="106" spans="1:3" x14ac:dyDescent="0.25">
      <c r="A106" t="s">
        <v>688</v>
      </c>
      <c r="B106">
        <v>2013</v>
      </c>
      <c r="C106">
        <v>0.15823935500399411</v>
      </c>
    </row>
    <row r="107" spans="1:3" x14ac:dyDescent="0.25">
      <c r="A107" t="s">
        <v>688</v>
      </c>
      <c r="B107">
        <v>2014</v>
      </c>
      <c r="C107">
        <v>0.13953781067738474</v>
      </c>
    </row>
    <row r="108" spans="1:3" x14ac:dyDescent="0.25">
      <c r="A108" t="s">
        <v>688</v>
      </c>
      <c r="B108">
        <v>2015</v>
      </c>
      <c r="C108">
        <v>0.12127636303456064</v>
      </c>
    </row>
    <row r="109" spans="1:3" x14ac:dyDescent="0.25">
      <c r="A109" t="s">
        <v>688</v>
      </c>
      <c r="B109">
        <v>2016</v>
      </c>
      <c r="C109">
        <v>0.10338206435235364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AcrD26</vt:lpstr>
      <vt:lpstr>Sheet1</vt:lpstr>
      <vt:lpstr>Caudales</vt:lpstr>
      <vt:lpstr>Sheet2</vt:lpstr>
      <vt:lpstr>Sheet3</vt:lpstr>
      <vt:lpstr>TD_Table1</vt:lpstr>
      <vt:lpstr>Lodos</vt:lpstr>
      <vt:lpstr>TD_Table2</vt:lpstr>
      <vt:lpstr>TratamientoRural</vt:lpstr>
      <vt:lpstr>TD_Table3</vt:lpstr>
      <vt:lpstr>TratamientoUrbano</vt:lpstr>
      <vt:lpstr>MetanoRecuperado</vt:lpstr>
      <vt:lpstr>Sheet8</vt:lpstr>
      <vt:lpstr>Tratamiento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Greenie</dc:creator>
  <cp:lastModifiedBy>JMV</cp:lastModifiedBy>
  <dcterms:created xsi:type="dcterms:W3CDTF">2013-07-26T15:25:34Z</dcterms:created>
  <dcterms:modified xsi:type="dcterms:W3CDTF">2020-07-15T23:12:59Z</dcterms:modified>
</cp:coreProperties>
</file>