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71.xml" ContentType="application/vnd.openxmlformats-officedocument.spreadsheetml.revisionLog+xml"/>
  <Override PartName="/xl/revisions/revisionLog75.xml" ContentType="application/vnd.openxmlformats-officedocument.spreadsheetml.revisionLog+xml"/>
  <Override PartName="/xl/revisions/revisionLog67.xml" ContentType="application/vnd.openxmlformats-officedocument.spreadsheetml.revisionLog+xml"/>
  <Override PartName="/xl/revisions/revisionLog70.xml" ContentType="application/vnd.openxmlformats-officedocument.spreadsheetml.revisionLog+xml"/>
  <Override PartName="/xl/revisions/revisionLog66.xml" ContentType="application/vnd.openxmlformats-officedocument.spreadsheetml.revisionLog+xml"/>
  <Override PartName="/xl/revisions/revisionLog69.xml" ContentType="application/vnd.openxmlformats-officedocument.spreadsheetml.revisionLog+xml"/>
  <Override PartName="/xl/revisions/revisionLog74.xml" ContentType="application/vnd.openxmlformats-officedocument.spreadsheetml.revisionLog+xml"/>
  <Override PartName="/xl/revisions/revisionLog73.xml" ContentType="application/vnd.openxmlformats-officedocument.spreadsheetml.revisionLog+xml"/>
  <Override PartName="/xl/revisions/revisionLog72.xml" ContentType="application/vnd.openxmlformats-officedocument.spreadsheetml.revisionLog+xml"/>
  <Override PartName="/xl/revisions/revisionLog6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ublic\Documents\MMCall\root\sigma\api\"/>
    </mc:Choice>
  </mc:AlternateContent>
  <bookViews>
    <workbookView xWindow="0" yWindow="0" windowWidth="23040" windowHeight="8904"/>
  </bookViews>
  <sheets>
    <sheet name="Primer Turno" sheetId="1" r:id="rId1"/>
    <sheet name="Segundo Turno" sheetId="2" r:id="rId2"/>
    <sheet name="General" sheetId="3" r:id="rId3"/>
  </sheets>
  <definedNames>
    <definedName name="Calidad" localSheetId="1">'Segundo Turno'!$C$39:$C$45</definedName>
    <definedName name="Calidad">'Primer Turno'!$C$39:$C$45</definedName>
    <definedName name="Cambio_de_Modelo">'Primer Turno'!$G$4:$G$19</definedName>
    <definedName name="Codigos" localSheetId="1">'Segundo Turno'!$B$40:$B$49</definedName>
    <definedName name="Codigos">'Primer Turno'!$B$40:$B$49</definedName>
    <definedName name="Ford_2.0L" localSheetId="1">'Segundo Turno'!$C$32:$C$33</definedName>
    <definedName name="Ford_2.0L">'Primer Turno'!$C$32:$C$33</definedName>
    <definedName name="Ford_3.0L" localSheetId="1">'Segundo Turno'!$F$26</definedName>
    <definedName name="Ford_3.0L">'Primer Turno'!$F$26</definedName>
    <definedName name="Ford_3.5L_2017" localSheetId="1">'Segundo Turno'!$C$26:$C$27</definedName>
    <definedName name="Ford_3.5L_2017">'Primer Turno'!$C$26:$C$27</definedName>
    <definedName name="Ford_3.5L_2017_HO" localSheetId="1">'Segundo Turno'!$C$26:$C$27</definedName>
    <definedName name="Ford_3.5L_2017_HO">'Primer Turno'!$C$26:$C$27</definedName>
    <definedName name="Ford_3.5L_2018" localSheetId="1">'Segundo Turno'!$C$26:$C$27</definedName>
    <definedName name="Ford_3.5L_2018">'Primer Turno'!$C$26:$C$27</definedName>
    <definedName name="Ford_3.5L_2018_HO" localSheetId="1">'Segundo Turno'!$C$26:$C$27</definedName>
    <definedName name="Ford_3.5L_2018_HO">'Primer Turno'!$C$26:$C$27</definedName>
    <definedName name="Ford_I4" localSheetId="1">'Segundo Turno'!$F$32:$F$33</definedName>
    <definedName name="Ford_I4">'Primer Turno'!$F$32:$F$33</definedName>
    <definedName name="GM" localSheetId="1">'Segundo Turno'!$G$29</definedName>
    <definedName name="GM">'Primer Turno'!$G$29</definedName>
    <definedName name="Logistica" localSheetId="1">'Segundo Turno'!$E$39:$E$41</definedName>
    <definedName name="Logistica">'Primer Turno'!$E$39:$E$41</definedName>
    <definedName name="Mantenimiento" localSheetId="1">'Segundo Turno'!$C$48</definedName>
    <definedName name="Mantenimiento">'Primer Turno'!$C$48</definedName>
    <definedName name="Manufactura" localSheetId="1">'Segundo Turno'!$E$44:$E$48</definedName>
    <definedName name="Manufactura">'Primer Turno'!$E$44:$E$48</definedName>
    <definedName name="MVP" localSheetId="1">'Segundo Turno'!$C$26:$C$28</definedName>
    <definedName name="MVP">'Primer Turno'!$C$26:$C$28</definedName>
    <definedName name="NANO_FWD" localSheetId="1">'Segundo Turno'!$F$26</definedName>
    <definedName name="NANO_FWD">'Primer Turno'!$F$26</definedName>
    <definedName name="NANO_RWD" localSheetId="1">'Segundo Turno'!$E$26:$E$27</definedName>
    <definedName name="NANO_RWD">'Primer Turno'!$E$26:$E$27</definedName>
    <definedName name="Nissan" localSheetId="1">'Segundo Turno'!$E$32</definedName>
    <definedName name="Nissan">'Primer Turno'!$E$32</definedName>
    <definedName name="Otros" localSheetId="1">'Segundo Turno'!$E$51:$E$54</definedName>
    <definedName name="Otros">'Primer Turno'!$E$51:$E$54</definedName>
    <definedName name="Partes_de_Servicio" localSheetId="1">'Segundo Turno'!$C$26:$C$27</definedName>
    <definedName name="Partes_de_Servicio">'Primer Turno'!$C$26:$C$27</definedName>
    <definedName name="Personal" localSheetId="1">'Segundo Turno'!$C$51:$C$53</definedName>
    <definedName name="Personal">'Primer Turno'!$C$51:$C$53</definedName>
    <definedName name="Proyecto" localSheetId="1">'Segundo Turno'!$B$26:$B$38</definedName>
    <definedName name="Proyecto">'Primer Turno'!$B$26:$B$38</definedName>
    <definedName name="Tipo_de_Hora" localSheetId="1">'Segundo Turno'!$F$20:$F$23</definedName>
    <definedName name="Tipo_de_Hora">'Primer Turno'!$F$20:$F$23</definedName>
    <definedName name="Z_098C2CE7_49E4_4C25_BF4E_6AB0413F4CCE_.wvu.Cols" localSheetId="2" hidden="1">General!#REF!</definedName>
    <definedName name="Z_098C2CE7_49E4_4C25_BF4E_6AB0413F4CCE_.wvu.Cols" localSheetId="0" hidden="1">'Primer Turno'!$B:$E</definedName>
    <definedName name="Z_098C2CE7_49E4_4C25_BF4E_6AB0413F4CCE_.wvu.Cols" localSheetId="1" hidden="1">'Segundo Turno'!$B:$E</definedName>
    <definedName name="Z_38690903_A1DB_409F_A807_D00AA738EBA1_.wvu.Cols" localSheetId="2" hidden="1">General!#REF!</definedName>
    <definedName name="Z_38690903_A1DB_409F_A807_D00AA738EBA1_.wvu.Cols" localSheetId="0" hidden="1">'Primer Turno'!$B:$E</definedName>
    <definedName name="Z_38690903_A1DB_409F_A807_D00AA738EBA1_.wvu.Cols" localSheetId="1" hidden="1">'Segundo Turno'!$B:$E</definedName>
    <definedName name="Z_6291F9B9_75C7_4B8A_9EC4_87A71A6F3442_.wvu.Cols" localSheetId="2" hidden="1">General!#REF!</definedName>
    <definedName name="Z_6291F9B9_75C7_4B8A_9EC4_87A71A6F3442_.wvu.Cols" localSheetId="0" hidden="1">'Primer Turno'!$B:$E</definedName>
    <definedName name="Z_6291F9B9_75C7_4B8A_9EC4_87A71A6F3442_.wvu.Cols" localSheetId="1" hidden="1">'Segundo Turno'!$B:$E</definedName>
    <definedName name="Z_9AD63D16_CDE6_4272_88D1_41E26E9BE5B8_.wvu.Cols" localSheetId="2" hidden="1">General!#REF!</definedName>
    <definedName name="Z_9AD63D16_CDE6_4272_88D1_41E26E9BE5B8_.wvu.Cols" localSheetId="0" hidden="1">'Primer Turno'!$B:$E</definedName>
    <definedName name="Z_9AD63D16_CDE6_4272_88D1_41E26E9BE5B8_.wvu.Cols" localSheetId="1" hidden="1">'Segundo Turno'!$B:$E</definedName>
  </definedNames>
  <calcPr calcId="162913"/>
  <customWorkbookViews>
    <customWorkbookView name="lap - Vista personalizada" guid="{6BAF90DC-DF36-4064-B72A-8C34987EB812}" mergeInterval="0" personalView="1" maximized="1" xWindow="-9" yWindow="-9" windowWidth="1938" windowHeight="1048" activeSheetId="1"/>
    <customWorkbookView name="Soria, Jesus (Ramos) - Vista personalizada" guid="{1EA399C8-5B34-4E65-AB19-718FCC9B0120}" mergeInterval="0" personalView="1" maximized="1" xWindow="-8" yWindow="-8" windowWidth="1936" windowHeight="1056" activeSheetId="1"/>
    <customWorkbookView name="Soria, Jesus (Ramos) - Personal View" guid="{44472A9C-C363-4C87-8132-BD9078FDF0FA}" mergeInterval="0" personalView="1" maximized="1" xWindow="-8" yWindow="-8" windowWidth="1936" windowHeight="1056" activeSheetId="1"/>
    <customWorkbookView name="Mena, Allan (Ramos) - Personal View" guid="{D31605CC-A2EE-46A7-A1FF-BCBF7FFAE6F1}" mergeInterval="0" personalView="1" maximized="1" xWindow="-8" yWindow="-8" windowWidth="1696" windowHeight="1026" activeSheetId="1"/>
    <customWorkbookView name="Reyna, Juan (Ramos) - Personal View" guid="{06A1FD53-BFF5-4392-B06A-F8308387DCC8}" mergeInterval="0" personalView="1" maximized="1" windowWidth="1596" windowHeight="675" activeSheetId="1"/>
    <customWorkbookView name="Del La Cruz, Jose (Ramos) - Personal View" guid="{B8CF6825-673B-4D89-A19B-9587F88A5A7E}" mergeInterval="0" personalView="1" maximized="1" windowWidth="1596" windowHeight="685" activeSheetId="1"/>
    <customWorkbookView name="Gonzalez, Miguel (Ramos) - Vista personalizada" guid="{15FCFA3F-038C-4C4D-8C58-90C7DCB6973E}" mergeInterval="0" personalView="1" maximized="1" windowWidth="1596" windowHeight="675" activeSheetId="1"/>
    <customWorkbookView name="Huerta, Jacqueline (Ramos, Intern) - Personal View" guid="{F97CD9D6-1CE4-40A4-9443-6FF316FF9B43}" mergeInterval="0" personalView="1" maximized="1" xWindow="1358" yWindow="-8" windowWidth="1936" windowHeight="1066" activeSheetId="1"/>
    <customWorkbookView name="Rangel, Natalio (Ramos) - Personal View" guid="{9AD63D16-CDE6-4272-88D1-41E26E9BE5B8}" mergeInterval="0" personalView="1" maximized="1" windowWidth="1362" windowHeight="581" activeSheetId="3" showFormulaBar="0"/>
    <customWorkbookView name="(Ramos) Team Leaders, Production MVP - Personal View" guid="{098C2CE7-49E4-4C25-BF4E-6AB0413F4CCE}" mergeInterval="0" personalView="1" maximized="1" windowWidth="1916" windowHeight="843" activeSheetId="1"/>
    <customWorkbookView name="(Ramos) Team Leaders, Production NANO - Personal View" guid="{38690903-A1DB-409F-A807-D00AA738EBA1}" mergeInterval="0" personalView="1" maximized="1" windowWidth="1596" windowHeight="627" activeSheetId="1"/>
    <customWorkbookView name="(Ramos) Team Leaders, Production 2.0L - Vista personalizada" guid="{6291F9B9-75C7-4B8A-9EC4-87A71A6F3442}" mergeInterval="0" personalView="1" maximized="1" windowWidth="1596" windowHeight="665" activeSheetId="1"/>
    <customWorkbookView name="Vazquez, Ana (Ramos) - Personal View" guid="{705B3444-D537-41EC-8554-5C1D5CC71F96}" mergeInterval="0" personalView="1" maximized="1" windowWidth="1084" windowHeight="633" activeSheetId="1"/>
    <customWorkbookView name="Coronado, Edgar (Ramos) - Personal View" guid="{D6B7A0CE-488F-4253-B90B-961AB3069254}" mergeInterval="0" personalView="1" maximized="1" windowWidth="1916" windowHeight="855" activeSheetId="1" showComments="commIndAndComment"/>
    <customWorkbookView name="Avila, Erick (Ramos) - Personal View" guid="{58FAFC7E-2283-4C92-91A3-0C280DF3B1A5}" mergeInterval="0" personalView="1" maximized="1" xWindow="-8" yWindow="-8" windowWidth="1936" windowHeight="1056" activeSheetId="1"/>
  </customWorkbookViews>
</workbook>
</file>

<file path=xl/calcChain.xml><?xml version="1.0" encoding="utf-8"?>
<calcChain xmlns="http://schemas.openxmlformats.org/spreadsheetml/2006/main">
  <c r="M36" i="2" l="1"/>
  <c r="L36" i="2"/>
  <c r="M17" i="2"/>
  <c r="L17" i="2"/>
  <c r="Y5" i="2" l="1"/>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181" i="2"/>
  <c r="Y182" i="2"/>
  <c r="Y183" i="2"/>
  <c r="Y184" i="2"/>
  <c r="Y185" i="2"/>
  <c r="Y186" i="2"/>
  <c r="Y187" i="2"/>
  <c r="Y188" i="2"/>
  <c r="Y189" i="2"/>
  <c r="Y190" i="2"/>
  <c r="Y191" i="2"/>
  <c r="Y192" i="2"/>
  <c r="Y193" i="2"/>
  <c r="Y194" i="2"/>
  <c r="Y195" i="2"/>
  <c r="Y196" i="2"/>
  <c r="Y197" i="2"/>
  <c r="Y198" i="2"/>
  <c r="Y199" i="2"/>
  <c r="Y200" i="2"/>
  <c r="Y201" i="2"/>
  <c r="Y202" i="2"/>
  <c r="Y203" i="2"/>
  <c r="Y204" i="2"/>
  <c r="Y205" i="2"/>
  <c r="Y206" i="2"/>
  <c r="Y207" i="2"/>
  <c r="Y208" i="2"/>
  <c r="Y209" i="2"/>
  <c r="Y210" i="2"/>
  <c r="Y211" i="2"/>
  <c r="Y212" i="2"/>
  <c r="Y213" i="2"/>
  <c r="Y214" i="2"/>
  <c r="Y215" i="2"/>
  <c r="Y216" i="2"/>
  <c r="Y217" i="2"/>
  <c r="Y218" i="2"/>
  <c r="Y219" i="2"/>
  <c r="Y220" i="2"/>
  <c r="Y221" i="2"/>
  <c r="Y222" i="2"/>
  <c r="Y223" i="2"/>
  <c r="Y224" i="2"/>
  <c r="Y225" i="2"/>
  <c r="Y226" i="2"/>
  <c r="Y227" i="2"/>
  <c r="Y228" i="2"/>
  <c r="Y229" i="2"/>
  <c r="Y230" i="2"/>
  <c r="Y231" i="2"/>
  <c r="Y232" i="2"/>
  <c r="Y233" i="2"/>
  <c r="Y234" i="2"/>
  <c r="Y235" i="2"/>
  <c r="Y236" i="2"/>
  <c r="Y237" i="2"/>
  <c r="Y238" i="2"/>
  <c r="Y239" i="2"/>
  <c r="Y240" i="2"/>
  <c r="Y241" i="2"/>
  <c r="Y242" i="2"/>
  <c r="Y243" i="2"/>
  <c r="Y244" i="2"/>
  <c r="Y245" i="2"/>
  <c r="Y246" i="2"/>
  <c r="Y247" i="2"/>
  <c r="Y248" i="2"/>
  <c r="Y249" i="2"/>
  <c r="Y250" i="2"/>
  <c r="Y251" i="2"/>
  <c r="Y252" i="2"/>
  <c r="Y253" i="2"/>
  <c r="Y254" i="2"/>
  <c r="Y255" i="2"/>
  <c r="Y256" i="2"/>
  <c r="Y257" i="2"/>
  <c r="Y258" i="2"/>
  <c r="Y259" i="2"/>
  <c r="Y260" i="2"/>
  <c r="Y261" i="2"/>
  <c r="Y262" i="2"/>
  <c r="Y263" i="2"/>
  <c r="Y264" i="2"/>
  <c r="Y265" i="2"/>
  <c r="Y266" i="2"/>
  <c r="Y267" i="2"/>
  <c r="Y268" i="2"/>
  <c r="Y269" i="2"/>
  <c r="Y270" i="2"/>
  <c r="Y271" i="2"/>
  <c r="Y272" i="2"/>
  <c r="Y273" i="2"/>
  <c r="Y274" i="2"/>
  <c r="Y275" i="2"/>
  <c r="Y276" i="2"/>
  <c r="Y277" i="2"/>
  <c r="Y278" i="2"/>
  <c r="Y279" i="2"/>
  <c r="Y280" i="2"/>
  <c r="Y281" i="2"/>
  <c r="Y282" i="2"/>
  <c r="Y283" i="2"/>
  <c r="Y284" i="2"/>
  <c r="Y285" i="2"/>
  <c r="Y286" i="2"/>
  <c r="Y287" i="2"/>
  <c r="Y288" i="2"/>
  <c r="Y289" i="2"/>
  <c r="Y290" i="2"/>
  <c r="Y291" i="2"/>
  <c r="Y292" i="2"/>
  <c r="Y293" i="2"/>
  <c r="Y294" i="2"/>
  <c r="Y295" i="2"/>
  <c r="Y296" i="2"/>
  <c r="Y297" i="2"/>
  <c r="Y298" i="2"/>
  <c r="Y299" i="2"/>
  <c r="Y300" i="2"/>
  <c r="Y301" i="2"/>
  <c r="Y302" i="2"/>
  <c r="Y303" i="2"/>
  <c r="Y304" i="2"/>
  <c r="Y305" i="2"/>
  <c r="Y306" i="2"/>
  <c r="Y307" i="2"/>
  <c r="Y308" i="2"/>
  <c r="Y309" i="2"/>
  <c r="Y310" i="2"/>
  <c r="Y311" i="2"/>
  <c r="Y312" i="2"/>
  <c r="Y313" i="2"/>
  <c r="Y314" i="2"/>
  <c r="Y315" i="2"/>
  <c r="Y316" i="2"/>
  <c r="Y317" i="2"/>
  <c r="Y318" i="2"/>
  <c r="Y319" i="2"/>
  <c r="Y320" i="2"/>
  <c r="Y321" i="2"/>
  <c r="Y322" i="2"/>
  <c r="Y323" i="2"/>
  <c r="Y324" i="2"/>
  <c r="Y325" i="2"/>
  <c r="Y326" i="2"/>
  <c r="Y327" i="2"/>
  <c r="Y328" i="2"/>
  <c r="Y329" i="2"/>
  <c r="Y330" i="2"/>
  <c r="Y331" i="2"/>
  <c r="Y332" i="2"/>
  <c r="Y333" i="2"/>
  <c r="Y334" i="2"/>
  <c r="Y335" i="2"/>
  <c r="Y336" i="2"/>
  <c r="Y337" i="2"/>
  <c r="Y338" i="2"/>
  <c r="Y339" i="2"/>
  <c r="Y340" i="2"/>
  <c r="Y341" i="2"/>
  <c r="Y342" i="2"/>
  <c r="Y343" i="2"/>
  <c r="Y344" i="2"/>
  <c r="Y345" i="2"/>
  <c r="Y346" i="2"/>
  <c r="Y347" i="2"/>
  <c r="Y348" i="2"/>
  <c r="Y349" i="2"/>
  <c r="Y350" i="2"/>
  <c r="Y351" i="2"/>
  <c r="Y352" i="2"/>
  <c r="Y353" i="2"/>
  <c r="Y354" i="2"/>
  <c r="Y355" i="2"/>
  <c r="Y356" i="2"/>
  <c r="Y357" i="2"/>
  <c r="Y358" i="2"/>
  <c r="Y359" i="2"/>
  <c r="Y360" i="2"/>
  <c r="Y361" i="2"/>
  <c r="Y362" i="2"/>
  <c r="Y363" i="2"/>
  <c r="Y364" i="2"/>
  <c r="Y365" i="2"/>
  <c r="Y366" i="2"/>
  <c r="Y367" i="2"/>
  <c r="Y368" i="2"/>
  <c r="Y369" i="2"/>
  <c r="Y370" i="2"/>
  <c r="Y371" i="2"/>
  <c r="Y372" i="2"/>
  <c r="Y373" i="2"/>
  <c r="Y374" i="2"/>
  <c r="Y375" i="2"/>
  <c r="Y376" i="2"/>
  <c r="Y377" i="2"/>
  <c r="Y378" i="2"/>
  <c r="Y379" i="2"/>
  <c r="Y380" i="2"/>
  <c r="Y381" i="2"/>
  <c r="Y382" i="2"/>
  <c r="Y383" i="2"/>
  <c r="Y384" i="2"/>
  <c r="Y385" i="2"/>
  <c r="Y386" i="2"/>
  <c r="Y387" i="2"/>
  <c r="Y388" i="2"/>
  <c r="Y389" i="2"/>
  <c r="Y390" i="2"/>
  <c r="Y391" i="2"/>
  <c r="Y392" i="2"/>
  <c r="Y393" i="2"/>
  <c r="Y394" i="2"/>
  <c r="Y395" i="2"/>
  <c r="Y396" i="2"/>
  <c r="Y397" i="2"/>
  <c r="Y398" i="2"/>
  <c r="Y399" i="2"/>
  <c r="Y400" i="2"/>
  <c r="Y401" i="2"/>
  <c r="Y402" i="2"/>
  <c r="Y403" i="2"/>
  <c r="Y404" i="2"/>
  <c r="Y405" i="2"/>
  <c r="Y406" i="2"/>
  <c r="Y407" i="2"/>
  <c r="Y408" i="2"/>
  <c r="Y409" i="2"/>
  <c r="Y410" i="2"/>
  <c r="Y411" i="2"/>
  <c r="Y412" i="2"/>
  <c r="Y413" i="2"/>
  <c r="Y414" i="2"/>
  <c r="Y415" i="2"/>
  <c r="Y416" i="2"/>
  <c r="Y417" i="2"/>
  <c r="Y418" i="2"/>
  <c r="Y419" i="2"/>
  <c r="Y420" i="2"/>
  <c r="Y421" i="2"/>
  <c r="Y422" i="2"/>
  <c r="Y423" i="2"/>
  <c r="Y424" i="2"/>
  <c r="Y425" i="2"/>
  <c r="Y426" i="2"/>
  <c r="Y427" i="2"/>
  <c r="Y428" i="2"/>
  <c r="Y429" i="2"/>
  <c r="Y430" i="2"/>
  <c r="Y431" i="2"/>
  <c r="Y432" i="2"/>
  <c r="Y433" i="2"/>
  <c r="Y434" i="2"/>
  <c r="Y435" i="2"/>
  <c r="Y436" i="2"/>
  <c r="Y437" i="2"/>
  <c r="Y438" i="2"/>
  <c r="Y439" i="2"/>
  <c r="Y440" i="2"/>
  <c r="Y441" i="2"/>
  <c r="Y442" i="2"/>
  <c r="Y443" i="2"/>
  <c r="Y444" i="2"/>
  <c r="Y445" i="2"/>
  <c r="Y446" i="2"/>
  <c r="Y447" i="2"/>
  <c r="Y448" i="2"/>
  <c r="Y449" i="2"/>
  <c r="Y450" i="2"/>
  <c r="Y451" i="2"/>
  <c r="Y452" i="2"/>
  <c r="Y453" i="2"/>
  <c r="Y454" i="2"/>
  <c r="Y455" i="2"/>
  <c r="Y456" i="2"/>
  <c r="Y457" i="2"/>
  <c r="Y458" i="2"/>
  <c r="Y459" i="2"/>
  <c r="Y460" i="2"/>
  <c r="Y461" i="2"/>
  <c r="Y462" i="2"/>
  <c r="Y463" i="2"/>
  <c r="Y464" i="2"/>
  <c r="Y465" i="2"/>
  <c r="Y466" i="2"/>
  <c r="Y467" i="2"/>
  <c r="Y468" i="2"/>
  <c r="Y469" i="2"/>
  <c r="Y470" i="2"/>
  <c r="Y471" i="2"/>
  <c r="Y472" i="2"/>
  <c r="Y473" i="2"/>
  <c r="Y474" i="2"/>
  <c r="Y475" i="2"/>
  <c r="Y476" i="2"/>
  <c r="Y477" i="2"/>
  <c r="Y478" i="2"/>
  <c r="Y479" i="2"/>
  <c r="Y480" i="2"/>
  <c r="Y481" i="2"/>
  <c r="Y482" i="2"/>
  <c r="Y483" i="2"/>
  <c r="Y484" i="2"/>
  <c r="Y485" i="2"/>
  <c r="Y486" i="2"/>
  <c r="Y487" i="2"/>
  <c r="Y488" i="2"/>
  <c r="Y489" i="2"/>
  <c r="Y490" i="2"/>
  <c r="Y491" i="2"/>
  <c r="Y492" i="2"/>
  <c r="Y493" i="2"/>
  <c r="Y494" i="2"/>
  <c r="Y495" i="2"/>
  <c r="Y496" i="2"/>
  <c r="Y497" i="2"/>
  <c r="Y498" i="2"/>
  <c r="Y499" i="2"/>
  <c r="Y500" i="2"/>
  <c r="Y501" i="2"/>
  <c r="Y502" i="2"/>
  <c r="Y503" i="2"/>
  <c r="Y504" i="2"/>
  <c r="Y505" i="2"/>
  <c r="Y506" i="2"/>
  <c r="Y507" i="2"/>
  <c r="Y508" i="2"/>
  <c r="Y509" i="2"/>
  <c r="Y510" i="2"/>
  <c r="Y511" i="2"/>
  <c r="Y512" i="2"/>
  <c r="Y513" i="2"/>
  <c r="Y514" i="2"/>
  <c r="Y515" i="2"/>
  <c r="Y516" i="2"/>
  <c r="Y517" i="2"/>
  <c r="Y518" i="2"/>
  <c r="Y519" i="2"/>
  <c r="Y520" i="2"/>
  <c r="Y521" i="2"/>
  <c r="Y522" i="2"/>
  <c r="Y523" i="2"/>
  <c r="Y524" i="2"/>
  <c r="Y525" i="2"/>
  <c r="Y526" i="2"/>
  <c r="Y527" i="2"/>
  <c r="Y528" i="2"/>
  <c r="Y529" i="2"/>
  <c r="Y530" i="2"/>
  <c r="Y531" i="2"/>
  <c r="Y532" i="2"/>
  <c r="Y533" i="2"/>
  <c r="Y534" i="2"/>
  <c r="Y535" i="2"/>
  <c r="Y536" i="2"/>
  <c r="Y537" i="2"/>
  <c r="Y538" i="2"/>
  <c r="Y539" i="2"/>
  <c r="Y540" i="2"/>
  <c r="Y541" i="2"/>
  <c r="Y542" i="2"/>
  <c r="Y543" i="2"/>
  <c r="Y544" i="2"/>
  <c r="Y545" i="2"/>
  <c r="Y546" i="2"/>
  <c r="Y547" i="2"/>
  <c r="Y548" i="2"/>
  <c r="Y549" i="2"/>
  <c r="Y550" i="2"/>
  <c r="Y551" i="2"/>
  <c r="Y552" i="2"/>
  <c r="Y553" i="2"/>
  <c r="Y554" i="2"/>
  <c r="Y555" i="2"/>
  <c r="Y556" i="2"/>
  <c r="Y557" i="2"/>
  <c r="Y558" i="2"/>
  <c r="Y559" i="2"/>
  <c r="Y560" i="2"/>
  <c r="Y561" i="2"/>
  <c r="Y562" i="2"/>
  <c r="Y563" i="2"/>
  <c r="Y564" i="2"/>
  <c r="Y565" i="2"/>
  <c r="Y566" i="2"/>
  <c r="Y567" i="2"/>
  <c r="Y568" i="2"/>
  <c r="Y569" i="2"/>
  <c r="Y570" i="2"/>
  <c r="Y571" i="2"/>
  <c r="Y572" i="2"/>
  <c r="Y573" i="2"/>
  <c r="Y574" i="2"/>
  <c r="Y575" i="2"/>
  <c r="Y576" i="2"/>
  <c r="Y577" i="2"/>
  <c r="Y578" i="2"/>
  <c r="Y579" i="2"/>
  <c r="Y4" i="2"/>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B42" i="3" l="1"/>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N12" i="3" l="1"/>
  <c r="L12" i="3"/>
  <c r="G12" i="3"/>
  <c r="E8" i="3" l="1"/>
  <c r="E9" i="3"/>
  <c r="E10" i="3"/>
  <c r="E11" i="3"/>
  <c r="E12" i="3"/>
  <c r="E13" i="3"/>
  <c r="E7" i="3"/>
  <c r="E6" i="3"/>
  <c r="E5" i="3"/>
  <c r="AB579" i="2"/>
  <c r="P579" i="2"/>
  <c r="AB578" i="2"/>
  <c r="U577" i="2" s="1"/>
  <c r="P578" i="2"/>
  <c r="AB577" i="2"/>
  <c r="P577" i="2"/>
  <c r="AB576" i="2"/>
  <c r="P576" i="2"/>
  <c r="AB575" i="2"/>
  <c r="P575" i="2"/>
  <c r="AB574" i="2"/>
  <c r="P574" i="2"/>
  <c r="AB573" i="2"/>
  <c r="P573" i="2"/>
  <c r="AB572" i="2"/>
  <c r="U571" i="2" s="1"/>
  <c r="P572" i="2"/>
  <c r="AB571" i="2"/>
  <c r="P571" i="2"/>
  <c r="AB570" i="2"/>
  <c r="P570" i="2"/>
  <c r="AB569" i="2"/>
  <c r="P569" i="2"/>
  <c r="AB568" i="2"/>
  <c r="P568" i="2"/>
  <c r="AB567" i="2"/>
  <c r="P567" i="2"/>
  <c r="AB566" i="2"/>
  <c r="U565" i="2" s="1"/>
  <c r="P566" i="2"/>
  <c r="AB565" i="2"/>
  <c r="P565" i="2"/>
  <c r="AB564" i="2"/>
  <c r="P564" i="2"/>
  <c r="AB563" i="2"/>
  <c r="P563" i="2"/>
  <c r="AB562" i="2"/>
  <c r="P562" i="2"/>
  <c r="AB561" i="2"/>
  <c r="P561" i="2"/>
  <c r="AB560" i="2"/>
  <c r="U559" i="2" s="1"/>
  <c r="P560" i="2"/>
  <c r="AB559" i="2"/>
  <c r="P559" i="2"/>
  <c r="AB558" i="2"/>
  <c r="P558" i="2"/>
  <c r="AB557" i="2"/>
  <c r="P557" i="2"/>
  <c r="AB556" i="2"/>
  <c r="P556" i="2"/>
  <c r="AB555" i="2"/>
  <c r="P555" i="2"/>
  <c r="AB554" i="2"/>
  <c r="U553" i="2" s="1"/>
  <c r="P554" i="2"/>
  <c r="AB553" i="2"/>
  <c r="P553" i="2"/>
  <c r="AB552" i="2"/>
  <c r="P552" i="2"/>
  <c r="AB551" i="2"/>
  <c r="P551" i="2"/>
  <c r="AB550" i="2"/>
  <c r="P550" i="2"/>
  <c r="AB549" i="2"/>
  <c r="P549" i="2"/>
  <c r="AB548" i="2"/>
  <c r="U547" i="2" s="1"/>
  <c r="P548" i="2"/>
  <c r="AB547" i="2"/>
  <c r="P547" i="2"/>
  <c r="AB546" i="2"/>
  <c r="P546" i="2"/>
  <c r="AB545" i="2"/>
  <c r="P545" i="2"/>
  <c r="AB544" i="2"/>
  <c r="P544" i="2"/>
  <c r="AB543" i="2"/>
  <c r="P543" i="2"/>
  <c r="AB542" i="2"/>
  <c r="U541" i="2" s="1"/>
  <c r="P542" i="2"/>
  <c r="AB541" i="2"/>
  <c r="P541" i="2"/>
  <c r="AB540" i="2"/>
  <c r="P540" i="2"/>
  <c r="AB539" i="2"/>
  <c r="P539" i="2"/>
  <c r="AB538" i="2"/>
  <c r="P538" i="2"/>
  <c r="AB537" i="2"/>
  <c r="P537" i="2"/>
  <c r="AB536" i="2"/>
  <c r="U535" i="2" s="1"/>
  <c r="P536" i="2"/>
  <c r="AB535" i="2"/>
  <c r="P535" i="2"/>
  <c r="AB534" i="2"/>
  <c r="P534" i="2"/>
  <c r="AB533" i="2"/>
  <c r="P533" i="2"/>
  <c r="AB532" i="2"/>
  <c r="P532" i="2"/>
  <c r="AB531" i="2"/>
  <c r="P531" i="2"/>
  <c r="AB530" i="2"/>
  <c r="U529" i="2" s="1"/>
  <c r="P530" i="2"/>
  <c r="AB529" i="2"/>
  <c r="P529" i="2"/>
  <c r="AB528" i="2"/>
  <c r="P528" i="2"/>
  <c r="AB527" i="2"/>
  <c r="P527" i="2"/>
  <c r="AB526" i="2"/>
  <c r="P526" i="2"/>
  <c r="AB525" i="2"/>
  <c r="P525" i="2"/>
  <c r="AB524" i="2"/>
  <c r="U523" i="2" s="1"/>
  <c r="P524" i="2"/>
  <c r="AB523" i="2"/>
  <c r="P523" i="2"/>
  <c r="AB522" i="2"/>
  <c r="P522" i="2"/>
  <c r="AB521" i="2"/>
  <c r="P521" i="2"/>
  <c r="AB520" i="2"/>
  <c r="P520" i="2"/>
  <c r="AB519" i="2"/>
  <c r="P519" i="2"/>
  <c r="AB518" i="2"/>
  <c r="U517" i="2" s="1"/>
  <c r="P518" i="2"/>
  <c r="AB517" i="2"/>
  <c r="P517" i="2"/>
  <c r="AB516" i="2"/>
  <c r="P516" i="2"/>
  <c r="AB515" i="2"/>
  <c r="P515" i="2"/>
  <c r="AB514" i="2"/>
  <c r="P514" i="2"/>
  <c r="AB513" i="2"/>
  <c r="P513" i="2"/>
  <c r="AB512" i="2"/>
  <c r="U511" i="2" s="1"/>
  <c r="P512" i="2"/>
  <c r="AB511" i="2"/>
  <c r="P511" i="2"/>
  <c r="AB510" i="2"/>
  <c r="P510" i="2"/>
  <c r="AB509" i="2"/>
  <c r="P509" i="2"/>
  <c r="AB508" i="2"/>
  <c r="P508" i="2"/>
  <c r="AB507" i="2"/>
  <c r="P507" i="2"/>
  <c r="AB506" i="2"/>
  <c r="U505" i="2" s="1"/>
  <c r="P506" i="2"/>
  <c r="AB505" i="2"/>
  <c r="P505" i="2"/>
  <c r="AB504" i="2"/>
  <c r="P504" i="2"/>
  <c r="AB503" i="2"/>
  <c r="P503" i="2"/>
  <c r="AB502" i="2"/>
  <c r="P502" i="2"/>
  <c r="AB501" i="2"/>
  <c r="P501" i="2"/>
  <c r="AB500" i="2"/>
  <c r="U499" i="2" s="1"/>
  <c r="P500" i="2"/>
  <c r="AB499" i="2"/>
  <c r="P499" i="2"/>
  <c r="AB498" i="2"/>
  <c r="P498" i="2"/>
  <c r="AB497" i="2"/>
  <c r="P497" i="2"/>
  <c r="AB496" i="2"/>
  <c r="P496" i="2"/>
  <c r="AB495" i="2"/>
  <c r="P495" i="2"/>
  <c r="AB494" i="2"/>
  <c r="U493" i="2" s="1"/>
  <c r="P494" i="2"/>
  <c r="AB493" i="2"/>
  <c r="P493" i="2"/>
  <c r="AB492" i="2"/>
  <c r="P492" i="2"/>
  <c r="AB491" i="2"/>
  <c r="P491" i="2"/>
  <c r="AB490" i="2"/>
  <c r="P490" i="2"/>
  <c r="AB489" i="2"/>
  <c r="P489" i="2"/>
  <c r="AB488" i="2"/>
  <c r="U487" i="2" s="1"/>
  <c r="P488" i="2"/>
  <c r="AB487" i="2"/>
  <c r="P487" i="2"/>
  <c r="AB486" i="2"/>
  <c r="P486" i="2"/>
  <c r="AB485" i="2"/>
  <c r="P485" i="2"/>
  <c r="AB484" i="2"/>
  <c r="P484" i="2"/>
  <c r="AB483" i="2"/>
  <c r="P483" i="2"/>
  <c r="AB482" i="2"/>
  <c r="U481" i="2" s="1"/>
  <c r="P482" i="2"/>
  <c r="AB481" i="2"/>
  <c r="P481" i="2"/>
  <c r="AB480" i="2"/>
  <c r="P480" i="2"/>
  <c r="AB479" i="2"/>
  <c r="P479" i="2"/>
  <c r="AB478" i="2"/>
  <c r="P478" i="2"/>
  <c r="AB477" i="2"/>
  <c r="P477" i="2"/>
  <c r="AB476" i="2"/>
  <c r="U475" i="2" s="1"/>
  <c r="P476" i="2"/>
  <c r="AB475" i="2"/>
  <c r="P475" i="2"/>
  <c r="AB474" i="2"/>
  <c r="P474" i="2"/>
  <c r="AB473" i="2"/>
  <c r="P473" i="2"/>
  <c r="AB472" i="2"/>
  <c r="P472" i="2"/>
  <c r="AB471" i="2"/>
  <c r="P471" i="2"/>
  <c r="AB470" i="2"/>
  <c r="U469" i="2" s="1"/>
  <c r="P470" i="2"/>
  <c r="AB469" i="2"/>
  <c r="P469" i="2"/>
  <c r="AB468" i="2"/>
  <c r="P468" i="2"/>
  <c r="AB467" i="2"/>
  <c r="P467" i="2"/>
  <c r="AB466" i="2"/>
  <c r="P466" i="2"/>
  <c r="AB465" i="2"/>
  <c r="P465" i="2"/>
  <c r="AB464" i="2"/>
  <c r="U463" i="2" s="1"/>
  <c r="P464" i="2"/>
  <c r="AB463" i="2"/>
  <c r="P463" i="2"/>
  <c r="AB462" i="2"/>
  <c r="P462" i="2"/>
  <c r="AB461" i="2"/>
  <c r="P461" i="2"/>
  <c r="AB460" i="2"/>
  <c r="P460" i="2"/>
  <c r="AB459" i="2"/>
  <c r="P459" i="2"/>
  <c r="AB458" i="2"/>
  <c r="U457" i="2" s="1"/>
  <c r="P458" i="2"/>
  <c r="AB457" i="2"/>
  <c r="P457" i="2"/>
  <c r="AB456" i="2"/>
  <c r="P456" i="2"/>
  <c r="AB455" i="2"/>
  <c r="U454" i="2" s="1"/>
  <c r="P455" i="2"/>
  <c r="AB454" i="2"/>
  <c r="P454" i="2"/>
  <c r="AB453" i="2"/>
  <c r="P453" i="2"/>
  <c r="AB452" i="2"/>
  <c r="U451" i="2" s="1"/>
  <c r="P452" i="2"/>
  <c r="AB451" i="2"/>
  <c r="P451" i="2"/>
  <c r="AB450" i="2"/>
  <c r="P450" i="2"/>
  <c r="AB449" i="2"/>
  <c r="P449" i="2"/>
  <c r="AB448" i="2"/>
  <c r="P448" i="2"/>
  <c r="AB447" i="2"/>
  <c r="P447" i="2"/>
  <c r="AB446" i="2"/>
  <c r="U445" i="2" s="1"/>
  <c r="P446" i="2"/>
  <c r="AB445" i="2"/>
  <c r="P445" i="2"/>
  <c r="AB444" i="2"/>
  <c r="P444" i="2"/>
  <c r="AB443" i="2"/>
  <c r="U442" i="2" s="1"/>
  <c r="P443" i="2"/>
  <c r="AB442" i="2"/>
  <c r="P442" i="2"/>
  <c r="AB441" i="2"/>
  <c r="P441" i="2"/>
  <c r="AB440" i="2"/>
  <c r="U439" i="2" s="1"/>
  <c r="P440" i="2"/>
  <c r="AB439" i="2"/>
  <c r="P439" i="2"/>
  <c r="AB438" i="2"/>
  <c r="P438" i="2"/>
  <c r="AB437" i="2"/>
  <c r="P437" i="2"/>
  <c r="AB436" i="2"/>
  <c r="P436" i="2"/>
  <c r="AB435" i="2"/>
  <c r="P435" i="2"/>
  <c r="AB434" i="2"/>
  <c r="U433" i="2" s="1"/>
  <c r="P434" i="2"/>
  <c r="AB433" i="2"/>
  <c r="P433" i="2"/>
  <c r="AB432" i="2"/>
  <c r="P432" i="2"/>
  <c r="AB431" i="2"/>
  <c r="U430" i="2" s="1"/>
  <c r="P431" i="2"/>
  <c r="AB430" i="2"/>
  <c r="P430" i="2"/>
  <c r="AB429" i="2"/>
  <c r="P429" i="2"/>
  <c r="AB428" i="2"/>
  <c r="U427" i="2" s="1"/>
  <c r="P428" i="2"/>
  <c r="AB427" i="2"/>
  <c r="P427" i="2"/>
  <c r="AB426" i="2"/>
  <c r="P426" i="2"/>
  <c r="AB425" i="2"/>
  <c r="P425" i="2"/>
  <c r="AB424" i="2"/>
  <c r="P424" i="2"/>
  <c r="AB423" i="2"/>
  <c r="P423" i="2"/>
  <c r="AB422" i="2"/>
  <c r="U421" i="2" s="1"/>
  <c r="P422" i="2"/>
  <c r="AB421" i="2"/>
  <c r="P421" i="2"/>
  <c r="AB420" i="2"/>
  <c r="P420" i="2"/>
  <c r="AB419" i="2"/>
  <c r="U418" i="2" s="1"/>
  <c r="P419" i="2"/>
  <c r="AB418" i="2"/>
  <c r="P418" i="2"/>
  <c r="AB417" i="2"/>
  <c r="P417" i="2"/>
  <c r="AB416" i="2"/>
  <c r="U415" i="2" s="1"/>
  <c r="P416" i="2"/>
  <c r="AB415" i="2"/>
  <c r="P415" i="2"/>
  <c r="AB414" i="2"/>
  <c r="P414" i="2"/>
  <c r="AB413" i="2"/>
  <c r="P413" i="2"/>
  <c r="AB412" i="2"/>
  <c r="P412" i="2"/>
  <c r="AB411" i="2"/>
  <c r="P411" i="2"/>
  <c r="AB410" i="2"/>
  <c r="U409" i="2" s="1"/>
  <c r="P410" i="2"/>
  <c r="AB409" i="2"/>
  <c r="P409" i="2"/>
  <c r="AB408" i="2"/>
  <c r="P408" i="2"/>
  <c r="AB407" i="2"/>
  <c r="U406" i="2" s="1"/>
  <c r="P407" i="2"/>
  <c r="AB406" i="2"/>
  <c r="P406" i="2"/>
  <c r="AB405" i="2"/>
  <c r="P405" i="2"/>
  <c r="AB404" i="2"/>
  <c r="U403" i="2" s="1"/>
  <c r="P404" i="2"/>
  <c r="AB403" i="2"/>
  <c r="P403" i="2"/>
  <c r="AB402" i="2"/>
  <c r="P402" i="2"/>
  <c r="AB401" i="2"/>
  <c r="P401" i="2"/>
  <c r="AB400" i="2"/>
  <c r="P400" i="2"/>
  <c r="AB399" i="2"/>
  <c r="P399" i="2"/>
  <c r="AB398" i="2"/>
  <c r="U397" i="2" s="1"/>
  <c r="P398" i="2"/>
  <c r="AB397" i="2"/>
  <c r="P397" i="2"/>
  <c r="AB396" i="2"/>
  <c r="P396" i="2"/>
  <c r="AB395" i="2"/>
  <c r="U394" i="2" s="1"/>
  <c r="P395" i="2"/>
  <c r="AB394" i="2"/>
  <c r="P394" i="2"/>
  <c r="AB393" i="2"/>
  <c r="P393" i="2"/>
  <c r="AB392" i="2"/>
  <c r="U391" i="2" s="1"/>
  <c r="P392" i="2"/>
  <c r="AB391" i="2"/>
  <c r="P391" i="2"/>
  <c r="AB390" i="2"/>
  <c r="P390" i="2"/>
  <c r="AB389" i="2"/>
  <c r="P389" i="2"/>
  <c r="AB388" i="2"/>
  <c r="P388" i="2"/>
  <c r="AB387" i="2"/>
  <c r="P387" i="2"/>
  <c r="AB386" i="2"/>
  <c r="U385" i="2" s="1"/>
  <c r="P386" i="2"/>
  <c r="AB385" i="2"/>
  <c r="P385" i="2"/>
  <c r="AB384" i="2"/>
  <c r="P384" i="2"/>
  <c r="AB383" i="2"/>
  <c r="U382" i="2" s="1"/>
  <c r="P383" i="2"/>
  <c r="AB382" i="2"/>
  <c r="P382" i="2"/>
  <c r="AB381" i="2"/>
  <c r="P381" i="2"/>
  <c r="AB380" i="2"/>
  <c r="U379" i="2" s="1"/>
  <c r="P380" i="2"/>
  <c r="AB379" i="2"/>
  <c r="P379" i="2"/>
  <c r="AB378" i="2"/>
  <c r="P378" i="2"/>
  <c r="AB377" i="2"/>
  <c r="P377" i="2"/>
  <c r="AB376" i="2"/>
  <c r="P376" i="2"/>
  <c r="AB375" i="2"/>
  <c r="P375" i="2"/>
  <c r="AB374" i="2"/>
  <c r="U373" i="2" s="1"/>
  <c r="P374" i="2"/>
  <c r="AB373" i="2"/>
  <c r="P373" i="2"/>
  <c r="AB372" i="2"/>
  <c r="P372" i="2"/>
  <c r="AB371" i="2"/>
  <c r="U370" i="2" s="1"/>
  <c r="P371" i="2"/>
  <c r="AB370" i="2"/>
  <c r="P370" i="2"/>
  <c r="AB369" i="2"/>
  <c r="P369" i="2"/>
  <c r="AB368" i="2"/>
  <c r="P368" i="2"/>
  <c r="AB367" i="2"/>
  <c r="P367" i="2"/>
  <c r="AB366" i="2"/>
  <c r="P366" i="2"/>
  <c r="AB365" i="2"/>
  <c r="P365" i="2"/>
  <c r="AB364" i="2"/>
  <c r="P364" i="2"/>
  <c r="AB363" i="2"/>
  <c r="P363" i="2"/>
  <c r="AB362" i="2"/>
  <c r="U361" i="2" s="1"/>
  <c r="P362" i="2"/>
  <c r="AB361" i="2"/>
  <c r="P361" i="2"/>
  <c r="AB360" i="2"/>
  <c r="P360" i="2"/>
  <c r="AB359" i="2"/>
  <c r="U358" i="2" s="1"/>
  <c r="P359" i="2"/>
  <c r="AB358" i="2"/>
  <c r="P358" i="2"/>
  <c r="AB357" i="2"/>
  <c r="P357" i="2"/>
  <c r="AB356" i="2"/>
  <c r="P356" i="2"/>
  <c r="AB355" i="2"/>
  <c r="P355" i="2"/>
  <c r="AB354" i="2"/>
  <c r="P354" i="2"/>
  <c r="AB353" i="2"/>
  <c r="P353" i="2"/>
  <c r="AB352" i="2"/>
  <c r="P352" i="2"/>
  <c r="AB351" i="2"/>
  <c r="P351" i="2"/>
  <c r="AB350" i="2"/>
  <c r="U349" i="2" s="1"/>
  <c r="P350" i="2"/>
  <c r="AB349" i="2"/>
  <c r="P349" i="2"/>
  <c r="AB348" i="2"/>
  <c r="P348" i="2"/>
  <c r="AB347" i="2"/>
  <c r="U346" i="2" s="1"/>
  <c r="P347" i="2"/>
  <c r="AB346" i="2"/>
  <c r="P346" i="2"/>
  <c r="AB345" i="2"/>
  <c r="P345" i="2"/>
  <c r="AB344" i="2"/>
  <c r="P344" i="2"/>
  <c r="AB343" i="2"/>
  <c r="P343" i="2"/>
  <c r="AB342" i="2"/>
  <c r="P342" i="2"/>
  <c r="AB341" i="2"/>
  <c r="P341" i="2"/>
  <c r="AB340" i="2"/>
  <c r="P340" i="2"/>
  <c r="AB339" i="2"/>
  <c r="P339" i="2"/>
  <c r="AB338" i="2"/>
  <c r="U337" i="2" s="1"/>
  <c r="P338" i="2"/>
  <c r="AB337" i="2"/>
  <c r="P337" i="2"/>
  <c r="AB336" i="2"/>
  <c r="P336" i="2"/>
  <c r="AB335" i="2"/>
  <c r="U334" i="2" s="1"/>
  <c r="P335" i="2"/>
  <c r="AB334" i="2"/>
  <c r="P334" i="2"/>
  <c r="AB333" i="2"/>
  <c r="P333" i="2"/>
  <c r="AB332" i="2"/>
  <c r="P332" i="2"/>
  <c r="AB331" i="2"/>
  <c r="P331" i="2"/>
  <c r="AB330" i="2"/>
  <c r="P330" i="2"/>
  <c r="AB329" i="2"/>
  <c r="P329" i="2"/>
  <c r="AB328" i="2"/>
  <c r="P328" i="2"/>
  <c r="AB327" i="2"/>
  <c r="P327" i="2"/>
  <c r="AB326" i="2"/>
  <c r="U325" i="2" s="1"/>
  <c r="P326" i="2"/>
  <c r="AB325" i="2"/>
  <c r="P325" i="2"/>
  <c r="AB324" i="2"/>
  <c r="P324" i="2"/>
  <c r="AB323" i="2"/>
  <c r="U322" i="2" s="1"/>
  <c r="P323" i="2"/>
  <c r="AB322" i="2"/>
  <c r="P322" i="2"/>
  <c r="AB321" i="2"/>
  <c r="P321" i="2"/>
  <c r="AB320" i="2"/>
  <c r="P320" i="2"/>
  <c r="AB319" i="2"/>
  <c r="P319" i="2"/>
  <c r="AB318" i="2"/>
  <c r="P318" i="2"/>
  <c r="AB317" i="2"/>
  <c r="P317" i="2"/>
  <c r="AB316" i="2"/>
  <c r="P316" i="2"/>
  <c r="AB315" i="2"/>
  <c r="P315" i="2"/>
  <c r="AB314" i="2"/>
  <c r="U313" i="2" s="1"/>
  <c r="P314" i="2"/>
  <c r="AB313" i="2"/>
  <c r="P313" i="2"/>
  <c r="AB312" i="2"/>
  <c r="P312" i="2"/>
  <c r="AB311" i="2"/>
  <c r="U310" i="2" s="1"/>
  <c r="P311" i="2"/>
  <c r="AB310" i="2"/>
  <c r="P310" i="2"/>
  <c r="AB309" i="2"/>
  <c r="P309" i="2"/>
  <c r="AB308" i="2"/>
  <c r="P308" i="2"/>
  <c r="AB307" i="2"/>
  <c r="P307" i="2"/>
  <c r="AB306" i="2"/>
  <c r="P306" i="2"/>
  <c r="AB305" i="2"/>
  <c r="P305" i="2"/>
  <c r="AB304" i="2"/>
  <c r="P304" i="2"/>
  <c r="AB303" i="2"/>
  <c r="P303" i="2"/>
  <c r="AB302" i="2"/>
  <c r="U301" i="2" s="1"/>
  <c r="P302" i="2"/>
  <c r="AB301" i="2"/>
  <c r="P301" i="2"/>
  <c r="AB300" i="2"/>
  <c r="P300" i="2"/>
  <c r="AB299" i="2"/>
  <c r="U298" i="2" s="1"/>
  <c r="P299" i="2"/>
  <c r="AB298" i="2"/>
  <c r="P298" i="2"/>
  <c r="AB297" i="2"/>
  <c r="P297" i="2"/>
  <c r="AB296" i="2"/>
  <c r="P296" i="2"/>
  <c r="AB295" i="2"/>
  <c r="P295" i="2"/>
  <c r="AB294" i="2"/>
  <c r="P294" i="2"/>
  <c r="AB293" i="2"/>
  <c r="P293" i="2"/>
  <c r="AB292" i="2"/>
  <c r="P292" i="2"/>
  <c r="AB291" i="2"/>
  <c r="P291" i="2"/>
  <c r="AB290" i="2"/>
  <c r="U289" i="2" s="1"/>
  <c r="P290" i="2"/>
  <c r="AB289" i="2"/>
  <c r="P289" i="2"/>
  <c r="AB288" i="2"/>
  <c r="P288" i="2"/>
  <c r="AB287" i="2"/>
  <c r="U286" i="2" s="1"/>
  <c r="P287" i="2"/>
  <c r="AB286" i="2"/>
  <c r="P286" i="2"/>
  <c r="AB285" i="2"/>
  <c r="P285" i="2"/>
  <c r="AB284" i="2"/>
  <c r="P284" i="2"/>
  <c r="AB283" i="2"/>
  <c r="P283" i="2"/>
  <c r="AB282" i="2"/>
  <c r="P282" i="2"/>
  <c r="AB281" i="2"/>
  <c r="P281" i="2"/>
  <c r="AB280" i="2"/>
  <c r="P280" i="2"/>
  <c r="AB279" i="2"/>
  <c r="P279" i="2"/>
  <c r="AB278" i="2"/>
  <c r="U277" i="2" s="1"/>
  <c r="P278" i="2"/>
  <c r="AB277" i="2"/>
  <c r="P277" i="2"/>
  <c r="AB276" i="2"/>
  <c r="P276" i="2"/>
  <c r="AB275" i="2"/>
  <c r="U274" i="2" s="1"/>
  <c r="P275" i="2"/>
  <c r="AB274" i="2"/>
  <c r="P274" i="2"/>
  <c r="AB273" i="2"/>
  <c r="P273" i="2"/>
  <c r="AB272" i="2"/>
  <c r="P272" i="2"/>
  <c r="AB271" i="2"/>
  <c r="P271" i="2"/>
  <c r="AB270" i="2"/>
  <c r="P270" i="2"/>
  <c r="AB269" i="2"/>
  <c r="P269" i="2"/>
  <c r="AB268" i="2"/>
  <c r="P268" i="2"/>
  <c r="AB267" i="2"/>
  <c r="P267" i="2"/>
  <c r="AB266" i="2"/>
  <c r="U265" i="2" s="1"/>
  <c r="P266" i="2"/>
  <c r="AB265" i="2"/>
  <c r="P265" i="2"/>
  <c r="AB264" i="2"/>
  <c r="P264" i="2"/>
  <c r="AB263" i="2"/>
  <c r="U262" i="2" s="1"/>
  <c r="P263" i="2"/>
  <c r="AB262" i="2"/>
  <c r="P262" i="2"/>
  <c r="AB261" i="2"/>
  <c r="P261" i="2"/>
  <c r="AB260" i="2"/>
  <c r="P260" i="2"/>
  <c r="AB259" i="2"/>
  <c r="P259" i="2"/>
  <c r="AB258" i="2"/>
  <c r="P258" i="2"/>
  <c r="AB257" i="2"/>
  <c r="P257" i="2"/>
  <c r="AB256" i="2"/>
  <c r="P256" i="2"/>
  <c r="AB255" i="2"/>
  <c r="P255" i="2"/>
  <c r="AB254" i="2"/>
  <c r="U253" i="2" s="1"/>
  <c r="P254" i="2"/>
  <c r="AB253" i="2"/>
  <c r="P253" i="2"/>
  <c r="AB252" i="2"/>
  <c r="P252" i="2"/>
  <c r="AB251" i="2"/>
  <c r="U250" i="2" s="1"/>
  <c r="P251" i="2"/>
  <c r="AB250" i="2"/>
  <c r="P250" i="2"/>
  <c r="AB249" i="2"/>
  <c r="P249" i="2"/>
  <c r="AB248" i="2"/>
  <c r="P248" i="2"/>
  <c r="AB247" i="2"/>
  <c r="P247" i="2"/>
  <c r="AB246" i="2"/>
  <c r="P246" i="2"/>
  <c r="AB245" i="2"/>
  <c r="P245" i="2"/>
  <c r="AB244" i="2"/>
  <c r="P244" i="2"/>
  <c r="AB243" i="2"/>
  <c r="P243" i="2"/>
  <c r="AB242" i="2"/>
  <c r="U241" i="2" s="1"/>
  <c r="P242" i="2"/>
  <c r="AB241" i="2"/>
  <c r="P241" i="2"/>
  <c r="AB240" i="2"/>
  <c r="P240" i="2"/>
  <c r="AB239" i="2"/>
  <c r="U238" i="2" s="1"/>
  <c r="P239" i="2"/>
  <c r="AB238" i="2"/>
  <c r="P238" i="2"/>
  <c r="AB237" i="2"/>
  <c r="P237" i="2"/>
  <c r="AB236" i="2"/>
  <c r="P236" i="2"/>
  <c r="AB235" i="2"/>
  <c r="P235" i="2"/>
  <c r="AB234" i="2"/>
  <c r="P234" i="2"/>
  <c r="AB233" i="2"/>
  <c r="P233" i="2"/>
  <c r="AB232" i="2"/>
  <c r="P232" i="2"/>
  <c r="AB231" i="2"/>
  <c r="P231" i="2"/>
  <c r="AB230" i="2"/>
  <c r="U229" i="2" s="1"/>
  <c r="P230" i="2"/>
  <c r="AB229" i="2"/>
  <c r="P229" i="2"/>
  <c r="AB228" i="2"/>
  <c r="P228" i="2"/>
  <c r="AB227" i="2"/>
  <c r="U226" i="2" s="1"/>
  <c r="P227" i="2"/>
  <c r="AB226" i="2"/>
  <c r="P226" i="2"/>
  <c r="AB225" i="2"/>
  <c r="P225" i="2"/>
  <c r="AB224" i="2"/>
  <c r="P224" i="2"/>
  <c r="AB223" i="2"/>
  <c r="P223" i="2"/>
  <c r="AB222" i="2"/>
  <c r="P222" i="2"/>
  <c r="AB221" i="2"/>
  <c r="P221" i="2"/>
  <c r="AB220" i="2"/>
  <c r="P220" i="2"/>
  <c r="AB219" i="2"/>
  <c r="P219" i="2"/>
  <c r="AB218" i="2"/>
  <c r="U217" i="2" s="1"/>
  <c r="P218" i="2"/>
  <c r="AB217" i="2"/>
  <c r="P217" i="2"/>
  <c r="AB216" i="2"/>
  <c r="P216" i="2"/>
  <c r="AB215" i="2"/>
  <c r="U214" i="2" s="1"/>
  <c r="P215" i="2"/>
  <c r="AB214" i="2"/>
  <c r="P214" i="2"/>
  <c r="AB213" i="2"/>
  <c r="P213" i="2"/>
  <c r="AB212" i="2"/>
  <c r="P212" i="2"/>
  <c r="AB211" i="2"/>
  <c r="P211" i="2"/>
  <c r="AB210" i="2"/>
  <c r="P210" i="2"/>
  <c r="AB209" i="2"/>
  <c r="P209" i="2"/>
  <c r="AB208" i="2"/>
  <c r="P208" i="2"/>
  <c r="AB207" i="2"/>
  <c r="P207" i="2"/>
  <c r="AB206" i="2"/>
  <c r="U205" i="2" s="1"/>
  <c r="P206" i="2"/>
  <c r="AB205" i="2"/>
  <c r="P205" i="2"/>
  <c r="AB204" i="2"/>
  <c r="P204" i="2"/>
  <c r="AB203" i="2"/>
  <c r="U202" i="2" s="1"/>
  <c r="P203" i="2"/>
  <c r="AB202" i="2"/>
  <c r="P202" i="2"/>
  <c r="AB201" i="2"/>
  <c r="P201" i="2"/>
  <c r="AB200" i="2"/>
  <c r="P200" i="2"/>
  <c r="AB199" i="2"/>
  <c r="P199" i="2"/>
  <c r="AB198" i="2"/>
  <c r="P198" i="2"/>
  <c r="AB197" i="2"/>
  <c r="P197" i="2"/>
  <c r="AB196" i="2"/>
  <c r="P196" i="2"/>
  <c r="AB195" i="2"/>
  <c r="P195" i="2"/>
  <c r="AB194" i="2"/>
  <c r="U193" i="2" s="1"/>
  <c r="P194" i="2"/>
  <c r="AB193" i="2"/>
  <c r="P193" i="2"/>
  <c r="AB192" i="2"/>
  <c r="P192" i="2"/>
  <c r="AB191" i="2"/>
  <c r="U190" i="2" s="1"/>
  <c r="P191" i="2"/>
  <c r="AB190" i="2"/>
  <c r="P190" i="2"/>
  <c r="AB189" i="2"/>
  <c r="P189" i="2"/>
  <c r="AB188" i="2"/>
  <c r="P188" i="2"/>
  <c r="AB187" i="2"/>
  <c r="P187" i="2"/>
  <c r="AB186" i="2"/>
  <c r="P186" i="2"/>
  <c r="AB185" i="2"/>
  <c r="P185" i="2"/>
  <c r="AD184" i="2"/>
  <c r="AC184" i="2"/>
  <c r="AB184" i="2"/>
  <c r="P184" i="2"/>
  <c r="AD183" i="2"/>
  <c r="AC183" i="2"/>
  <c r="AB183" i="2"/>
  <c r="P183" i="2"/>
  <c r="AD182" i="2"/>
  <c r="AC182" i="2"/>
  <c r="AB182" i="2"/>
  <c r="P182" i="2"/>
  <c r="AD181" i="2"/>
  <c r="AC181" i="2"/>
  <c r="AB181" i="2"/>
  <c r="P181" i="2"/>
  <c r="AD180" i="2"/>
  <c r="AC180" i="2"/>
  <c r="AB180" i="2"/>
  <c r="P180" i="2"/>
  <c r="AD179" i="2"/>
  <c r="AC179" i="2"/>
  <c r="AB179" i="2"/>
  <c r="P179" i="2"/>
  <c r="AD178" i="2"/>
  <c r="AC178" i="2"/>
  <c r="AB178" i="2"/>
  <c r="P178" i="2"/>
  <c r="AD177" i="2"/>
  <c r="AC177" i="2"/>
  <c r="AB177" i="2"/>
  <c r="P177" i="2"/>
  <c r="AD176" i="2"/>
  <c r="AC176" i="2"/>
  <c r="AB176" i="2"/>
  <c r="U175" i="2" s="1"/>
  <c r="P176" i="2"/>
  <c r="AD175" i="2"/>
  <c r="AC175" i="2"/>
  <c r="AB175" i="2"/>
  <c r="P175" i="2"/>
  <c r="AD174" i="2"/>
  <c r="AC174" i="2"/>
  <c r="AB174" i="2"/>
  <c r="P174" i="2"/>
  <c r="AD173" i="2"/>
  <c r="AC173" i="2"/>
  <c r="AB173" i="2"/>
  <c r="P173" i="2"/>
  <c r="AD172" i="2"/>
  <c r="AC172" i="2"/>
  <c r="AB172" i="2"/>
  <c r="P172" i="2"/>
  <c r="AD171" i="2"/>
  <c r="AC171" i="2"/>
  <c r="AB171" i="2"/>
  <c r="P171" i="2"/>
  <c r="AD170" i="2"/>
  <c r="AC170" i="2"/>
  <c r="AB170" i="2"/>
  <c r="P170" i="2"/>
  <c r="AD169" i="2"/>
  <c r="AC169" i="2"/>
  <c r="AB169" i="2"/>
  <c r="P169" i="2"/>
  <c r="AD168" i="2"/>
  <c r="AC168" i="2"/>
  <c r="AB168" i="2"/>
  <c r="P168" i="2"/>
  <c r="AD167" i="2"/>
  <c r="AC167" i="2"/>
  <c r="AB167" i="2"/>
  <c r="P167" i="2"/>
  <c r="AD166" i="2"/>
  <c r="AC166" i="2"/>
  <c r="AB166" i="2"/>
  <c r="P166" i="2"/>
  <c r="AD165" i="2"/>
  <c r="AC165" i="2"/>
  <c r="AB165" i="2"/>
  <c r="P165" i="2"/>
  <c r="AD164" i="2"/>
  <c r="AC164" i="2"/>
  <c r="AB164" i="2"/>
  <c r="U163" i="2" s="1"/>
  <c r="P164" i="2"/>
  <c r="AD163" i="2"/>
  <c r="AC163" i="2"/>
  <c r="AB163" i="2"/>
  <c r="P163" i="2"/>
  <c r="AD162" i="2"/>
  <c r="AC162" i="2"/>
  <c r="AB162" i="2"/>
  <c r="P162" i="2"/>
  <c r="AD161" i="2"/>
  <c r="AC161" i="2"/>
  <c r="AB161" i="2"/>
  <c r="U160" i="2" s="1"/>
  <c r="P161" i="2"/>
  <c r="AD160" i="2"/>
  <c r="AC160" i="2"/>
  <c r="AB160" i="2"/>
  <c r="P160" i="2"/>
  <c r="AD159" i="2"/>
  <c r="AC159" i="2"/>
  <c r="AB159" i="2"/>
  <c r="P159" i="2"/>
  <c r="AD158" i="2"/>
  <c r="AC158" i="2"/>
  <c r="AB158" i="2"/>
  <c r="P158" i="2"/>
  <c r="AD157" i="2"/>
  <c r="AC157" i="2"/>
  <c r="AB157" i="2"/>
  <c r="P157" i="2"/>
  <c r="AD156" i="2"/>
  <c r="AC156" i="2"/>
  <c r="AB156" i="2"/>
  <c r="P156" i="2"/>
  <c r="AD155" i="2"/>
  <c r="AC155" i="2"/>
  <c r="AB155" i="2"/>
  <c r="P155" i="2"/>
  <c r="AD154" i="2"/>
  <c r="AC154" i="2"/>
  <c r="AB154" i="2"/>
  <c r="P154" i="2"/>
  <c r="AD153" i="2"/>
  <c r="AC153" i="2"/>
  <c r="AB153" i="2"/>
  <c r="P153" i="2"/>
  <c r="AD152" i="2"/>
  <c r="AC152" i="2"/>
  <c r="AB152" i="2"/>
  <c r="U151" i="2" s="1"/>
  <c r="P152" i="2"/>
  <c r="AD151" i="2"/>
  <c r="AC151" i="2"/>
  <c r="AB151" i="2"/>
  <c r="P151" i="2"/>
  <c r="AD150" i="2"/>
  <c r="AC150" i="2"/>
  <c r="AB150" i="2"/>
  <c r="P150" i="2"/>
  <c r="AD149" i="2"/>
  <c r="AC149" i="2"/>
  <c r="AB149" i="2"/>
  <c r="U148" i="2" s="1"/>
  <c r="P149" i="2"/>
  <c r="AD148" i="2"/>
  <c r="AC148" i="2"/>
  <c r="AB148" i="2"/>
  <c r="P148" i="2"/>
  <c r="AD147" i="2"/>
  <c r="AC147" i="2"/>
  <c r="AB147" i="2"/>
  <c r="P147" i="2"/>
  <c r="AD146" i="2"/>
  <c r="AC146" i="2"/>
  <c r="AB146" i="2"/>
  <c r="P146" i="2"/>
  <c r="AD145" i="2"/>
  <c r="AC145" i="2"/>
  <c r="AB145" i="2"/>
  <c r="P145" i="2"/>
  <c r="AD144" i="2"/>
  <c r="AC144" i="2"/>
  <c r="AB144" i="2"/>
  <c r="P144" i="2"/>
  <c r="AD143" i="2"/>
  <c r="AC143" i="2"/>
  <c r="AB143" i="2"/>
  <c r="P143" i="2"/>
  <c r="AD142" i="2"/>
  <c r="AC142" i="2"/>
  <c r="AB142" i="2"/>
  <c r="P142" i="2"/>
  <c r="AD141" i="2"/>
  <c r="AC141" i="2"/>
  <c r="AB141" i="2"/>
  <c r="P141" i="2"/>
  <c r="AD140" i="2"/>
  <c r="AC140" i="2"/>
  <c r="AB140" i="2"/>
  <c r="U139" i="2" s="1"/>
  <c r="P140" i="2"/>
  <c r="AD139" i="2"/>
  <c r="AC139" i="2"/>
  <c r="AB139" i="2"/>
  <c r="P139" i="2"/>
  <c r="AD138" i="2"/>
  <c r="AC138" i="2"/>
  <c r="AB138" i="2"/>
  <c r="P138" i="2"/>
  <c r="AD137" i="2"/>
  <c r="AC137" i="2"/>
  <c r="AB137" i="2"/>
  <c r="U136" i="2" s="1"/>
  <c r="P137" i="2"/>
  <c r="AD136" i="2"/>
  <c r="AC136" i="2"/>
  <c r="AB136" i="2"/>
  <c r="P136" i="2"/>
  <c r="AD135" i="2"/>
  <c r="AC135" i="2"/>
  <c r="AB135" i="2"/>
  <c r="P135" i="2"/>
  <c r="AD134" i="2"/>
  <c r="AC134" i="2"/>
  <c r="AB134" i="2"/>
  <c r="P134" i="2"/>
  <c r="AD133" i="2"/>
  <c r="AC133" i="2"/>
  <c r="AB133" i="2"/>
  <c r="P133" i="2"/>
  <c r="AD132" i="2"/>
  <c r="AC132" i="2"/>
  <c r="AB132" i="2"/>
  <c r="P132" i="2"/>
  <c r="AD131" i="2"/>
  <c r="AC131" i="2"/>
  <c r="AB131" i="2"/>
  <c r="P131" i="2"/>
  <c r="AD130" i="2"/>
  <c r="AC130" i="2"/>
  <c r="AB130" i="2"/>
  <c r="P130" i="2"/>
  <c r="AD129" i="2"/>
  <c r="AC129" i="2"/>
  <c r="AB129" i="2"/>
  <c r="P129" i="2"/>
  <c r="AD128" i="2"/>
  <c r="AC128" i="2"/>
  <c r="AB128" i="2"/>
  <c r="U127" i="2" s="1"/>
  <c r="P128" i="2"/>
  <c r="AD127" i="2"/>
  <c r="AC127" i="2"/>
  <c r="AB127" i="2"/>
  <c r="P127" i="2"/>
  <c r="AD126" i="2"/>
  <c r="AC126" i="2"/>
  <c r="AB126" i="2"/>
  <c r="P126" i="2"/>
  <c r="AD125" i="2"/>
  <c r="AC125" i="2"/>
  <c r="AB125" i="2"/>
  <c r="U124" i="2" s="1"/>
  <c r="P125" i="2"/>
  <c r="AD124" i="2"/>
  <c r="AC124" i="2"/>
  <c r="AB124" i="2"/>
  <c r="P124" i="2"/>
  <c r="AD123" i="2"/>
  <c r="AC123" i="2"/>
  <c r="AB123" i="2"/>
  <c r="P123" i="2"/>
  <c r="AD122" i="2"/>
  <c r="AC122" i="2"/>
  <c r="AB122" i="2"/>
  <c r="U121" i="2" s="1"/>
  <c r="P122" i="2"/>
  <c r="AD121" i="2"/>
  <c r="AC121" i="2"/>
  <c r="AB121" i="2"/>
  <c r="P121" i="2"/>
  <c r="AD120" i="2"/>
  <c r="AC120" i="2"/>
  <c r="AB120" i="2"/>
  <c r="P120" i="2"/>
  <c r="AD119" i="2"/>
  <c r="AC119" i="2"/>
  <c r="AB119" i="2"/>
  <c r="U118" i="2" s="1"/>
  <c r="P119" i="2"/>
  <c r="AD118" i="2"/>
  <c r="AC118" i="2"/>
  <c r="AB118" i="2"/>
  <c r="P118" i="2"/>
  <c r="AD117" i="2"/>
  <c r="AC117" i="2"/>
  <c r="AB117" i="2"/>
  <c r="P117" i="2"/>
  <c r="AD116" i="2"/>
  <c r="AC116" i="2"/>
  <c r="AB116" i="2"/>
  <c r="U115" i="2" s="1"/>
  <c r="P116" i="2"/>
  <c r="AD115" i="2"/>
  <c r="AC115" i="2"/>
  <c r="AB115" i="2"/>
  <c r="P115" i="2"/>
  <c r="AD114" i="2"/>
  <c r="AC114" i="2"/>
  <c r="AB114" i="2"/>
  <c r="P114" i="2"/>
  <c r="AD113" i="2"/>
  <c r="AC113" i="2"/>
  <c r="AB113" i="2"/>
  <c r="U112" i="2" s="1"/>
  <c r="P113" i="2"/>
  <c r="AD112" i="2"/>
  <c r="AC112" i="2"/>
  <c r="AB112" i="2"/>
  <c r="P112" i="2"/>
  <c r="AD111" i="2"/>
  <c r="AC111" i="2"/>
  <c r="AB111" i="2"/>
  <c r="P111" i="2"/>
  <c r="AD110" i="2"/>
  <c r="AC110" i="2"/>
  <c r="AB110" i="2"/>
  <c r="U109" i="2" s="1"/>
  <c r="P110" i="2"/>
  <c r="AD109" i="2"/>
  <c r="AC109" i="2"/>
  <c r="AB109" i="2"/>
  <c r="P109" i="2"/>
  <c r="AD108" i="2"/>
  <c r="AC108" i="2"/>
  <c r="AB108" i="2"/>
  <c r="P108" i="2"/>
  <c r="AD107" i="2"/>
  <c r="AC107" i="2"/>
  <c r="AB107" i="2"/>
  <c r="U106" i="2" s="1"/>
  <c r="P107" i="2"/>
  <c r="AD106" i="2"/>
  <c r="AC106" i="2"/>
  <c r="AB106" i="2"/>
  <c r="P106" i="2"/>
  <c r="AD105" i="2"/>
  <c r="AC105" i="2"/>
  <c r="AB105" i="2"/>
  <c r="P105" i="2"/>
  <c r="AD104" i="2"/>
  <c r="AC104" i="2"/>
  <c r="AB104" i="2"/>
  <c r="U103" i="2" s="1"/>
  <c r="P104" i="2"/>
  <c r="AD103" i="2"/>
  <c r="AC103" i="2"/>
  <c r="AB103" i="2"/>
  <c r="P103" i="2"/>
  <c r="AD102" i="2"/>
  <c r="AC102" i="2"/>
  <c r="AB102" i="2"/>
  <c r="P102" i="2"/>
  <c r="AD101" i="2"/>
  <c r="AC101" i="2"/>
  <c r="AB101" i="2"/>
  <c r="U100" i="2" s="1"/>
  <c r="P101" i="2"/>
  <c r="AD100" i="2"/>
  <c r="AC100" i="2"/>
  <c r="AB100" i="2"/>
  <c r="P100" i="2"/>
  <c r="AD99" i="2"/>
  <c r="AC99" i="2"/>
  <c r="AB99" i="2"/>
  <c r="P99" i="2"/>
  <c r="AD98" i="2"/>
  <c r="AC98" i="2"/>
  <c r="AB98" i="2"/>
  <c r="U97" i="2" s="1"/>
  <c r="P98" i="2"/>
  <c r="AD97" i="2"/>
  <c r="AC97" i="2"/>
  <c r="AB97" i="2"/>
  <c r="P97" i="2"/>
  <c r="AD96" i="2"/>
  <c r="AC96" i="2"/>
  <c r="AB96" i="2"/>
  <c r="P96" i="2"/>
  <c r="AD95" i="2"/>
  <c r="AC95" i="2"/>
  <c r="AB95" i="2"/>
  <c r="U94" i="2" s="1"/>
  <c r="P95" i="2"/>
  <c r="AD94" i="2"/>
  <c r="AC94" i="2"/>
  <c r="AB94" i="2"/>
  <c r="P94" i="2"/>
  <c r="AD93" i="2"/>
  <c r="AC93" i="2"/>
  <c r="AB93" i="2"/>
  <c r="P93" i="2"/>
  <c r="AD92" i="2"/>
  <c r="AC92" i="2"/>
  <c r="AB92" i="2"/>
  <c r="U91" i="2" s="1"/>
  <c r="P92" i="2"/>
  <c r="AD91" i="2"/>
  <c r="AC91" i="2"/>
  <c r="AB91" i="2"/>
  <c r="P91" i="2"/>
  <c r="AD90" i="2"/>
  <c r="AC90" i="2"/>
  <c r="AB90" i="2"/>
  <c r="P90" i="2"/>
  <c r="AD89" i="2"/>
  <c r="AC89" i="2"/>
  <c r="AB89" i="2"/>
  <c r="U88" i="2" s="1"/>
  <c r="P89" i="2"/>
  <c r="AD88" i="2"/>
  <c r="AC88" i="2"/>
  <c r="AB88" i="2"/>
  <c r="P88" i="2"/>
  <c r="AD87" i="2"/>
  <c r="AC87" i="2"/>
  <c r="AB87" i="2"/>
  <c r="P87" i="2"/>
  <c r="AD86" i="2"/>
  <c r="AC86" i="2"/>
  <c r="AB86" i="2"/>
  <c r="U85" i="2" s="1"/>
  <c r="P86" i="2"/>
  <c r="AD85" i="2"/>
  <c r="AC85" i="2"/>
  <c r="AB85" i="2"/>
  <c r="P85" i="2"/>
  <c r="AD84" i="2"/>
  <c r="AC84" i="2"/>
  <c r="AB84" i="2"/>
  <c r="P84" i="2"/>
  <c r="AD83" i="2"/>
  <c r="AC83" i="2"/>
  <c r="AB83" i="2"/>
  <c r="U82" i="2" s="1"/>
  <c r="P83" i="2"/>
  <c r="AD82" i="2"/>
  <c r="AC82" i="2"/>
  <c r="AB82" i="2"/>
  <c r="P82" i="2"/>
  <c r="AD81" i="2"/>
  <c r="AC81" i="2"/>
  <c r="AB81" i="2"/>
  <c r="P81" i="2"/>
  <c r="AD80" i="2"/>
  <c r="AC80" i="2"/>
  <c r="AB80" i="2"/>
  <c r="U79" i="2" s="1"/>
  <c r="P80" i="2"/>
  <c r="AD79" i="2"/>
  <c r="AC79" i="2"/>
  <c r="AB79" i="2"/>
  <c r="P79" i="2"/>
  <c r="AD78" i="2"/>
  <c r="AC78" i="2"/>
  <c r="AB78" i="2"/>
  <c r="P78" i="2"/>
  <c r="AD77" i="2"/>
  <c r="AC77" i="2"/>
  <c r="AB77" i="2"/>
  <c r="U76" i="2" s="1"/>
  <c r="P77" i="2"/>
  <c r="AD76" i="2"/>
  <c r="AC76" i="2"/>
  <c r="AB76" i="2"/>
  <c r="P76" i="2"/>
  <c r="AD75" i="2"/>
  <c r="AC75" i="2"/>
  <c r="AB75" i="2"/>
  <c r="P75" i="2"/>
  <c r="AD74" i="2"/>
  <c r="AC74" i="2"/>
  <c r="AB74" i="2"/>
  <c r="U73" i="2" s="1"/>
  <c r="P74" i="2"/>
  <c r="AD73" i="2"/>
  <c r="AC73" i="2"/>
  <c r="AB73" i="2"/>
  <c r="P73" i="2"/>
  <c r="AD72" i="2"/>
  <c r="AC72" i="2"/>
  <c r="AB72" i="2"/>
  <c r="P72" i="2"/>
  <c r="AD71" i="2"/>
  <c r="AC71" i="2"/>
  <c r="AB71" i="2"/>
  <c r="U70" i="2" s="1"/>
  <c r="P71" i="2"/>
  <c r="AD70" i="2"/>
  <c r="AC70" i="2"/>
  <c r="AB70" i="2"/>
  <c r="P70" i="2"/>
  <c r="AD69" i="2"/>
  <c r="AC69" i="2"/>
  <c r="AB69" i="2"/>
  <c r="P69" i="2"/>
  <c r="AD68" i="2"/>
  <c r="AC68" i="2"/>
  <c r="AB68" i="2"/>
  <c r="U67" i="2" s="1"/>
  <c r="P68" i="2"/>
  <c r="AD67" i="2"/>
  <c r="AC67" i="2"/>
  <c r="AB67" i="2"/>
  <c r="P67" i="2"/>
  <c r="AD66" i="2"/>
  <c r="AC66" i="2"/>
  <c r="AB66" i="2"/>
  <c r="P66" i="2"/>
  <c r="AD65" i="2"/>
  <c r="AC65" i="2"/>
  <c r="AB65" i="2"/>
  <c r="U64" i="2" s="1"/>
  <c r="P65" i="2"/>
  <c r="AD64" i="2"/>
  <c r="AC64" i="2"/>
  <c r="AB64" i="2"/>
  <c r="P64" i="2"/>
  <c r="AD63" i="2"/>
  <c r="AC63" i="2"/>
  <c r="AB63" i="2"/>
  <c r="P63" i="2"/>
  <c r="AD62" i="2"/>
  <c r="AC62" i="2"/>
  <c r="AB62" i="2"/>
  <c r="U61" i="2" s="1"/>
  <c r="P62" i="2"/>
  <c r="AD61" i="2"/>
  <c r="AC61" i="2"/>
  <c r="AB61" i="2"/>
  <c r="P61" i="2"/>
  <c r="AD60" i="2"/>
  <c r="AC60" i="2"/>
  <c r="AB60" i="2"/>
  <c r="P60" i="2"/>
  <c r="AD59" i="2"/>
  <c r="AC59" i="2"/>
  <c r="AB59" i="2"/>
  <c r="U58" i="2" s="1"/>
  <c r="P59" i="2"/>
  <c r="AD58" i="2"/>
  <c r="AC58" i="2"/>
  <c r="AB58" i="2"/>
  <c r="P58" i="2"/>
  <c r="AD57" i="2"/>
  <c r="AC57" i="2"/>
  <c r="AB57" i="2"/>
  <c r="P57" i="2"/>
  <c r="AD56" i="2"/>
  <c r="AC56" i="2"/>
  <c r="AB56" i="2"/>
  <c r="U55" i="2" s="1"/>
  <c r="P56" i="2"/>
  <c r="AD55" i="2"/>
  <c r="AC55" i="2"/>
  <c r="AB55" i="2"/>
  <c r="P55" i="2"/>
  <c r="AD54" i="2"/>
  <c r="AC54" i="2"/>
  <c r="AB54" i="2"/>
  <c r="P54" i="2"/>
  <c r="AD53" i="2"/>
  <c r="AC53" i="2"/>
  <c r="AB53" i="2"/>
  <c r="U52" i="2" s="1"/>
  <c r="P53" i="2"/>
  <c r="AD52" i="2"/>
  <c r="AC52" i="2"/>
  <c r="AB52" i="2"/>
  <c r="P52" i="2"/>
  <c r="AD51" i="2"/>
  <c r="AC51" i="2"/>
  <c r="AB51" i="2"/>
  <c r="P51" i="2"/>
  <c r="AD50" i="2"/>
  <c r="AC50" i="2"/>
  <c r="AB50" i="2"/>
  <c r="U49" i="2" s="1"/>
  <c r="P50" i="2"/>
  <c r="AD49" i="2"/>
  <c r="AC49" i="2"/>
  <c r="AB49" i="2"/>
  <c r="P49" i="2"/>
  <c r="AD48" i="2"/>
  <c r="AC48" i="2"/>
  <c r="AB48" i="2"/>
  <c r="P48" i="2"/>
  <c r="AD47" i="2"/>
  <c r="AC47" i="2"/>
  <c r="AB47" i="2"/>
  <c r="U46" i="2" s="1"/>
  <c r="P47" i="2"/>
  <c r="AD46" i="2"/>
  <c r="AC46" i="2"/>
  <c r="AB46" i="2"/>
  <c r="P46" i="2"/>
  <c r="AD45" i="2"/>
  <c r="AC45" i="2"/>
  <c r="AB45" i="2"/>
  <c r="P45" i="2"/>
  <c r="AD44" i="2"/>
  <c r="AC44" i="2"/>
  <c r="AB44" i="2"/>
  <c r="U43" i="2" s="1"/>
  <c r="P44" i="2"/>
  <c r="AD43" i="2"/>
  <c r="AC43" i="2"/>
  <c r="AB43" i="2"/>
  <c r="P43" i="2"/>
  <c r="AD42" i="2"/>
  <c r="AC42" i="2"/>
  <c r="AB42" i="2"/>
  <c r="P42" i="2"/>
  <c r="AD41" i="2"/>
  <c r="AC41" i="2"/>
  <c r="AB41" i="2"/>
  <c r="U40" i="2" s="1"/>
  <c r="P41" i="2"/>
  <c r="AD40" i="2"/>
  <c r="AC40" i="2"/>
  <c r="AB40" i="2"/>
  <c r="P40" i="2"/>
  <c r="AD39" i="2"/>
  <c r="AC39" i="2"/>
  <c r="AB39" i="2"/>
  <c r="P39" i="2"/>
  <c r="AD38" i="2"/>
  <c r="AC38" i="2"/>
  <c r="AB38" i="2"/>
  <c r="U37" i="2" s="1"/>
  <c r="P38" i="2"/>
  <c r="AD37" i="2"/>
  <c r="AC37" i="2"/>
  <c r="AB37" i="2"/>
  <c r="P37" i="2"/>
  <c r="AD36" i="2"/>
  <c r="AC36" i="2"/>
  <c r="AB36" i="2"/>
  <c r="P36" i="2"/>
  <c r="AD35" i="2"/>
  <c r="AC35" i="2"/>
  <c r="AB35" i="2"/>
  <c r="P35" i="2"/>
  <c r="L35" i="2"/>
  <c r="N35" i="2" s="1"/>
  <c r="K35" i="2"/>
  <c r="M35" i="2" s="1"/>
  <c r="AD34" i="2"/>
  <c r="AC34" i="2"/>
  <c r="AB34" i="2"/>
  <c r="U34" i="2"/>
  <c r="P34" i="2"/>
  <c r="N34" i="2"/>
  <c r="M34" i="2"/>
  <c r="L34" i="2"/>
  <c r="K34" i="2"/>
  <c r="AD33" i="2"/>
  <c r="AC33" i="2"/>
  <c r="AB33" i="2"/>
  <c r="P33" i="2"/>
  <c r="L33" i="2"/>
  <c r="N33" i="2" s="1"/>
  <c r="K33" i="2"/>
  <c r="M33" i="2" s="1"/>
  <c r="AD32" i="2"/>
  <c r="AC32" i="2"/>
  <c r="AB32" i="2"/>
  <c r="P32" i="2"/>
  <c r="M32" i="2"/>
  <c r="L32" i="2"/>
  <c r="N32" i="2" s="1"/>
  <c r="K32" i="2"/>
  <c r="AD31" i="2"/>
  <c r="AC31" i="2"/>
  <c r="AB31" i="2"/>
  <c r="U31" i="2"/>
  <c r="P31" i="2"/>
  <c r="L31" i="2"/>
  <c r="K31" i="2"/>
  <c r="M31" i="2" s="1"/>
  <c r="N31" i="2" s="1"/>
  <c r="AD30" i="2"/>
  <c r="AC30" i="2"/>
  <c r="AB30" i="2"/>
  <c r="P30" i="2"/>
  <c r="L30" i="2"/>
  <c r="N30" i="2" s="1"/>
  <c r="K30" i="2"/>
  <c r="M30" i="2" s="1"/>
  <c r="AD29" i="2"/>
  <c r="AC29" i="2"/>
  <c r="AB29" i="2"/>
  <c r="P29" i="2"/>
  <c r="M29" i="2"/>
  <c r="L29" i="2"/>
  <c r="N29" i="2" s="1"/>
  <c r="K29" i="2"/>
  <c r="AD28" i="2"/>
  <c r="AC28" i="2"/>
  <c r="AB28" i="2"/>
  <c r="U28" i="2"/>
  <c r="P28" i="2"/>
  <c r="K28" i="2"/>
  <c r="AD27" i="2"/>
  <c r="AC27" i="2"/>
  <c r="AB27" i="2"/>
  <c r="P27" i="2"/>
  <c r="K27" i="2"/>
  <c r="AD26" i="2"/>
  <c r="AC26" i="2"/>
  <c r="AB26" i="2"/>
  <c r="P26" i="2"/>
  <c r="L26" i="2"/>
  <c r="K26" i="2"/>
  <c r="M26" i="2" s="1"/>
  <c r="N26" i="2" s="1"/>
  <c r="AD25" i="2"/>
  <c r="AC25" i="2"/>
  <c r="AB25" i="2"/>
  <c r="U25" i="2"/>
  <c r="P25" i="2"/>
  <c r="K25" i="2"/>
  <c r="AD24" i="2"/>
  <c r="AC24" i="2"/>
  <c r="AB24" i="2"/>
  <c r="P24" i="2"/>
  <c r="K24" i="2"/>
  <c r="M23" i="2" s="1"/>
  <c r="AD23" i="2"/>
  <c r="AC23" i="2"/>
  <c r="AB23" i="2"/>
  <c r="P23" i="2"/>
  <c r="L23" i="2"/>
  <c r="N23" i="2" s="1"/>
  <c r="K23" i="2"/>
  <c r="AD22" i="2"/>
  <c r="AC22" i="2"/>
  <c r="AB22" i="2"/>
  <c r="U22" i="2"/>
  <c r="P22" i="2"/>
  <c r="AD21" i="2"/>
  <c r="AC21" i="2"/>
  <c r="AB21" i="2"/>
  <c r="P21" i="2"/>
  <c r="AD20" i="2"/>
  <c r="AC20" i="2"/>
  <c r="AB20" i="2"/>
  <c r="P20" i="2"/>
  <c r="AD19" i="2"/>
  <c r="AC19" i="2"/>
  <c r="AB19" i="2"/>
  <c r="U19" i="2"/>
  <c r="P19" i="2"/>
  <c r="I19" i="2"/>
  <c r="AD18" i="2"/>
  <c r="AC18" i="2"/>
  <c r="AB18" i="2"/>
  <c r="P18" i="2"/>
  <c r="AD17" i="2"/>
  <c r="AC17" i="2"/>
  <c r="AB17" i="2"/>
  <c r="U16" i="2" s="1"/>
  <c r="P17" i="2"/>
  <c r="AD16" i="2"/>
  <c r="AC16" i="2"/>
  <c r="AB16" i="2"/>
  <c r="P16" i="2"/>
  <c r="N16" i="2"/>
  <c r="M16" i="2"/>
  <c r="L16" i="2"/>
  <c r="AD15" i="2"/>
  <c r="AC15" i="2"/>
  <c r="AB15" i="2"/>
  <c r="P15" i="2"/>
  <c r="N15" i="2"/>
  <c r="M15" i="2"/>
  <c r="L15" i="2"/>
  <c r="AD14" i="2"/>
  <c r="AC14" i="2"/>
  <c r="AB14" i="2"/>
  <c r="P14" i="2"/>
  <c r="N14" i="2"/>
  <c r="M14" i="2"/>
  <c r="L14" i="2"/>
  <c r="AD13" i="2"/>
  <c r="AC13" i="2"/>
  <c r="AB13" i="2"/>
  <c r="U13" i="2"/>
  <c r="P13" i="2"/>
  <c r="M13" i="2"/>
  <c r="L13" i="2"/>
  <c r="N13" i="2" s="1"/>
  <c r="E13" i="2"/>
  <c r="C13" i="2"/>
  <c r="AD12" i="2"/>
  <c r="AC12" i="2"/>
  <c r="AB12" i="2"/>
  <c r="P12" i="2"/>
  <c r="M12" i="2"/>
  <c r="N12" i="2" s="1"/>
  <c r="L12" i="2"/>
  <c r="AD11" i="2"/>
  <c r="AC11" i="2"/>
  <c r="AB11" i="2"/>
  <c r="U10" i="2" s="1"/>
  <c r="P11" i="2"/>
  <c r="M11" i="2"/>
  <c r="N11" i="2" s="1"/>
  <c r="L11" i="2"/>
  <c r="AD10" i="2"/>
  <c r="AC10" i="2"/>
  <c r="AB10" i="2"/>
  <c r="P10" i="2"/>
  <c r="N10" i="2"/>
  <c r="M10" i="2"/>
  <c r="L10" i="2"/>
  <c r="AD9" i="2"/>
  <c r="AC9" i="2"/>
  <c r="AB9" i="2"/>
  <c r="P9" i="2"/>
  <c r="AD8" i="2"/>
  <c r="AC8" i="2"/>
  <c r="AB8" i="2"/>
  <c r="U7" i="2" s="1"/>
  <c r="P8" i="2"/>
  <c r="AD7" i="2"/>
  <c r="AC7" i="2"/>
  <c r="AB7" i="2"/>
  <c r="P7" i="2"/>
  <c r="M7" i="2"/>
  <c r="N7" i="2" s="1"/>
  <c r="L7" i="2"/>
  <c r="AD6" i="2"/>
  <c r="AC6" i="2"/>
  <c r="AB6" i="2"/>
  <c r="P6" i="2"/>
  <c r="AD5" i="2"/>
  <c r="AC5" i="2"/>
  <c r="AB5" i="2"/>
  <c r="P5" i="2"/>
  <c r="AD4" i="2"/>
  <c r="AC4" i="2"/>
  <c r="AB4" i="2"/>
  <c r="U4" i="2"/>
  <c r="P4" i="2"/>
  <c r="M4" i="2"/>
  <c r="L4" i="2"/>
  <c r="L35" i="1"/>
  <c r="M13" i="3" s="1"/>
  <c r="L34" i="1"/>
  <c r="M12" i="3" s="1"/>
  <c r="L33" i="1"/>
  <c r="M11" i="3" s="1"/>
  <c r="L32" i="1"/>
  <c r="M10" i="3" s="1"/>
  <c r="L31" i="1"/>
  <c r="M9" i="3" s="1"/>
  <c r="L30" i="1"/>
  <c r="M8" i="3" s="1"/>
  <c r="L29" i="1"/>
  <c r="M7" i="3" s="1"/>
  <c r="L26" i="1"/>
  <c r="M6" i="3" s="1"/>
  <c r="L23" i="1"/>
  <c r="L16" i="1"/>
  <c r="F13" i="3" s="1"/>
  <c r="L15" i="1"/>
  <c r="F12" i="3" s="1"/>
  <c r="L14" i="1"/>
  <c r="F11" i="3" s="1"/>
  <c r="L13" i="1"/>
  <c r="F10" i="3" s="1"/>
  <c r="L12" i="1"/>
  <c r="F9" i="3" s="1"/>
  <c r="L11" i="1"/>
  <c r="F8" i="3" s="1"/>
  <c r="L10" i="1"/>
  <c r="F7" i="3" s="1"/>
  <c r="L7" i="1"/>
  <c r="F6" i="3" s="1"/>
  <c r="L4"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AB550" i="1"/>
  <c r="AB551" i="1"/>
  <c r="AB552" i="1"/>
  <c r="AB553" i="1"/>
  <c r="AB554" i="1"/>
  <c r="AB555" i="1"/>
  <c r="AB556" i="1"/>
  <c r="AB557" i="1"/>
  <c r="AB558" i="1"/>
  <c r="AB559" i="1"/>
  <c r="AB560" i="1"/>
  <c r="U559" i="1" s="1"/>
  <c r="AB561" i="1"/>
  <c r="AB562" i="1"/>
  <c r="AB563" i="1"/>
  <c r="AB564" i="1"/>
  <c r="AB565" i="1"/>
  <c r="AB566" i="1"/>
  <c r="AB567" i="1"/>
  <c r="AB568" i="1"/>
  <c r="AB569" i="1"/>
  <c r="AB570" i="1"/>
  <c r="AB571" i="1"/>
  <c r="AB572" i="1"/>
  <c r="U571" i="1" s="1"/>
  <c r="AB573" i="1"/>
  <c r="AB574" i="1"/>
  <c r="AB575" i="1"/>
  <c r="AB576" i="1"/>
  <c r="AB577" i="1"/>
  <c r="AB578" i="1"/>
  <c r="AB579" i="1"/>
  <c r="U577" i="1"/>
  <c r="U574" i="1"/>
  <c r="U565" i="1"/>
  <c r="U562" i="1"/>
  <c r="U553" i="1"/>
  <c r="U550" i="1"/>
  <c r="AB545" i="1"/>
  <c r="AB546" i="1"/>
  <c r="AB547" i="1"/>
  <c r="AB548" i="1"/>
  <c r="AB549" i="1"/>
  <c r="P545" i="1"/>
  <c r="P546" i="1"/>
  <c r="P547" i="1"/>
  <c r="P548" i="1"/>
  <c r="P549" i="1"/>
  <c r="P544" i="1"/>
  <c r="U544" i="1"/>
  <c r="U541" i="1"/>
  <c r="U538" i="1"/>
  <c r="U532" i="1"/>
  <c r="U529" i="1"/>
  <c r="U523" i="1"/>
  <c r="U514" i="1"/>
  <c r="U508" i="1"/>
  <c r="U505" i="1"/>
  <c r="U487" i="1"/>
  <c r="U484" i="1"/>
  <c r="U478" i="1"/>
  <c r="U469" i="1"/>
  <c r="U466" i="1"/>
  <c r="U463" i="1"/>
  <c r="U460" i="1"/>
  <c r="U451" i="1"/>
  <c r="U445" i="1"/>
  <c r="U442" i="1"/>
  <c r="U436" i="1"/>
  <c r="U433" i="1"/>
  <c r="U427" i="1"/>
  <c r="U424" i="1"/>
  <c r="U418" i="1"/>
  <c r="U409" i="1"/>
  <c r="U403" i="1"/>
  <c r="U400" i="1"/>
  <c r="U394" i="1"/>
  <c r="U385" i="1"/>
  <c r="U379" i="1"/>
  <c r="U376" i="1"/>
  <c r="U370" i="1"/>
  <c r="U367" i="1"/>
  <c r="U361" i="1"/>
  <c r="U358" i="1"/>
  <c r="U352" i="1"/>
  <c r="U343" i="1"/>
  <c r="U337" i="1"/>
  <c r="U334" i="1"/>
  <c r="U328" i="1"/>
  <c r="U325" i="1"/>
  <c r="U322" i="1"/>
  <c r="U319" i="1"/>
  <c r="U310" i="1"/>
  <c r="U301" i="1"/>
  <c r="U295" i="1"/>
  <c r="U292" i="1"/>
  <c r="U286" i="1"/>
  <c r="U283" i="1"/>
  <c r="U280" i="1"/>
  <c r="U265" i="1"/>
  <c r="U247" i="1"/>
  <c r="U223" i="1"/>
  <c r="U178" i="1"/>
  <c r="U169" i="1"/>
  <c r="U145" i="1"/>
  <c r="U136" i="1"/>
  <c r="U121" i="1"/>
  <c r="U112" i="1"/>
  <c r="U73" i="1"/>
  <c r="U70" i="1"/>
  <c r="U46" i="1"/>
  <c r="U37"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U40" i="1" s="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U79" i="1" s="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U148" i="1" s="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U199" i="1" s="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U244" i="1" s="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U277" i="1" s="1"/>
  <c r="AB279" i="1"/>
  <c r="AB280" i="1"/>
  <c r="AB281" i="1"/>
  <c r="AB282" i="1"/>
  <c r="AB283" i="1"/>
  <c r="AB284" i="1"/>
  <c r="AB285" i="1"/>
  <c r="AB286" i="1"/>
  <c r="AB287" i="1"/>
  <c r="AB288" i="1"/>
  <c r="AB289" i="1"/>
  <c r="AB290" i="1"/>
  <c r="U289" i="1" s="1"/>
  <c r="AB291" i="1"/>
  <c r="AB292" i="1"/>
  <c r="AB293" i="1"/>
  <c r="AB294" i="1"/>
  <c r="AB295" i="1"/>
  <c r="AB296" i="1"/>
  <c r="AB297" i="1"/>
  <c r="AB298" i="1"/>
  <c r="AB299" i="1"/>
  <c r="U298" i="1" s="1"/>
  <c r="AB300" i="1"/>
  <c r="AB301" i="1"/>
  <c r="AB302" i="1"/>
  <c r="AB303" i="1"/>
  <c r="AB304" i="1"/>
  <c r="AB305" i="1"/>
  <c r="AB306" i="1"/>
  <c r="AB307" i="1"/>
  <c r="AB308" i="1"/>
  <c r="U307" i="1" s="1"/>
  <c r="AB309" i="1"/>
  <c r="AB310" i="1"/>
  <c r="AB311" i="1"/>
  <c r="AB312" i="1"/>
  <c r="AB313" i="1"/>
  <c r="AB314" i="1"/>
  <c r="U313" i="1" s="1"/>
  <c r="AB315" i="1"/>
  <c r="AB316" i="1"/>
  <c r="AB317" i="1"/>
  <c r="AB318" i="1"/>
  <c r="AB319" i="1"/>
  <c r="AB320" i="1"/>
  <c r="AB321" i="1"/>
  <c r="AB322" i="1"/>
  <c r="AB323" i="1"/>
  <c r="AB324" i="1"/>
  <c r="AB325" i="1"/>
  <c r="AB326" i="1"/>
  <c r="AB327" i="1"/>
  <c r="AB328" i="1"/>
  <c r="AB329" i="1"/>
  <c r="AB330" i="1"/>
  <c r="AB331" i="1"/>
  <c r="AB332" i="1"/>
  <c r="U331" i="1" s="1"/>
  <c r="AB333" i="1"/>
  <c r="AB334" i="1"/>
  <c r="AB335" i="1"/>
  <c r="AB336" i="1"/>
  <c r="AB337" i="1"/>
  <c r="AB338" i="1"/>
  <c r="AB339" i="1"/>
  <c r="AB340" i="1"/>
  <c r="AB341" i="1"/>
  <c r="U340" i="1" s="1"/>
  <c r="AB342" i="1"/>
  <c r="AB343" i="1"/>
  <c r="AB344" i="1"/>
  <c r="AB345" i="1"/>
  <c r="AB346" i="1"/>
  <c r="AB347" i="1"/>
  <c r="AB348" i="1"/>
  <c r="AB349" i="1"/>
  <c r="AB350" i="1"/>
  <c r="U349" i="1" s="1"/>
  <c r="AB351" i="1"/>
  <c r="AB352" i="1"/>
  <c r="AB353" i="1"/>
  <c r="AB354" i="1"/>
  <c r="AB355" i="1"/>
  <c r="AB356" i="1"/>
  <c r="U355" i="1" s="1"/>
  <c r="AB357" i="1"/>
  <c r="AB358" i="1"/>
  <c r="AB359" i="1"/>
  <c r="AB360" i="1"/>
  <c r="AB361" i="1"/>
  <c r="AB362" i="1"/>
  <c r="AB363" i="1"/>
  <c r="AB364" i="1"/>
  <c r="AB365" i="1"/>
  <c r="U364" i="1" s="1"/>
  <c r="AB366" i="1"/>
  <c r="AB367" i="1"/>
  <c r="AB368" i="1"/>
  <c r="AB369" i="1"/>
  <c r="AB370" i="1"/>
  <c r="AB371" i="1"/>
  <c r="AB372" i="1"/>
  <c r="AB373" i="1"/>
  <c r="AB374" i="1"/>
  <c r="U373" i="1" s="1"/>
  <c r="AB375" i="1"/>
  <c r="AB376" i="1"/>
  <c r="AB377" i="1"/>
  <c r="AB378" i="1"/>
  <c r="AB379" i="1"/>
  <c r="AB380" i="1"/>
  <c r="AB381" i="1"/>
  <c r="AB382" i="1"/>
  <c r="AB383" i="1"/>
  <c r="U382" i="1" s="1"/>
  <c r="AB384" i="1"/>
  <c r="AB385" i="1"/>
  <c r="AB386" i="1"/>
  <c r="AB387" i="1"/>
  <c r="AB388" i="1"/>
  <c r="AB389" i="1"/>
  <c r="AB390" i="1"/>
  <c r="AB391" i="1"/>
  <c r="AB392" i="1"/>
  <c r="U391" i="1" s="1"/>
  <c r="AB393" i="1"/>
  <c r="AB394" i="1"/>
  <c r="AB395" i="1"/>
  <c r="AB396" i="1"/>
  <c r="AB397" i="1"/>
  <c r="AB398" i="1"/>
  <c r="U397" i="1" s="1"/>
  <c r="AB399" i="1"/>
  <c r="AB400" i="1"/>
  <c r="AB401" i="1"/>
  <c r="AB402" i="1"/>
  <c r="AB403" i="1"/>
  <c r="AB404" i="1"/>
  <c r="AB405" i="1"/>
  <c r="AB406" i="1"/>
  <c r="AB407" i="1"/>
  <c r="U406" i="1" s="1"/>
  <c r="AB408" i="1"/>
  <c r="AB409" i="1"/>
  <c r="AB410" i="1"/>
  <c r="AB411" i="1"/>
  <c r="AB412" i="1"/>
  <c r="AB413" i="1"/>
  <c r="AB414" i="1"/>
  <c r="AB415" i="1"/>
  <c r="AB416" i="1"/>
  <c r="U415" i="1" s="1"/>
  <c r="AB417" i="1"/>
  <c r="AB418" i="1"/>
  <c r="AB419" i="1"/>
  <c r="AB420" i="1"/>
  <c r="AB421" i="1"/>
  <c r="AB422" i="1"/>
  <c r="U421" i="1" s="1"/>
  <c r="AB423" i="1"/>
  <c r="AB424" i="1"/>
  <c r="AB425" i="1"/>
  <c r="AB426" i="1"/>
  <c r="AB427" i="1"/>
  <c r="AB428" i="1"/>
  <c r="AB429" i="1"/>
  <c r="AB430" i="1"/>
  <c r="AB431" i="1"/>
  <c r="U430" i="1" s="1"/>
  <c r="AB432" i="1"/>
  <c r="AB433" i="1"/>
  <c r="AB434" i="1"/>
  <c r="AB435" i="1"/>
  <c r="AB436" i="1"/>
  <c r="AB437" i="1"/>
  <c r="AB438" i="1"/>
  <c r="AB439" i="1"/>
  <c r="AB440" i="1"/>
  <c r="U439" i="1" s="1"/>
  <c r="AB441" i="1"/>
  <c r="AB442" i="1"/>
  <c r="AB443" i="1"/>
  <c r="AB444" i="1"/>
  <c r="AB445" i="1"/>
  <c r="AB446" i="1"/>
  <c r="AB447" i="1"/>
  <c r="AB448" i="1"/>
  <c r="AB449" i="1"/>
  <c r="U448" i="1" s="1"/>
  <c r="AB450" i="1"/>
  <c r="AB451" i="1"/>
  <c r="AB452" i="1"/>
  <c r="AB453" i="1"/>
  <c r="AB454" i="1"/>
  <c r="AB455" i="1"/>
  <c r="U454" i="1" s="1"/>
  <c r="AB456" i="1"/>
  <c r="AB457" i="1"/>
  <c r="AB458" i="1"/>
  <c r="U457" i="1" s="1"/>
  <c r="AB459" i="1"/>
  <c r="AB460" i="1"/>
  <c r="AB461" i="1"/>
  <c r="AB462" i="1"/>
  <c r="AB463" i="1"/>
  <c r="AB464" i="1"/>
  <c r="AB465" i="1"/>
  <c r="AB466" i="1"/>
  <c r="AB467" i="1"/>
  <c r="AB468" i="1"/>
  <c r="AB469" i="1"/>
  <c r="AB470" i="1"/>
  <c r="AB471" i="1"/>
  <c r="AB472" i="1"/>
  <c r="AB473" i="1"/>
  <c r="AB474" i="1"/>
  <c r="AB475" i="1"/>
  <c r="AB476" i="1"/>
  <c r="U475" i="1" s="1"/>
  <c r="AB477" i="1"/>
  <c r="AB478" i="1"/>
  <c r="AB479" i="1"/>
  <c r="AB480" i="1"/>
  <c r="AB481" i="1"/>
  <c r="AB482" i="1"/>
  <c r="U481" i="1" s="1"/>
  <c r="AB483" i="1"/>
  <c r="AB484" i="1"/>
  <c r="AB485" i="1"/>
  <c r="AB486" i="1"/>
  <c r="AB487" i="1"/>
  <c r="AB488" i="1"/>
  <c r="AB489" i="1"/>
  <c r="AB490" i="1"/>
  <c r="AB491" i="1"/>
  <c r="U490" i="1" s="1"/>
  <c r="AB492" i="1"/>
  <c r="AB493" i="1"/>
  <c r="AB494" i="1"/>
  <c r="AB495" i="1"/>
  <c r="AB496" i="1"/>
  <c r="AB497" i="1"/>
  <c r="U496" i="1" s="1"/>
  <c r="AB498" i="1"/>
  <c r="AB499" i="1"/>
  <c r="AB500" i="1"/>
  <c r="AB501" i="1"/>
  <c r="AB502" i="1"/>
  <c r="AB503" i="1"/>
  <c r="U502" i="1" s="1"/>
  <c r="AB504" i="1"/>
  <c r="AB505" i="1"/>
  <c r="AB506" i="1"/>
  <c r="AB507" i="1"/>
  <c r="AB508" i="1"/>
  <c r="AB509" i="1"/>
  <c r="AB510" i="1"/>
  <c r="AB511" i="1"/>
  <c r="AB512" i="1"/>
  <c r="U511" i="1" s="1"/>
  <c r="AB513" i="1"/>
  <c r="AB514" i="1"/>
  <c r="AB515" i="1"/>
  <c r="AB516" i="1"/>
  <c r="AB517" i="1"/>
  <c r="AB518" i="1"/>
  <c r="AB519" i="1"/>
  <c r="AB520" i="1"/>
  <c r="AB521" i="1"/>
  <c r="AB522" i="1"/>
  <c r="AB523" i="1"/>
  <c r="AB524" i="1"/>
  <c r="AB525" i="1"/>
  <c r="AB526" i="1"/>
  <c r="AB527" i="1"/>
  <c r="U526" i="1" s="1"/>
  <c r="AB528" i="1"/>
  <c r="AB529" i="1"/>
  <c r="AB530" i="1"/>
  <c r="AB531" i="1"/>
  <c r="AB532" i="1"/>
  <c r="AB533" i="1"/>
  <c r="AB534" i="1"/>
  <c r="AB535" i="1"/>
  <c r="AB536" i="1"/>
  <c r="U535" i="1" s="1"/>
  <c r="AB537" i="1"/>
  <c r="AB538" i="1"/>
  <c r="AB539" i="1"/>
  <c r="AB540" i="1"/>
  <c r="AB541" i="1"/>
  <c r="AB542" i="1"/>
  <c r="AB543" i="1"/>
  <c r="AB544" i="1"/>
  <c r="AB4" i="1"/>
  <c r="P185" i="1"/>
  <c r="P186" i="1"/>
  <c r="P187" i="1"/>
  <c r="P188" i="1"/>
  <c r="U187" i="1" s="1"/>
  <c r="P189" i="1"/>
  <c r="P190" i="1"/>
  <c r="P191" i="1"/>
  <c r="U190" i="1" s="1"/>
  <c r="P192" i="1"/>
  <c r="P193" i="1"/>
  <c r="P194" i="1"/>
  <c r="P195" i="1"/>
  <c r="P196" i="1"/>
  <c r="P197" i="1"/>
  <c r="U196" i="1" s="1"/>
  <c r="P198" i="1"/>
  <c r="P199" i="1"/>
  <c r="P200" i="1"/>
  <c r="P201" i="1"/>
  <c r="P202" i="1"/>
  <c r="P203" i="1"/>
  <c r="U202" i="1" s="1"/>
  <c r="P204" i="1"/>
  <c r="P205" i="1"/>
  <c r="P206" i="1"/>
  <c r="U205" i="1" s="1"/>
  <c r="P207" i="1"/>
  <c r="P208" i="1"/>
  <c r="P209" i="1"/>
  <c r="P210" i="1"/>
  <c r="P211" i="1"/>
  <c r="P212" i="1"/>
  <c r="U211" i="1" s="1"/>
  <c r="P213" i="1"/>
  <c r="P214" i="1"/>
  <c r="P215" i="1"/>
  <c r="P216" i="1"/>
  <c r="P217" i="1"/>
  <c r="P218" i="1"/>
  <c r="U217" i="1" s="1"/>
  <c r="P219" i="1"/>
  <c r="P220" i="1"/>
  <c r="P221" i="1"/>
  <c r="P222" i="1"/>
  <c r="P223" i="1"/>
  <c r="P224" i="1"/>
  <c r="P225" i="1"/>
  <c r="P226" i="1"/>
  <c r="P227" i="1"/>
  <c r="U226" i="1" s="1"/>
  <c r="P228" i="1"/>
  <c r="P229" i="1"/>
  <c r="P230" i="1"/>
  <c r="P231" i="1"/>
  <c r="P232" i="1"/>
  <c r="P233" i="1"/>
  <c r="P234" i="1"/>
  <c r="P235" i="1"/>
  <c r="P236" i="1"/>
  <c r="U235" i="1" s="1"/>
  <c r="P237" i="1"/>
  <c r="P238" i="1"/>
  <c r="P239" i="1"/>
  <c r="U238" i="1" s="1"/>
  <c r="P240" i="1"/>
  <c r="P241" i="1"/>
  <c r="P242" i="1"/>
  <c r="U241" i="1" s="1"/>
  <c r="P243" i="1"/>
  <c r="P244" i="1"/>
  <c r="P245" i="1"/>
  <c r="P246" i="1"/>
  <c r="P247" i="1"/>
  <c r="P248" i="1"/>
  <c r="P249" i="1"/>
  <c r="P250" i="1"/>
  <c r="P251" i="1"/>
  <c r="U250" i="1" s="1"/>
  <c r="P252" i="1"/>
  <c r="P253" i="1"/>
  <c r="P254" i="1"/>
  <c r="P255" i="1"/>
  <c r="P256" i="1"/>
  <c r="P257" i="1"/>
  <c r="U256" i="1" s="1"/>
  <c r="P258" i="1"/>
  <c r="P259" i="1"/>
  <c r="P260" i="1"/>
  <c r="U259" i="1" s="1"/>
  <c r="P261" i="1"/>
  <c r="P262" i="1"/>
  <c r="P263" i="1"/>
  <c r="P264" i="1"/>
  <c r="P265" i="1"/>
  <c r="P266" i="1"/>
  <c r="P267" i="1"/>
  <c r="P268" i="1"/>
  <c r="P269" i="1"/>
  <c r="U268" i="1" s="1"/>
  <c r="P270" i="1"/>
  <c r="P271" i="1"/>
  <c r="P272" i="1"/>
  <c r="P273" i="1"/>
  <c r="P274" i="1"/>
  <c r="P275" i="1"/>
  <c r="U274" i="1" s="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U304" i="1" s="1"/>
  <c r="P306" i="1"/>
  <c r="P307" i="1"/>
  <c r="P308" i="1"/>
  <c r="P309" i="1"/>
  <c r="P310" i="1"/>
  <c r="P311" i="1"/>
  <c r="P312" i="1"/>
  <c r="P313" i="1"/>
  <c r="P314" i="1"/>
  <c r="P315" i="1"/>
  <c r="P316" i="1"/>
  <c r="P317" i="1"/>
  <c r="U316" i="1" s="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U346" i="1" s="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U388" i="1" s="1"/>
  <c r="P390" i="1"/>
  <c r="P391" i="1"/>
  <c r="P392" i="1"/>
  <c r="P393" i="1"/>
  <c r="P394" i="1"/>
  <c r="P395" i="1"/>
  <c r="P396" i="1"/>
  <c r="P397" i="1"/>
  <c r="P398" i="1"/>
  <c r="P399" i="1"/>
  <c r="P400" i="1"/>
  <c r="P401" i="1"/>
  <c r="P402" i="1"/>
  <c r="P403" i="1"/>
  <c r="P404" i="1"/>
  <c r="P405" i="1"/>
  <c r="P406" i="1"/>
  <c r="P407" i="1"/>
  <c r="P408" i="1"/>
  <c r="P409" i="1"/>
  <c r="P410" i="1"/>
  <c r="P411" i="1"/>
  <c r="P412" i="1"/>
  <c r="P413" i="1"/>
  <c r="U412" i="1" s="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U472" i="1" s="1"/>
  <c r="P474" i="1"/>
  <c r="P475" i="1"/>
  <c r="P476" i="1"/>
  <c r="P477" i="1"/>
  <c r="P478" i="1"/>
  <c r="P479" i="1"/>
  <c r="P480" i="1"/>
  <c r="P481" i="1"/>
  <c r="P482" i="1"/>
  <c r="P483" i="1"/>
  <c r="P484" i="1"/>
  <c r="P485" i="1"/>
  <c r="P486" i="1"/>
  <c r="P487" i="1"/>
  <c r="P488" i="1"/>
  <c r="P489" i="1"/>
  <c r="P490" i="1"/>
  <c r="P491" i="1"/>
  <c r="P492" i="1"/>
  <c r="P493" i="1"/>
  <c r="P494" i="1"/>
  <c r="U493" i="1" s="1"/>
  <c r="P495" i="1"/>
  <c r="P496" i="1"/>
  <c r="P497" i="1"/>
  <c r="P498" i="1"/>
  <c r="P499" i="1"/>
  <c r="P500" i="1"/>
  <c r="U499" i="1" s="1"/>
  <c r="P501" i="1"/>
  <c r="P502" i="1"/>
  <c r="P503" i="1"/>
  <c r="P504" i="1"/>
  <c r="P505" i="1"/>
  <c r="P506" i="1"/>
  <c r="P507" i="1"/>
  <c r="P508" i="1"/>
  <c r="P509" i="1"/>
  <c r="P510" i="1"/>
  <c r="P511" i="1"/>
  <c r="P512" i="1"/>
  <c r="P513" i="1"/>
  <c r="P514" i="1"/>
  <c r="P515" i="1"/>
  <c r="P516" i="1"/>
  <c r="P517" i="1"/>
  <c r="P518" i="1"/>
  <c r="U517" i="1" s="1"/>
  <c r="P519" i="1"/>
  <c r="P520" i="1"/>
  <c r="P521" i="1"/>
  <c r="U520" i="1" s="1"/>
  <c r="P522" i="1"/>
  <c r="P523" i="1"/>
  <c r="P524" i="1"/>
  <c r="P525" i="1"/>
  <c r="P526" i="1"/>
  <c r="P527" i="1"/>
  <c r="P528" i="1"/>
  <c r="P529" i="1"/>
  <c r="P530" i="1"/>
  <c r="P531" i="1"/>
  <c r="P532" i="1"/>
  <c r="P533" i="1"/>
  <c r="P534" i="1"/>
  <c r="P535" i="1"/>
  <c r="P536" i="1"/>
  <c r="P537" i="1"/>
  <c r="P538" i="1"/>
  <c r="P539" i="1"/>
  <c r="P540" i="1"/>
  <c r="P541" i="1"/>
  <c r="P542" i="1"/>
  <c r="P543" i="1"/>
  <c r="P5" i="1"/>
  <c r="P6" i="1"/>
  <c r="P7" i="1"/>
  <c r="P8" i="1"/>
  <c r="U7" i="1" s="1"/>
  <c r="P9" i="1"/>
  <c r="P10" i="1"/>
  <c r="P11" i="1"/>
  <c r="P12" i="1"/>
  <c r="P13" i="1"/>
  <c r="P14" i="1"/>
  <c r="P15" i="1"/>
  <c r="P16" i="1"/>
  <c r="P17" i="1"/>
  <c r="U16" i="1" s="1"/>
  <c r="P18" i="1"/>
  <c r="P19" i="1"/>
  <c r="P20" i="1"/>
  <c r="P21" i="1"/>
  <c r="P22" i="1"/>
  <c r="P23" i="1"/>
  <c r="U22" i="1" s="1"/>
  <c r="P24" i="1"/>
  <c r="P25" i="1"/>
  <c r="P26" i="1"/>
  <c r="U25" i="1" s="1"/>
  <c r="P27" i="1"/>
  <c r="P28" i="1"/>
  <c r="P29" i="1"/>
  <c r="P30" i="1"/>
  <c r="P31" i="1"/>
  <c r="P32" i="1"/>
  <c r="P33" i="1"/>
  <c r="P34" i="1"/>
  <c r="P35" i="1"/>
  <c r="P36" i="1"/>
  <c r="P37" i="1"/>
  <c r="P38" i="1"/>
  <c r="P39" i="1"/>
  <c r="P40" i="1"/>
  <c r="P41" i="1"/>
  <c r="P42" i="1"/>
  <c r="P43" i="1"/>
  <c r="P44" i="1"/>
  <c r="P45" i="1"/>
  <c r="P46" i="1"/>
  <c r="P47" i="1"/>
  <c r="P48" i="1"/>
  <c r="P49" i="1"/>
  <c r="P50" i="1"/>
  <c r="P51" i="1"/>
  <c r="P52" i="1"/>
  <c r="P53" i="1"/>
  <c r="U52" i="1" s="1"/>
  <c r="P54" i="1"/>
  <c r="P55" i="1"/>
  <c r="P56" i="1"/>
  <c r="U55" i="1" s="1"/>
  <c r="P57" i="1"/>
  <c r="P58" i="1"/>
  <c r="P59" i="1"/>
  <c r="P60" i="1"/>
  <c r="P61" i="1"/>
  <c r="P62" i="1"/>
  <c r="U61" i="1" s="1"/>
  <c r="P63" i="1"/>
  <c r="P64" i="1"/>
  <c r="P65" i="1"/>
  <c r="U64" i="1" s="1"/>
  <c r="P66" i="1"/>
  <c r="P67" i="1"/>
  <c r="P68" i="1"/>
  <c r="P69" i="1"/>
  <c r="P70" i="1"/>
  <c r="P71" i="1"/>
  <c r="P72" i="1"/>
  <c r="P73" i="1"/>
  <c r="P74" i="1"/>
  <c r="P75" i="1"/>
  <c r="P76" i="1"/>
  <c r="P77" i="1"/>
  <c r="P78" i="1"/>
  <c r="P79" i="1"/>
  <c r="P80" i="1"/>
  <c r="P81" i="1"/>
  <c r="P82" i="1"/>
  <c r="P83" i="1"/>
  <c r="P84" i="1"/>
  <c r="P85" i="1"/>
  <c r="P86" i="1"/>
  <c r="U85" i="1" s="1"/>
  <c r="P87" i="1"/>
  <c r="P88" i="1"/>
  <c r="P89" i="1"/>
  <c r="U88" i="1" s="1"/>
  <c r="P90" i="1"/>
  <c r="P91" i="1"/>
  <c r="P92" i="1"/>
  <c r="P93" i="1"/>
  <c r="P94" i="1"/>
  <c r="P95" i="1"/>
  <c r="U94" i="1" s="1"/>
  <c r="P96" i="1"/>
  <c r="P97" i="1"/>
  <c r="P98" i="1"/>
  <c r="U97" i="1" s="1"/>
  <c r="P99" i="1"/>
  <c r="P100" i="1"/>
  <c r="P101" i="1"/>
  <c r="P102" i="1"/>
  <c r="P103" i="1"/>
  <c r="P104" i="1"/>
  <c r="U103" i="1" s="1"/>
  <c r="P105" i="1"/>
  <c r="P106" i="1"/>
  <c r="P107" i="1"/>
  <c r="P108" i="1"/>
  <c r="P109" i="1"/>
  <c r="P110" i="1"/>
  <c r="P111" i="1"/>
  <c r="P112" i="1"/>
  <c r="P113" i="1"/>
  <c r="P114" i="1"/>
  <c r="P115" i="1"/>
  <c r="P116" i="1"/>
  <c r="P117" i="1"/>
  <c r="P118" i="1"/>
  <c r="P119" i="1"/>
  <c r="U118" i="1" s="1"/>
  <c r="P120" i="1"/>
  <c r="P121" i="1"/>
  <c r="P122" i="1"/>
  <c r="P123" i="1"/>
  <c r="P124" i="1"/>
  <c r="P125" i="1"/>
  <c r="P126" i="1"/>
  <c r="P127" i="1"/>
  <c r="P128" i="1"/>
  <c r="U127" i="1" s="1"/>
  <c r="P129" i="1"/>
  <c r="P130" i="1"/>
  <c r="P131" i="1"/>
  <c r="U130" i="1" s="1"/>
  <c r="P132" i="1"/>
  <c r="P133" i="1"/>
  <c r="P134" i="1"/>
  <c r="P135" i="1"/>
  <c r="P136" i="1"/>
  <c r="P137" i="1"/>
  <c r="P138" i="1"/>
  <c r="P139" i="1"/>
  <c r="P140" i="1"/>
  <c r="U139" i="1" s="1"/>
  <c r="P141" i="1"/>
  <c r="P142" i="1"/>
  <c r="P143" i="1"/>
  <c r="P144" i="1"/>
  <c r="P145" i="1"/>
  <c r="P146" i="1"/>
  <c r="P147" i="1"/>
  <c r="P148" i="1"/>
  <c r="P149" i="1"/>
  <c r="P150" i="1"/>
  <c r="P151" i="1"/>
  <c r="P152" i="1"/>
  <c r="P153" i="1"/>
  <c r="P154" i="1"/>
  <c r="P155" i="1"/>
  <c r="U154" i="1" s="1"/>
  <c r="P156" i="1"/>
  <c r="P157" i="1"/>
  <c r="P158" i="1"/>
  <c r="U157" i="1" s="1"/>
  <c r="P159" i="1"/>
  <c r="P160" i="1"/>
  <c r="P161" i="1"/>
  <c r="P162" i="1"/>
  <c r="P163" i="1"/>
  <c r="P164" i="1"/>
  <c r="P165" i="1"/>
  <c r="P166" i="1"/>
  <c r="P167" i="1"/>
  <c r="P168" i="1"/>
  <c r="P169" i="1"/>
  <c r="P170" i="1"/>
  <c r="P171" i="1"/>
  <c r="P172" i="1"/>
  <c r="P173" i="1"/>
  <c r="U172" i="1" s="1"/>
  <c r="P174" i="1"/>
  <c r="P175" i="1"/>
  <c r="P176" i="1"/>
  <c r="P177" i="1"/>
  <c r="P178" i="1"/>
  <c r="P179" i="1"/>
  <c r="P180" i="1"/>
  <c r="P181" i="1"/>
  <c r="P182" i="1"/>
  <c r="U181" i="1" s="1"/>
  <c r="P183" i="1"/>
  <c r="P184" i="1"/>
  <c r="U262" i="1" l="1"/>
  <c r="U271" i="1"/>
  <c r="U253" i="1"/>
  <c r="U229" i="1"/>
  <c r="U232" i="1"/>
  <c r="U220" i="1"/>
  <c r="U214" i="1"/>
  <c r="U193" i="1"/>
  <c r="U208" i="1"/>
  <c r="U184" i="1"/>
  <c r="U175" i="1"/>
  <c r="U163" i="1"/>
  <c r="U151" i="1"/>
  <c r="U166" i="1"/>
  <c r="U160" i="1"/>
  <c r="U142" i="1"/>
  <c r="U124" i="1"/>
  <c r="U133" i="1"/>
  <c r="U115" i="1"/>
  <c r="U91" i="1"/>
  <c r="U106" i="1"/>
  <c r="U100" i="1"/>
  <c r="U109" i="1"/>
  <c r="U82" i="1"/>
  <c r="U67" i="1"/>
  <c r="U49" i="1"/>
  <c r="U76" i="1"/>
  <c r="U58" i="1"/>
  <c r="U43" i="1"/>
  <c r="U4" i="1"/>
  <c r="U10" i="1"/>
  <c r="U34" i="1"/>
  <c r="U28" i="1"/>
  <c r="U31" i="1"/>
  <c r="U19" i="1"/>
  <c r="U13" i="1"/>
  <c r="L17" i="1"/>
  <c r="F5" i="3"/>
  <c r="F14" i="3" s="1"/>
  <c r="L36" i="1"/>
  <c r="M5" i="3"/>
  <c r="N17" i="2"/>
  <c r="N36" i="2"/>
  <c r="U172" i="2"/>
  <c r="U184" i="2"/>
  <c r="U196" i="2"/>
  <c r="U208" i="2"/>
  <c r="U220" i="2"/>
  <c r="U232" i="2"/>
  <c r="U244" i="2"/>
  <c r="U256" i="2"/>
  <c r="U268" i="2"/>
  <c r="U280" i="2"/>
  <c r="U292" i="2"/>
  <c r="U304" i="2"/>
  <c r="U316" i="2"/>
  <c r="U328" i="2"/>
  <c r="U340" i="2"/>
  <c r="U352" i="2"/>
  <c r="U364" i="2"/>
  <c r="U376" i="2"/>
  <c r="U388" i="2"/>
  <c r="U400" i="2"/>
  <c r="U412" i="2"/>
  <c r="U424" i="2"/>
  <c r="U436" i="2"/>
  <c r="U448" i="2"/>
  <c r="U460" i="2"/>
  <c r="U472" i="2"/>
  <c r="U484" i="2"/>
  <c r="U496" i="2"/>
  <c r="U508" i="2"/>
  <c r="U520" i="2"/>
  <c r="U532" i="2"/>
  <c r="U544" i="2"/>
  <c r="U556" i="2"/>
  <c r="U568" i="2"/>
  <c r="N4" i="2"/>
  <c r="U133" i="2"/>
  <c r="U145" i="2"/>
  <c r="U157" i="2"/>
  <c r="U169" i="2"/>
  <c r="U181" i="2"/>
  <c r="U187" i="2"/>
  <c r="U199" i="2"/>
  <c r="U211" i="2"/>
  <c r="U223" i="2"/>
  <c r="U235" i="2"/>
  <c r="U247" i="2"/>
  <c r="U259" i="2"/>
  <c r="U271" i="2"/>
  <c r="U283" i="2"/>
  <c r="U295" i="2"/>
  <c r="U307" i="2"/>
  <c r="U319" i="2"/>
  <c r="U331" i="2"/>
  <c r="U343" i="2"/>
  <c r="U355" i="2"/>
  <c r="U367" i="2"/>
  <c r="U130" i="2"/>
  <c r="U142" i="2"/>
  <c r="U154" i="2"/>
  <c r="U166" i="2"/>
  <c r="U178" i="2"/>
  <c r="U466" i="2"/>
  <c r="U478" i="2"/>
  <c r="U490" i="2"/>
  <c r="U502" i="2"/>
  <c r="U514" i="2"/>
  <c r="U526" i="2"/>
  <c r="U538" i="2"/>
  <c r="U550" i="2"/>
  <c r="U562" i="2"/>
  <c r="U574" i="2"/>
  <c r="U568" i="1"/>
  <c r="U556" i="1"/>
  <c r="U547" i="1"/>
  <c r="P4" i="1" l="1"/>
  <c r="C13" i="1"/>
  <c r="E13" i="1"/>
  <c r="M4" i="1"/>
  <c r="G5" i="3" l="1"/>
  <c r="N4" i="1"/>
  <c r="AD173" i="1"/>
  <c r="AD174" i="1"/>
  <c r="AD175" i="1"/>
  <c r="AD176" i="1"/>
  <c r="AD177" i="1"/>
  <c r="AD178" i="1"/>
  <c r="AD179" i="1"/>
  <c r="AD180" i="1"/>
  <c r="AD181" i="1"/>
  <c r="AD182" i="1"/>
  <c r="AD183" i="1"/>
  <c r="AD184" i="1"/>
  <c r="AC173" i="1"/>
  <c r="AC174" i="1"/>
  <c r="AC175" i="1"/>
  <c r="AC176" i="1"/>
  <c r="AC177" i="1"/>
  <c r="AC178" i="1"/>
  <c r="AC179" i="1"/>
  <c r="AC180" i="1"/>
  <c r="AC181" i="1"/>
  <c r="AC182" i="1"/>
  <c r="AC183" i="1"/>
  <c r="AC184" i="1"/>
  <c r="AD4" i="1" l="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I19" i="1"/>
  <c r="M16" i="1" l="1"/>
  <c r="G13" i="3" s="1"/>
  <c r="K35" i="1"/>
  <c r="L13" i="3" s="1"/>
  <c r="E42" i="3" l="1"/>
  <c r="E41" i="3"/>
  <c r="M35" i="1"/>
  <c r="N13" i="3" s="1"/>
  <c r="N16" i="1"/>
  <c r="N35" i="1" l="1"/>
  <c r="H13" i="3"/>
  <c r="O13" i="3"/>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4" i="1"/>
  <c r="K24" i="1" l="1"/>
  <c r="K25" i="1"/>
  <c r="K26" i="1"/>
  <c r="K27" i="1"/>
  <c r="M26" i="1" s="1"/>
  <c r="N6" i="3" s="1"/>
  <c r="K28" i="1"/>
  <c r="K29" i="1"/>
  <c r="L7" i="3" s="1"/>
  <c r="K30" i="1"/>
  <c r="L8" i="3" s="1"/>
  <c r="K31" i="1"/>
  <c r="L9" i="3" s="1"/>
  <c r="K32" i="1"/>
  <c r="L10" i="3" s="1"/>
  <c r="K33" i="1"/>
  <c r="L11" i="3" s="1"/>
  <c r="K34" i="1"/>
  <c r="K23" i="1"/>
  <c r="L5" i="3" s="1"/>
  <c r="M33" i="1"/>
  <c r="N11" i="3" s="1"/>
  <c r="M29" i="1"/>
  <c r="N7" i="3" s="1"/>
  <c r="M32" i="1"/>
  <c r="N10" i="3" s="1"/>
  <c r="L6" i="3" l="1"/>
  <c r="M34" i="1"/>
  <c r="O11" i="3"/>
  <c r="N26" i="1"/>
  <c r="O6" i="3"/>
  <c r="O12" i="3"/>
  <c r="M30" i="1"/>
  <c r="N8" i="3" s="1"/>
  <c r="M14" i="3"/>
  <c r="N29" i="1"/>
  <c r="O7" i="3"/>
  <c r="M23" i="1"/>
  <c r="N32" i="1"/>
  <c r="N34" i="1"/>
  <c r="N33" i="1"/>
  <c r="N5" i="3" l="1"/>
  <c r="N23" i="1"/>
  <c r="N30" i="1"/>
  <c r="O8" i="3"/>
  <c r="O10" i="3"/>
  <c r="O5" i="3" l="1"/>
  <c r="E40" i="3"/>
  <c r="E39" i="3"/>
  <c r="E38" i="3"/>
  <c r="E37" i="3"/>
  <c r="E36" i="3"/>
  <c r="E35" i="3"/>
  <c r="E34" i="3"/>
  <c r="E33" i="3"/>
  <c r="E32" i="3"/>
  <c r="E31" i="3"/>
  <c r="E30" i="3"/>
  <c r="E29" i="3"/>
  <c r="E28" i="3"/>
  <c r="E27" i="3"/>
  <c r="E26" i="3"/>
  <c r="E25" i="3"/>
  <c r="E24" i="3"/>
  <c r="E23" i="3"/>
  <c r="E22" i="3"/>
  <c r="E21" i="3"/>
  <c r="E20" i="3"/>
  <c r="E43" i="3" l="1"/>
  <c r="M7" i="1"/>
  <c r="M31" i="1"/>
  <c r="M12" i="1"/>
  <c r="G9" i="3" s="1"/>
  <c r="M15" i="1"/>
  <c r="M14" i="1"/>
  <c r="G11" i="3" s="1"/>
  <c r="M13" i="1"/>
  <c r="G10" i="3" s="1"/>
  <c r="M11" i="1"/>
  <c r="G8" i="3" s="1"/>
  <c r="M10" i="1"/>
  <c r="G7" i="3" s="1"/>
  <c r="N9" i="3" l="1"/>
  <c r="N14" i="3" s="1"/>
  <c r="M36" i="1"/>
  <c r="N36" i="1" s="1"/>
  <c r="G6" i="3"/>
  <c r="G14" i="3" s="1"/>
  <c r="M17" i="1"/>
  <c r="N31" i="1"/>
  <c r="N7" i="1"/>
  <c r="H12" i="3"/>
  <c r="H8" i="3"/>
  <c r="H11" i="3"/>
  <c r="H10" i="3"/>
  <c r="H5" i="3"/>
  <c r="H7" i="3"/>
  <c r="N15" i="1"/>
  <c r="N11" i="1"/>
  <c r="N14" i="1"/>
  <c r="N13" i="1"/>
  <c r="N12" i="1"/>
  <c r="N10" i="1"/>
  <c r="H6" i="3" l="1"/>
  <c r="O9" i="3"/>
  <c r="O14" i="3"/>
  <c r="H9" i="3"/>
  <c r="H14" i="3"/>
  <c r="N17" i="1"/>
</calcChain>
</file>

<file path=xl/comments1.xml><?xml version="1.0" encoding="utf-8"?>
<comments xmlns="http://schemas.openxmlformats.org/spreadsheetml/2006/main">
  <authors>
    <author>Avila, Erick (Ramos)</author>
    <author>Huerta, Jacqueline (Ramos, Intern)</author>
  </authors>
  <commentList>
    <comment ref="I2" authorId="0" guid="{9EC1BBF8-4D42-47F8-92A7-B7E00C77B9A1}" shapeId="0">
      <text>
        <r>
          <rPr>
            <b/>
            <sz val="9"/>
            <color indexed="81"/>
            <rFont val="Tahoma"/>
            <charset val="1"/>
          </rPr>
          <t>Avila, Erick (Ramos):</t>
        </r>
        <r>
          <rPr>
            <sz val="9"/>
            <color indexed="81"/>
            <rFont val="Tahoma"/>
            <charset val="1"/>
          </rPr>
          <t xml:space="preserve">
Esta es la informacion que se requiere colocar por parte del OEE, ( Solo este recuadro)
</t>
        </r>
      </text>
    </comment>
    <comment ref="I12" authorId="1" guid="{F24EDC35-C507-4C23-85CA-3C8D85B76BD4}" shapeId="0">
      <text>
        <r>
          <rPr>
            <b/>
            <sz val="18"/>
            <color indexed="81"/>
            <rFont val="Tahoma"/>
            <family val="2"/>
          </rPr>
          <t>#Personas</t>
        </r>
      </text>
    </comment>
    <comment ref="I31" authorId="1" guid="{43CF97C7-D23D-4C64-ADD5-6518171F0490}" shapeId="0">
      <text>
        <r>
          <rPr>
            <b/>
            <sz val="18"/>
            <color indexed="81"/>
            <rFont val="Tahoma"/>
            <family val="2"/>
          </rPr>
          <t>#Personas</t>
        </r>
      </text>
    </comment>
  </commentList>
</comments>
</file>

<file path=xl/comments2.xml><?xml version="1.0" encoding="utf-8"?>
<comments xmlns="http://schemas.openxmlformats.org/spreadsheetml/2006/main">
  <authors>
    <author>Huerta, Jacqueline (Ramos, Intern)</author>
  </authors>
  <commentList>
    <comment ref="I12" authorId="0" guid="{9AF9FE43-F1C6-4B1D-BB16-A8F61CAD534C}" shapeId="0">
      <text>
        <r>
          <rPr>
            <b/>
            <sz val="18"/>
            <color indexed="81"/>
            <rFont val="Tahoma"/>
            <family val="2"/>
          </rPr>
          <t>#Personas</t>
        </r>
      </text>
    </comment>
    <comment ref="I31" authorId="0" guid="{93E40D93-9EEA-4343-AB88-DB4FA4DDB9C4}" shapeId="0">
      <text>
        <r>
          <rPr>
            <b/>
            <sz val="18"/>
            <color indexed="81"/>
            <rFont val="Tahoma"/>
            <family val="2"/>
          </rPr>
          <t>#Personas</t>
        </r>
      </text>
    </comment>
  </commentList>
</comments>
</file>

<file path=xl/sharedStrings.xml><?xml version="1.0" encoding="utf-8"?>
<sst xmlns="http://schemas.openxmlformats.org/spreadsheetml/2006/main" count="580" uniqueCount="152">
  <si>
    <t>EFICIENCIA</t>
  </si>
  <si>
    <t>NISSAN</t>
  </si>
  <si>
    <t>TOTAL</t>
  </si>
  <si>
    <t>MVP</t>
  </si>
  <si>
    <t>NANO RWD</t>
  </si>
  <si>
    <t>NANO FWD</t>
  </si>
  <si>
    <t>2.0 LTS</t>
  </si>
  <si>
    <t>2.0L</t>
  </si>
  <si>
    <t>SEGURIDAD</t>
  </si>
  <si>
    <t>LADO</t>
  </si>
  <si>
    <t>MIN. TRABAJADOS</t>
  </si>
  <si>
    <t>PRODUCCION</t>
  </si>
  <si>
    <t>OBJETIVO</t>
  </si>
  <si>
    <t>AUSENTISMO</t>
  </si>
  <si>
    <t>PERSONAL</t>
  </si>
  <si>
    <t>NANO</t>
  </si>
  <si>
    <t>VACACIONES</t>
  </si>
  <si>
    <t>PERMISOS</t>
  </si>
  <si>
    <t>INCAPACIDAD</t>
  </si>
  <si>
    <t>PASE DE ENTRADA</t>
  </si>
  <si>
    <t>Partes de Servicio</t>
  </si>
  <si>
    <t>PARTES DE SERVICIO</t>
  </si>
  <si>
    <t>MVP EN 2.0L</t>
  </si>
  <si>
    <t>I4</t>
  </si>
  <si>
    <t>Personas Nissan</t>
  </si>
  <si>
    <t>3.5L</t>
  </si>
  <si>
    <t>3.0L</t>
  </si>
  <si>
    <t>Rate</t>
  </si>
  <si>
    <t>PROYECTO</t>
  </si>
  <si>
    <t>Proyecto</t>
  </si>
  <si>
    <t>Produccion Hora por Hora</t>
  </si>
  <si>
    <t>Tiempo Muerto</t>
  </si>
  <si>
    <t>Codigo</t>
  </si>
  <si>
    <t>Comentarios</t>
  </si>
  <si>
    <t>Linea</t>
  </si>
  <si>
    <t>Estación</t>
  </si>
  <si>
    <t>Nissan</t>
  </si>
  <si>
    <t>NANO FWD, 3.0L</t>
  </si>
  <si>
    <t>L12</t>
  </si>
  <si>
    <t>L14</t>
  </si>
  <si>
    <t>Ford I4</t>
  </si>
  <si>
    <t>Ford 3.0L</t>
  </si>
  <si>
    <t>Ford 2.0L</t>
  </si>
  <si>
    <t>L14 MVP</t>
  </si>
  <si>
    <t>Ford 3.5L 2017 HO</t>
  </si>
  <si>
    <t>Ford 3.5L 2018</t>
  </si>
  <si>
    <t>Ford 3.5L 2017</t>
  </si>
  <si>
    <t>Ford 3.5L 2018 HO</t>
  </si>
  <si>
    <t>Hora por Hora y Tiempo Muerto</t>
  </si>
  <si>
    <t>L6</t>
  </si>
  <si>
    <t>L8</t>
  </si>
  <si>
    <t>L2</t>
  </si>
  <si>
    <t>L4</t>
  </si>
  <si>
    <t>L10</t>
  </si>
  <si>
    <t>LINEA</t>
  </si>
  <si>
    <t>MODELO</t>
  </si>
  <si>
    <t xml:space="preserve">MVP </t>
  </si>
  <si>
    <t xml:space="preserve">3.5 L ( 2017) </t>
  </si>
  <si>
    <t xml:space="preserve">3.5 L ( 2017)HO </t>
  </si>
  <si>
    <t xml:space="preserve">3.5 L ( 2018) </t>
  </si>
  <si>
    <t xml:space="preserve">3.5 L ( 2018)HO </t>
  </si>
  <si>
    <t xml:space="preserve">NANO RWD </t>
  </si>
  <si>
    <t xml:space="preserve">NANO FWD </t>
  </si>
  <si>
    <t xml:space="preserve">3.0L </t>
  </si>
  <si>
    <t xml:space="preserve">2.0 L </t>
  </si>
  <si>
    <t xml:space="preserve">NISSAN </t>
  </si>
  <si>
    <t xml:space="preserve">L2 </t>
  </si>
  <si>
    <t>Codigos de Paro</t>
  </si>
  <si>
    <t xml:space="preserve">01 Calidad </t>
  </si>
  <si>
    <t>Gafete para resetear</t>
  </si>
  <si>
    <t>Liberación de primera pieza</t>
  </si>
  <si>
    <t>Poka Yokes</t>
  </si>
  <si>
    <t>Auditoria</t>
  </si>
  <si>
    <t>Analisis de pieza sospechosa</t>
  </si>
  <si>
    <t>Analisis de defecto</t>
  </si>
  <si>
    <t>Falta de inspector</t>
  </si>
  <si>
    <t>02 Logistica</t>
  </si>
  <si>
    <t>Falta de material</t>
  </si>
  <si>
    <t>Cambio de pallet</t>
  </si>
  <si>
    <t>Material Mezclado</t>
  </si>
  <si>
    <t>Manufactura</t>
  </si>
  <si>
    <t>Falta de Poka Yoke</t>
  </si>
  <si>
    <t>Ajustes de manufactura</t>
  </si>
  <si>
    <t>Validación</t>
  </si>
  <si>
    <t>Cambio de modelo</t>
  </si>
  <si>
    <t>Pruebas</t>
  </si>
  <si>
    <t>Mantenimiento</t>
  </si>
  <si>
    <t>Fallo de comunición</t>
  </si>
  <si>
    <t>Ausentismo</t>
  </si>
  <si>
    <t>Baño</t>
  </si>
  <si>
    <t>Permisos</t>
  </si>
  <si>
    <t>Otros</t>
  </si>
  <si>
    <t>Junta EAD</t>
  </si>
  <si>
    <t>Junta de Comunicación</t>
  </si>
  <si>
    <t>Simulacro</t>
  </si>
  <si>
    <t>Paro Programado</t>
  </si>
  <si>
    <t>Departamento/ Causa</t>
  </si>
  <si>
    <t>EFICIENCIA CONTRA CAPACIDAD</t>
  </si>
  <si>
    <t>Personal</t>
  </si>
  <si>
    <t>L16</t>
  </si>
  <si>
    <t>GM</t>
  </si>
  <si>
    <t>Tackt Time</t>
  </si>
  <si>
    <t>Hora x Hora</t>
  </si>
  <si>
    <t>Capacidad de la Línea</t>
  </si>
  <si>
    <t>Notificación SIM</t>
  </si>
  <si>
    <t>Q1</t>
  </si>
  <si>
    <t>Q2</t>
  </si>
  <si>
    <t>Q3</t>
  </si>
  <si>
    <t>Q4</t>
  </si>
  <si>
    <t>Q5</t>
  </si>
  <si>
    <t>Q6</t>
  </si>
  <si>
    <t>Q7</t>
  </si>
  <si>
    <t>Q8</t>
  </si>
  <si>
    <t>Q9</t>
  </si>
  <si>
    <t>Q10</t>
  </si>
  <si>
    <t>Q11</t>
  </si>
  <si>
    <t>Q12</t>
  </si>
  <si>
    <t>Q13</t>
  </si>
  <si>
    <t>Q14</t>
  </si>
  <si>
    <t>Q15</t>
  </si>
  <si>
    <t>Q16</t>
  </si>
  <si>
    <t>Falla no da Posicion HOME</t>
  </si>
  <si>
    <t>falta de turbine soldadoo</t>
  </si>
  <si>
    <t>850b</t>
  </si>
  <si>
    <t xml:space="preserve">falla de lvdt </t>
  </si>
  <si>
    <t xml:space="preserve">falta de core balanceado </t>
  </si>
  <si>
    <t xml:space="preserve">se mete core como va saliendo ala linea </t>
  </si>
  <si>
    <t>1250b</t>
  </si>
  <si>
    <t xml:space="preserve">fAlla sensor de rpms </t>
  </si>
  <si>
    <t>falla de comunicacion</t>
  </si>
  <si>
    <t xml:space="preserve">dos torques seguidos angulo alto torque ok  &lt; manufactura ajusta pistola &gt; </t>
  </si>
  <si>
    <t xml:space="preserve">ajuste de pistola de torque por cambio de modelo </t>
  </si>
  <si>
    <t xml:space="preserve">falla camara no detecta e-clip </t>
  </si>
  <si>
    <t>1210-20</t>
  </si>
  <si>
    <t>Falla de comunicacion</t>
  </si>
  <si>
    <t>se cubre linea de 3.5</t>
  </si>
  <si>
    <t xml:space="preserve">ser cicla estacion &lt; paros constantes &gt; </t>
  </si>
  <si>
    <t xml:space="preserve">falla de escaner </t>
  </si>
  <si>
    <t>Falla secuencia en Pokayoke (giro de mesa)</t>
  </si>
  <si>
    <t>Falla de camara wave spring</t>
  </si>
  <si>
    <t xml:space="preserve">se cubre linea y no llega el inspector  se queda mesa llena </t>
  </si>
  <si>
    <t xml:space="preserve">dos torques seguidos angulo alto torque ok </t>
  </si>
  <si>
    <t xml:space="preserve">para linea y se hace un analisis de los 4 torques de angulos altos y torques ok </t>
  </si>
  <si>
    <t>se arranca linea ala 1:40</t>
  </si>
  <si>
    <t xml:space="preserve">analisis de torque &lt; se cambia pistola de torque  &gt; </t>
  </si>
  <si>
    <t xml:space="preserve">junta </t>
  </si>
  <si>
    <t>650a-b</t>
  </si>
  <si>
    <t xml:space="preserve">poka yoke </t>
  </si>
  <si>
    <t xml:space="preserve">torque </t>
  </si>
  <si>
    <t>1430-40</t>
  </si>
  <si>
    <t>ajuste de posiciones de pistola .</t>
  </si>
  <si>
    <t>termino de plan diario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</si>
</sst>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3"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b/>
      <sz val="24"/>
      <color rgb="FFF2F2F2"/>
      <name val="Calibri"/>
      <family val="2"/>
    </font>
    <font>
      <sz val="16"/>
      <color rgb="FF000000"/>
      <name val="Calibri"/>
      <family val="2"/>
    </font>
    <font>
      <sz val="18"/>
      <color rgb="FF000000"/>
      <name val="Calibri"/>
      <family val="2"/>
    </font>
    <font>
      <sz val="22"/>
      <color rgb="FF000000"/>
      <name val="Calibri"/>
      <family val="2"/>
    </font>
    <font>
      <b/>
      <sz val="22"/>
      <color rgb="FF000000"/>
      <name val="Calibri"/>
      <family val="2"/>
    </font>
    <font>
      <b/>
      <sz val="18"/>
      <color rgb="FF000000"/>
      <name val="Calibri"/>
      <family val="2"/>
    </font>
    <font>
      <b/>
      <sz val="20"/>
      <color theme="1"/>
      <name val="Calibri"/>
      <family val="2"/>
      <scheme val="minor"/>
    </font>
    <font>
      <b/>
      <sz val="14"/>
      <color theme="1"/>
      <name val="Calibri"/>
      <family val="2"/>
      <scheme val="minor"/>
    </font>
    <font>
      <b/>
      <sz val="18"/>
      <color theme="1"/>
      <name val="Calibri"/>
      <family val="2"/>
      <scheme val="minor"/>
    </font>
    <font>
      <b/>
      <sz val="26"/>
      <name val="Calibri"/>
      <family val="2"/>
      <scheme val="minor"/>
    </font>
    <font>
      <b/>
      <sz val="22"/>
      <color rgb="FFF2F2F2"/>
      <name val="Calibri"/>
      <family val="2"/>
    </font>
    <font>
      <sz val="20"/>
      <color theme="1"/>
      <name val="Calibri"/>
      <family val="2"/>
      <scheme val="minor"/>
    </font>
    <font>
      <sz val="18"/>
      <color theme="1"/>
      <name val="Calibri"/>
      <family val="2"/>
      <scheme val="minor"/>
    </font>
    <font>
      <sz val="22"/>
      <name val="Calibri"/>
      <family val="2"/>
    </font>
    <font>
      <b/>
      <sz val="12"/>
      <color theme="0"/>
      <name val="Calibri"/>
      <family val="2"/>
      <scheme val="minor"/>
    </font>
    <font>
      <sz val="14"/>
      <color theme="0"/>
      <name val="Calibri"/>
      <family val="2"/>
      <scheme val="minor"/>
    </font>
    <font>
      <sz val="11"/>
      <color theme="0"/>
      <name val="Calibri"/>
      <family val="2"/>
      <scheme val="minor"/>
    </font>
    <font>
      <b/>
      <sz val="12"/>
      <name val="Calibri"/>
      <family val="2"/>
      <scheme val="minor"/>
    </font>
    <font>
      <sz val="14"/>
      <name val="Calibri"/>
      <family val="2"/>
      <scheme val="minor"/>
    </font>
    <font>
      <sz val="11"/>
      <name val="Calibri"/>
      <family val="2"/>
      <scheme val="minor"/>
    </font>
    <font>
      <sz val="12"/>
      <name val="Calibri"/>
      <family val="2"/>
      <scheme val="minor"/>
    </font>
    <font>
      <sz val="16"/>
      <color theme="0"/>
      <name val="Calibri"/>
      <family val="2"/>
      <scheme val="minor"/>
    </font>
    <font>
      <b/>
      <sz val="20"/>
      <color theme="0"/>
      <name val="Calibri"/>
      <family val="2"/>
      <scheme val="minor"/>
    </font>
    <font>
      <sz val="12"/>
      <color theme="0"/>
      <name val="Calibri"/>
      <family val="2"/>
      <scheme val="minor"/>
    </font>
    <font>
      <b/>
      <sz val="18"/>
      <name val="Calibri"/>
      <family val="2"/>
    </font>
    <font>
      <b/>
      <sz val="18"/>
      <name val="Calibri"/>
      <family val="2"/>
      <scheme val="minor"/>
    </font>
    <font>
      <b/>
      <sz val="22"/>
      <name val="Calibri"/>
      <family val="2"/>
    </font>
    <font>
      <b/>
      <sz val="18"/>
      <color indexed="81"/>
      <name val="Tahoma"/>
      <family val="2"/>
    </font>
    <font>
      <sz val="20"/>
      <color theme="0"/>
      <name val="Calibri"/>
      <family val="2"/>
      <scheme val="minor"/>
    </font>
    <font>
      <sz val="16"/>
      <name val="Calibri"/>
      <family val="2"/>
      <scheme val="minor"/>
    </font>
    <font>
      <sz val="12"/>
      <name val="Calibri"/>
      <family val="2"/>
    </font>
    <font>
      <sz val="22"/>
      <name val="Calibri"/>
      <family val="2"/>
      <scheme val="minor"/>
    </font>
    <font>
      <sz val="18"/>
      <name val="Calibri"/>
      <family val="2"/>
    </font>
    <font>
      <sz val="22"/>
      <color theme="0"/>
      <name val="Calibri"/>
      <family val="2"/>
    </font>
    <font>
      <b/>
      <sz val="22"/>
      <color theme="0"/>
      <name val="Calibri"/>
      <family val="2"/>
    </font>
    <font>
      <b/>
      <sz val="26"/>
      <color theme="0"/>
      <name val="Calibri"/>
      <family val="2"/>
      <scheme val="minor"/>
    </font>
    <font>
      <sz val="24"/>
      <color theme="0"/>
      <name val="Calibri"/>
      <family val="2"/>
      <scheme val="minor"/>
    </font>
    <font>
      <sz val="9"/>
      <color indexed="81"/>
      <name val="Tahoma"/>
      <charset val="1"/>
    </font>
    <font>
      <b/>
      <sz val="9"/>
      <color indexed="81"/>
      <name val="Tahoma"/>
      <charset val="1"/>
    </font>
  </fonts>
  <fills count="38">
    <fill>
      <patternFill patternType="none"/>
    </fill>
    <fill>
      <patternFill patternType="gray125"/>
    </fill>
    <fill>
      <patternFill patternType="solid">
        <fgColor rgb="FFD9D9D9"/>
        <bgColor rgb="FF000000"/>
      </patternFill>
    </fill>
    <fill>
      <patternFill patternType="solid">
        <fgColor theme="0"/>
        <bgColor rgb="FF000000"/>
      </patternFill>
    </fill>
    <fill>
      <patternFill patternType="solid">
        <fgColor theme="6" tint="0.39997558519241921"/>
        <bgColor rgb="FF000000"/>
      </patternFill>
    </fill>
    <fill>
      <patternFill patternType="solid">
        <fgColor theme="6" tint="-0.249977111117893"/>
        <bgColor rgb="FF000000"/>
      </patternFill>
    </fill>
    <fill>
      <patternFill patternType="solid">
        <fgColor theme="3" tint="0.59999389629810485"/>
        <bgColor rgb="FF000000"/>
      </patternFill>
    </fill>
    <fill>
      <patternFill patternType="solid">
        <fgColor theme="0" tint="-0.249977111117893"/>
        <bgColor rgb="FF000000"/>
      </patternFill>
    </fill>
    <fill>
      <patternFill patternType="solid">
        <fgColor theme="3" tint="0.39997558519241921"/>
        <bgColor rgb="FF000000"/>
      </patternFill>
    </fill>
    <fill>
      <patternFill patternType="solid">
        <fgColor theme="8" tint="-0.249977111117893"/>
        <bgColor rgb="FF000000"/>
      </patternFill>
    </fill>
    <fill>
      <patternFill patternType="solid">
        <fgColor theme="7" tint="-0.249977111117893"/>
        <bgColor rgb="FF000000"/>
      </patternFill>
    </fill>
    <fill>
      <patternFill patternType="solid">
        <fgColor theme="0" tint="-0.499984740745262"/>
        <bgColor rgb="FF000000"/>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theme="8" tint="-0.249977111117893"/>
        <bgColor indexed="64"/>
      </patternFill>
    </fill>
    <fill>
      <patternFill patternType="solid">
        <fgColor theme="7" tint="0.79998168889431442"/>
        <bgColor rgb="FF000000"/>
      </patternFill>
    </fill>
    <fill>
      <patternFill patternType="solid">
        <fgColor theme="8" tint="0.59999389629810485"/>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6" tint="0.59999389629810485"/>
        <bgColor rgb="FF000000"/>
      </patternFill>
    </fill>
    <fill>
      <patternFill patternType="solid">
        <fgColor theme="5" tint="0.59999389629810485"/>
        <bgColor rgb="FF000000"/>
      </patternFill>
    </fill>
    <fill>
      <patternFill patternType="solid">
        <fgColor theme="5" tint="-0.249977111117893"/>
        <bgColor rgb="FF000000"/>
      </patternFill>
    </fill>
    <fill>
      <patternFill patternType="solid">
        <fgColor theme="5" tint="0.39997558519241921"/>
        <bgColor rgb="FF000000"/>
      </patternFill>
    </fill>
    <fill>
      <patternFill patternType="solid">
        <fgColor theme="2" tint="-0.249977111117893"/>
        <bgColor rgb="FF000000"/>
      </patternFill>
    </fill>
    <fill>
      <patternFill patternType="solid">
        <fgColor theme="2" tint="-0.499984740745262"/>
        <bgColor rgb="FF000000"/>
      </patternFill>
    </fill>
    <fill>
      <patternFill patternType="solid">
        <fgColor theme="2" tint="-9.9978637043366805E-2"/>
        <bgColor rgb="FF000000"/>
      </patternFill>
    </fill>
    <fill>
      <patternFill patternType="solid">
        <fgColor theme="3" tint="0.79998168889431442"/>
        <bgColor rgb="FF000000"/>
      </patternFill>
    </fill>
    <fill>
      <patternFill patternType="solid">
        <fgColor theme="9" tint="0.59999389629810485"/>
        <bgColor rgb="FF000000"/>
      </patternFill>
    </fill>
    <fill>
      <patternFill patternType="solid">
        <fgColor theme="9" tint="-0.249977111117893"/>
        <bgColor rgb="FF000000"/>
      </patternFill>
    </fill>
    <fill>
      <patternFill patternType="solid">
        <fgColor theme="7" tint="0.39997558519241921"/>
        <bgColor rgb="FF000000"/>
      </patternFill>
    </fill>
    <fill>
      <patternFill patternType="solid">
        <fgColor theme="8" tint="0.59999389629810485"/>
        <bgColor rgb="FF000000"/>
      </patternFill>
    </fill>
    <fill>
      <patternFill patternType="solid">
        <fgColor rgb="FFFFFF66"/>
        <bgColor indexed="64"/>
      </patternFill>
    </fill>
    <fill>
      <patternFill patternType="solid">
        <fgColor rgb="FFFFFF99"/>
        <bgColor indexed="64"/>
      </patternFill>
    </fill>
    <fill>
      <patternFill patternType="solid">
        <fgColor rgb="FFFFFF00"/>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0"/>
        <bgColor indexed="64"/>
      </patternFill>
    </fill>
  </fills>
  <borders count="47">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top/>
      <bottom/>
      <diagonal/>
    </border>
    <border>
      <left style="medium">
        <color auto="1"/>
      </left>
      <right/>
      <top/>
      <bottom style="medium">
        <color auto="1"/>
      </bottom>
      <diagonal/>
    </border>
    <border>
      <left style="medium">
        <color indexed="64"/>
      </left>
      <right/>
      <top/>
      <bottom style="thin">
        <color auto="1"/>
      </bottom>
      <diagonal/>
    </border>
    <border>
      <left style="medium">
        <color auto="1"/>
      </left>
      <right style="medium">
        <color auto="1"/>
      </right>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indexed="64"/>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style="medium">
        <color auto="1"/>
      </bottom>
      <diagonal/>
    </border>
    <border>
      <left style="medium">
        <color indexed="64"/>
      </left>
      <right style="medium">
        <color indexed="64"/>
      </right>
      <top style="medium">
        <color indexed="64"/>
      </top>
      <bottom style="medium">
        <color indexed="64"/>
      </bottom>
      <diagonal/>
    </border>
    <border>
      <left style="medium">
        <color indexed="64"/>
      </left>
      <right/>
      <top style="thin">
        <color auto="1"/>
      </top>
      <bottom style="thin">
        <color auto="1"/>
      </bottom>
      <diagonal/>
    </border>
    <border>
      <left style="medium">
        <color indexed="64"/>
      </left>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indexed="64"/>
      </top>
      <bottom style="thin">
        <color auto="1"/>
      </bottom>
      <diagonal/>
    </border>
    <border>
      <left/>
      <right/>
      <top style="thin">
        <color indexed="64"/>
      </top>
      <bottom style="medium">
        <color auto="1"/>
      </bottom>
      <diagonal/>
    </border>
    <border>
      <left style="medium">
        <color auto="1"/>
      </left>
      <right style="medium">
        <color auto="1"/>
      </right>
      <top style="medium">
        <color indexed="64"/>
      </top>
      <bottom/>
      <diagonal/>
    </border>
    <border>
      <left style="medium">
        <color auto="1"/>
      </left>
      <right style="medium">
        <color auto="1"/>
      </right>
      <top/>
      <bottom/>
      <diagonal/>
    </border>
    <border>
      <left/>
      <right/>
      <top style="thin">
        <color auto="1"/>
      </top>
      <bottom style="thin">
        <color auto="1"/>
      </bottom>
      <diagonal/>
    </border>
    <border>
      <left/>
      <right style="medium">
        <color indexed="64"/>
      </right>
      <top/>
      <bottom/>
      <diagonal/>
    </border>
    <border>
      <left/>
      <right/>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bottom style="thin">
        <color auto="1"/>
      </bottom>
      <diagonal/>
    </border>
    <border>
      <left style="medium">
        <color indexed="64"/>
      </left>
      <right style="medium">
        <color indexed="64"/>
      </right>
      <top style="thin">
        <color indexed="64"/>
      </top>
      <bottom style="medium">
        <color indexed="64"/>
      </bottom>
      <diagonal/>
    </border>
    <border>
      <left/>
      <right style="medium">
        <color auto="1"/>
      </right>
      <top/>
      <bottom style="thin">
        <color auto="1"/>
      </bottom>
      <diagonal/>
    </border>
    <border>
      <left style="medium">
        <color auto="1"/>
      </left>
      <right style="hair">
        <color indexed="64"/>
      </right>
      <top style="medium">
        <color auto="1"/>
      </top>
      <bottom/>
      <diagonal/>
    </border>
    <border>
      <left style="medium">
        <color auto="1"/>
      </left>
      <right style="hair">
        <color indexed="64"/>
      </right>
      <top/>
      <bottom/>
      <diagonal/>
    </border>
    <border>
      <left style="medium">
        <color auto="1"/>
      </left>
      <right style="hair">
        <color indexed="64"/>
      </right>
      <top/>
      <bottom style="medium">
        <color auto="1"/>
      </bottom>
      <diagonal/>
    </border>
    <border>
      <left/>
      <right style="medium">
        <color indexed="64"/>
      </right>
      <top style="thin">
        <color auto="1"/>
      </top>
      <bottom style="thin">
        <color auto="1"/>
      </bottom>
      <diagonal/>
    </border>
    <border>
      <left style="medium">
        <color indexed="64"/>
      </left>
      <right style="medium">
        <color indexed="64"/>
      </right>
      <top style="thin">
        <color indexed="64"/>
      </top>
      <bottom/>
      <diagonal/>
    </border>
    <border>
      <left style="hair">
        <color indexed="64"/>
      </left>
      <right style="medium">
        <color indexed="64"/>
      </right>
      <top/>
      <bottom/>
      <diagonal/>
    </border>
    <border>
      <left style="hair">
        <color indexed="64"/>
      </left>
      <right style="medium">
        <color indexed="64"/>
      </right>
      <top style="medium">
        <color auto="1"/>
      </top>
      <bottom/>
      <diagonal/>
    </border>
    <border>
      <left style="medium">
        <color auto="1"/>
      </left>
      <right style="medium">
        <color auto="1"/>
      </right>
      <top/>
      <bottom style="hair">
        <color indexed="64"/>
      </bottom>
      <diagonal/>
    </border>
    <border>
      <left style="medium">
        <color auto="1"/>
      </left>
      <right/>
      <top/>
      <bottom style="hair">
        <color indexed="64"/>
      </bottom>
      <diagonal/>
    </border>
    <border>
      <left style="medium">
        <color auto="1"/>
      </left>
      <right style="hair">
        <color indexed="64"/>
      </right>
      <top/>
      <bottom style="hair">
        <color indexed="64"/>
      </bottom>
      <diagonal/>
    </border>
    <border>
      <left style="hair">
        <color indexed="64"/>
      </left>
      <right style="medium">
        <color indexed="64"/>
      </right>
      <top/>
      <bottom style="hair">
        <color indexed="64"/>
      </bottom>
      <diagonal/>
    </border>
    <border>
      <left style="medium">
        <color auto="1"/>
      </left>
      <right style="medium">
        <color auto="1"/>
      </right>
      <top style="hair">
        <color indexed="64"/>
      </top>
      <bottom/>
      <diagonal/>
    </border>
    <border>
      <left style="medium">
        <color auto="1"/>
      </left>
      <right/>
      <top style="hair">
        <color indexed="64"/>
      </top>
      <bottom/>
      <diagonal/>
    </border>
    <border>
      <left style="medium">
        <color auto="1"/>
      </left>
      <right style="hair">
        <color indexed="64"/>
      </right>
      <top style="hair">
        <color indexed="64"/>
      </top>
      <bottom/>
      <diagonal/>
    </border>
    <border>
      <left style="hair">
        <color indexed="64"/>
      </left>
      <right style="medium">
        <color indexed="64"/>
      </right>
      <top style="hair">
        <color indexed="64"/>
      </top>
      <bottom/>
      <diagonal/>
    </border>
    <border>
      <left style="hair">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46">
    <xf numFmtId="0" fontId="0" fillId="0" borderId="0" xfId="0"/>
    <xf numFmtId="0" fontId="0" fillId="0" borderId="0" xfId="0"/>
    <xf numFmtId="0" fontId="12" fillId="0" borderId="0" xfId="0" applyFont="1" applyFill="1" applyBorder="1" applyAlignment="1" applyProtection="1">
      <alignment horizontal="center" vertical="center"/>
      <protection locked="0"/>
    </xf>
    <xf numFmtId="0" fontId="0" fillId="0" borderId="0" xfId="0" applyProtection="1">
      <protection locked="0"/>
    </xf>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0" fillId="0" borderId="0" xfId="0" applyFill="1" applyBorder="1"/>
    <xf numFmtId="0" fontId="11" fillId="0" borderId="0" xfId="0" applyFont="1" applyFill="1" applyBorder="1" applyAlignment="1" applyProtection="1">
      <alignment horizontal="center" vertical="center" wrapText="1"/>
    </xf>
    <xf numFmtId="0" fontId="11" fillId="0" borderId="0" xfId="0" applyFont="1" applyFill="1" applyBorder="1" applyAlignment="1" applyProtection="1">
      <alignment vertical="center" wrapText="1"/>
    </xf>
    <xf numFmtId="0" fontId="9" fillId="0" borderId="0" xfId="0" applyFont="1" applyFill="1" applyBorder="1" applyAlignment="1" applyProtection="1">
      <alignment vertical="center"/>
    </xf>
    <xf numFmtId="0" fontId="6" fillId="0" borderId="0" xfId="0" applyFont="1" applyFill="1" applyBorder="1" applyAlignment="1" applyProtection="1">
      <alignment horizontal="center" vertical="center"/>
    </xf>
    <xf numFmtId="0" fontId="7" fillId="0" borderId="0" xfId="0" applyFont="1" applyFill="1" applyBorder="1" applyAlignment="1" applyProtection="1">
      <alignment horizontal="center" vertical="center"/>
    </xf>
    <xf numFmtId="0" fontId="0" fillId="0" borderId="0" xfId="0" applyBorder="1"/>
    <xf numFmtId="0" fontId="13" fillId="0" borderId="0" xfId="0" applyFont="1" applyFill="1" applyBorder="1" applyAlignment="1">
      <alignment vertical="center"/>
    </xf>
    <xf numFmtId="0" fontId="0" fillId="0" borderId="0" xfId="0" applyAlignment="1"/>
    <xf numFmtId="1" fontId="7" fillId="0" borderId="6" xfId="0" applyNumberFormat="1" applyFont="1" applyFill="1" applyBorder="1" applyAlignment="1" applyProtection="1">
      <alignment horizontal="center" vertical="center"/>
      <protection hidden="1"/>
    </xf>
    <xf numFmtId="1" fontId="7" fillId="2" borderId="15" xfId="0" applyNumberFormat="1" applyFont="1" applyFill="1" applyBorder="1" applyAlignment="1" applyProtection="1">
      <alignment horizontal="center" vertical="center"/>
      <protection hidden="1"/>
    </xf>
    <xf numFmtId="1" fontId="7" fillId="2" borderId="5" xfId="0" applyNumberFormat="1" applyFont="1" applyFill="1" applyBorder="1" applyAlignment="1" applyProtection="1">
      <alignment horizontal="center" vertical="center"/>
      <protection hidden="1"/>
    </xf>
    <xf numFmtId="9" fontId="7" fillId="2" borderId="27" xfId="1" applyFont="1" applyFill="1" applyBorder="1" applyAlignment="1" applyProtection="1">
      <alignment horizontal="center" vertical="center"/>
      <protection hidden="1"/>
    </xf>
    <xf numFmtId="9" fontId="7" fillId="2" borderId="29" xfId="1" applyFont="1" applyFill="1" applyBorder="1" applyAlignment="1" applyProtection="1">
      <alignment horizontal="center" vertical="center"/>
      <protection hidden="1"/>
    </xf>
    <xf numFmtId="9" fontId="7" fillId="2" borderId="28" xfId="1" applyFont="1" applyFill="1" applyBorder="1" applyAlignment="1" applyProtection="1">
      <alignment horizontal="center" vertical="center"/>
      <protection hidden="1"/>
    </xf>
    <xf numFmtId="1" fontId="7" fillId="2" borderId="17" xfId="0" applyNumberFormat="1" applyFont="1" applyFill="1" applyBorder="1" applyAlignment="1" applyProtection="1">
      <alignment horizontal="center" vertical="center"/>
      <protection hidden="1"/>
    </xf>
    <xf numFmtId="9" fontId="7" fillId="2" borderId="26" xfId="1" applyFont="1" applyFill="1" applyBorder="1" applyAlignment="1" applyProtection="1">
      <alignment horizontal="center" vertical="center"/>
      <protection hidden="1"/>
    </xf>
    <xf numFmtId="1" fontId="7" fillId="2" borderId="4" xfId="0" applyNumberFormat="1" applyFont="1" applyFill="1" applyBorder="1" applyAlignment="1" applyProtection="1">
      <alignment horizontal="center" vertical="center"/>
      <protection hidden="1"/>
    </xf>
    <xf numFmtId="0" fontId="10" fillId="0" borderId="0" xfId="0" applyFont="1" applyFill="1" applyBorder="1" applyAlignment="1" applyProtection="1">
      <alignment vertical="center"/>
      <protection locked="0"/>
    </xf>
    <xf numFmtId="0" fontId="12" fillId="0" borderId="0" xfId="0" applyFont="1" applyFill="1" applyBorder="1" applyAlignment="1" applyProtection="1">
      <alignment horizontal="center" vertical="center" wrapText="1"/>
      <protection locked="0"/>
    </xf>
    <xf numFmtId="0" fontId="0" fillId="0" borderId="0" xfId="0" applyFill="1" applyBorder="1" applyAlignment="1"/>
    <xf numFmtId="0" fontId="0" fillId="0" borderId="0" xfId="0" applyFill="1"/>
    <xf numFmtId="0" fontId="7" fillId="3" borderId="26" xfId="0" applyFont="1" applyFill="1" applyBorder="1" applyAlignment="1" applyProtection="1">
      <alignment horizontal="center" vertical="center"/>
      <protection hidden="1"/>
    </xf>
    <xf numFmtId="0" fontId="7" fillId="3" borderId="29" xfId="0" applyFont="1" applyFill="1" applyBorder="1" applyAlignment="1" applyProtection="1">
      <alignment horizontal="center" vertical="center"/>
      <protection hidden="1"/>
    </xf>
    <xf numFmtId="0" fontId="7" fillId="3" borderId="27" xfId="0" applyFont="1" applyFill="1" applyBorder="1" applyAlignment="1" applyProtection="1">
      <alignment horizontal="center" vertical="center"/>
      <protection hidden="1"/>
    </xf>
    <xf numFmtId="0" fontId="7" fillId="0" borderId="6" xfId="0" applyFont="1" applyFill="1" applyBorder="1" applyAlignment="1" applyProtection="1">
      <alignment horizontal="center" vertical="center"/>
      <protection hidden="1"/>
    </xf>
    <xf numFmtId="0" fontId="14" fillId="11" borderId="14" xfId="0" applyFont="1" applyFill="1" applyBorder="1" applyAlignment="1" applyProtection="1">
      <alignment horizontal="center" vertical="center" wrapText="1"/>
      <protection hidden="1"/>
    </xf>
    <xf numFmtId="0" fontId="7" fillId="3" borderId="28" xfId="0" applyFont="1" applyFill="1" applyBorder="1" applyAlignment="1" applyProtection="1">
      <alignment horizontal="center" vertical="center"/>
      <protection hidden="1"/>
    </xf>
    <xf numFmtId="0" fontId="12" fillId="0" borderId="0" xfId="0" applyFont="1" applyFill="1" applyBorder="1" applyAlignment="1" applyProtection="1">
      <alignment vertical="center"/>
      <protection locked="0"/>
    </xf>
    <xf numFmtId="0" fontId="16" fillId="0" borderId="0" xfId="0" applyFont="1" applyFill="1" applyBorder="1" applyAlignment="1" applyProtection="1">
      <alignment vertical="center"/>
      <protection locked="0"/>
    </xf>
    <xf numFmtId="0" fontId="16" fillId="0" borderId="0" xfId="0" applyFont="1" applyFill="1" applyBorder="1" applyAlignment="1" applyProtection="1">
      <alignment horizontal="center" vertical="center"/>
      <protection locked="0"/>
    </xf>
    <xf numFmtId="0" fontId="0" fillId="0" borderId="0" xfId="0"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2" fillId="0" borderId="0" xfId="0" applyFont="1" applyFill="1" applyBorder="1" applyAlignment="1" applyProtection="1">
      <alignment horizontal="center" vertical="center"/>
      <protection hidden="1"/>
    </xf>
    <xf numFmtId="0" fontId="0" fillId="0" borderId="0" xfId="0" applyFill="1" applyBorder="1" applyAlignment="1" applyProtection="1">
      <protection locked="0"/>
    </xf>
    <xf numFmtId="0" fontId="15" fillId="0" borderId="0" xfId="0" applyFont="1" applyFill="1" applyBorder="1" applyAlignment="1" applyProtection="1">
      <alignment vertical="center"/>
      <protection locked="0"/>
    </xf>
    <xf numFmtId="0" fontId="12" fillId="0" borderId="0" xfId="0" applyFont="1" applyFill="1" applyBorder="1" applyAlignment="1" applyProtection="1">
      <alignment vertical="center"/>
      <protection hidden="1"/>
    </xf>
    <xf numFmtId="0" fontId="11" fillId="0" borderId="0" xfId="0" applyFont="1" applyFill="1" applyBorder="1" applyAlignment="1" applyProtection="1">
      <alignment vertical="center" wrapText="1"/>
      <protection hidden="1"/>
    </xf>
    <xf numFmtId="0" fontId="13" fillId="0" borderId="0" xfId="0" applyFont="1" applyFill="1" applyBorder="1" applyAlignment="1" applyProtection="1">
      <alignment vertical="center"/>
      <protection hidden="1"/>
    </xf>
    <xf numFmtId="9" fontId="7" fillId="0" borderId="0" xfId="1" applyFont="1" applyFill="1" applyBorder="1" applyAlignment="1" applyProtection="1">
      <alignment horizontal="center" vertical="center"/>
    </xf>
    <xf numFmtId="0" fontId="19" fillId="0" borderId="0" xfId="0" applyFont="1" applyBorder="1"/>
    <xf numFmtId="0" fontId="22" fillId="0" borderId="0" xfId="0" applyFont="1" applyBorder="1" applyAlignment="1">
      <alignment horizontal="center"/>
    </xf>
    <xf numFmtId="0" fontId="23" fillId="0" borderId="0" xfId="0" applyFont="1"/>
    <xf numFmtId="0" fontId="26" fillId="0" borderId="0" xfId="0" applyFont="1" applyFill="1" applyBorder="1" applyAlignment="1" applyProtection="1">
      <alignment vertical="center"/>
      <protection hidden="1"/>
    </xf>
    <xf numFmtId="0" fontId="25" fillId="0" borderId="0" xfId="0" applyFont="1" applyProtection="1">
      <protection hidden="1"/>
    </xf>
    <xf numFmtId="0" fontId="20" fillId="0" borderId="0" xfId="0" applyFont="1" applyProtection="1">
      <protection hidden="1"/>
    </xf>
    <xf numFmtId="0" fontId="18" fillId="0" borderId="0" xfId="0" applyFont="1" applyBorder="1" applyProtection="1">
      <protection hidden="1"/>
    </xf>
    <xf numFmtId="0" fontId="20" fillId="0" borderId="0" xfId="0" applyFont="1"/>
    <xf numFmtId="0" fontId="19" fillId="0" borderId="0" xfId="0" applyFont="1" applyBorder="1" applyProtection="1">
      <protection hidden="1"/>
    </xf>
    <xf numFmtId="0" fontId="27" fillId="0" borderId="0" xfId="0" applyFont="1" applyBorder="1" applyProtection="1">
      <protection hidden="1"/>
    </xf>
    <xf numFmtId="0" fontId="27" fillId="0" borderId="0" xfId="0" applyFont="1" applyFill="1" applyBorder="1" applyProtection="1">
      <protection hidden="1"/>
    </xf>
    <xf numFmtId="0" fontId="19" fillId="0" borderId="0" xfId="0" applyFont="1" applyBorder="1" applyAlignment="1" applyProtection="1">
      <alignment horizontal="center"/>
      <protection hidden="1"/>
    </xf>
    <xf numFmtId="0" fontId="19" fillId="0" borderId="0" xfId="0" applyFont="1" applyBorder="1" applyAlignment="1">
      <alignment horizontal="center"/>
    </xf>
    <xf numFmtId="0" fontId="27" fillId="0" borderId="0" xfId="0" applyFont="1" applyProtection="1">
      <protection hidden="1"/>
    </xf>
    <xf numFmtId="0" fontId="15" fillId="12" borderId="22" xfId="0" applyFont="1" applyFill="1" applyBorder="1" applyAlignment="1" applyProtection="1">
      <alignment horizontal="center"/>
      <protection locked="0"/>
    </xf>
    <xf numFmtId="0" fontId="15" fillId="0" borderId="22" xfId="0" applyFont="1" applyFill="1" applyBorder="1" applyAlignment="1" applyProtection="1">
      <alignment horizontal="center"/>
      <protection locked="0"/>
    </xf>
    <xf numFmtId="0" fontId="15" fillId="12" borderId="21" xfId="0" applyFont="1" applyFill="1" applyBorder="1" applyAlignment="1" applyProtection="1">
      <alignment horizontal="center" vertical="center"/>
      <protection locked="0"/>
    </xf>
    <xf numFmtId="0" fontId="15" fillId="12" borderId="3" xfId="0" applyFont="1" applyFill="1" applyBorder="1" applyAlignment="1" applyProtection="1">
      <alignment horizontal="center" vertical="center"/>
      <protection locked="0"/>
    </xf>
    <xf numFmtId="0" fontId="15" fillId="12" borderId="22" xfId="0" applyFont="1" applyFill="1" applyBorder="1" applyAlignment="1" applyProtection="1">
      <alignment horizontal="center" vertical="center"/>
      <protection locked="0"/>
    </xf>
    <xf numFmtId="0" fontId="15" fillId="0" borderId="22" xfId="0" applyFont="1" applyFill="1" applyBorder="1" applyAlignment="1" applyProtection="1">
      <alignment horizontal="center" vertical="center"/>
      <protection locked="0"/>
    </xf>
    <xf numFmtId="0" fontId="15" fillId="12" borderId="6" xfId="0" applyFont="1" applyFill="1" applyBorder="1" applyAlignment="1" applyProtection="1">
      <alignment horizontal="center" vertical="center"/>
      <protection locked="0"/>
    </xf>
    <xf numFmtId="0" fontId="14" fillId="11" borderId="14" xfId="0" applyFont="1" applyFill="1" applyBorder="1" applyAlignment="1" applyProtection="1">
      <alignment horizontal="center" vertical="center" wrapText="1"/>
      <protection locked="0"/>
    </xf>
    <xf numFmtId="0" fontId="14" fillId="11" borderId="7" xfId="0" applyFont="1" applyFill="1" applyBorder="1" applyAlignment="1" applyProtection="1">
      <alignment horizontal="center" vertical="center" wrapText="1"/>
      <protection locked="0"/>
    </xf>
    <xf numFmtId="0" fontId="27" fillId="0" borderId="0" xfId="0" applyFont="1"/>
    <xf numFmtId="0" fontId="18" fillId="0" borderId="0" xfId="0" applyFont="1" applyBorder="1"/>
    <xf numFmtId="0" fontId="28" fillId="0" borderId="0" xfId="0" applyFont="1" applyFill="1" applyBorder="1" applyAlignment="1" applyProtection="1">
      <alignment vertical="center"/>
    </xf>
    <xf numFmtId="0" fontId="23" fillId="0" borderId="0" xfId="0" applyFont="1" applyFill="1" applyBorder="1"/>
    <xf numFmtId="0" fontId="8" fillId="0" borderId="6" xfId="0" applyFont="1" applyFill="1" applyBorder="1" applyAlignment="1" applyProtection="1">
      <alignment horizontal="center" vertical="center"/>
      <protection hidden="1"/>
    </xf>
    <xf numFmtId="9" fontId="7" fillId="0" borderId="6" xfId="1" applyFont="1" applyFill="1" applyBorder="1" applyAlignment="1" applyProtection="1">
      <alignment horizontal="center" vertical="center" wrapText="1"/>
      <protection hidden="1"/>
    </xf>
    <xf numFmtId="0" fontId="28" fillId="0" borderId="0" xfId="0" applyFont="1" applyFill="1" applyBorder="1" applyAlignment="1" applyProtection="1">
      <alignment vertical="center"/>
      <protection hidden="1"/>
    </xf>
    <xf numFmtId="0" fontId="29" fillId="0" borderId="0" xfId="0" applyFont="1" applyFill="1" applyBorder="1" applyAlignment="1" applyProtection="1">
      <alignment vertical="center" wrapText="1"/>
      <protection hidden="1"/>
    </xf>
    <xf numFmtId="0" fontId="29" fillId="0" borderId="0" xfId="0" applyFont="1" applyFill="1" applyBorder="1" applyAlignment="1" applyProtection="1">
      <alignment vertical="center"/>
      <protection hidden="1"/>
    </xf>
    <xf numFmtId="0" fontId="30" fillId="0" borderId="0" xfId="0" applyFont="1" applyFill="1" applyBorder="1" applyAlignment="1" applyProtection="1">
      <alignment vertical="center" wrapText="1"/>
      <protection hidden="1"/>
    </xf>
    <xf numFmtId="9" fontId="17" fillId="0" borderId="0" xfId="1" applyFont="1" applyFill="1" applyBorder="1" applyAlignment="1" applyProtection="1">
      <alignment vertical="center" wrapText="1"/>
      <protection hidden="1"/>
    </xf>
    <xf numFmtId="9" fontId="17" fillId="0" borderId="0" xfId="1" applyFont="1" applyFill="1" applyBorder="1" applyAlignment="1" applyProtection="1">
      <alignment horizontal="center" vertical="center"/>
      <protection hidden="1"/>
    </xf>
    <xf numFmtId="0" fontId="24" fillId="0" borderId="0" xfId="0" applyFont="1" applyBorder="1" applyAlignment="1">
      <alignment vertical="center" wrapText="1"/>
    </xf>
    <xf numFmtId="9" fontId="21" fillId="0" borderId="0" xfId="0" applyNumberFormat="1" applyFont="1" applyBorder="1" applyAlignment="1">
      <alignment horizontal="center" vertical="center"/>
    </xf>
    <xf numFmtId="0" fontId="22" fillId="0" borderId="0" xfId="0" applyFont="1" applyBorder="1" applyAlignment="1">
      <alignment horizontal="center" vertical="center"/>
    </xf>
    <xf numFmtId="0" fontId="17" fillId="0" borderId="0" xfId="0" applyFont="1" applyFill="1" applyBorder="1" applyAlignment="1" applyProtection="1">
      <alignment horizontal="center" vertical="center"/>
    </xf>
    <xf numFmtId="1" fontId="7" fillId="0" borderId="0" xfId="0" applyNumberFormat="1" applyFont="1" applyFill="1" applyBorder="1" applyAlignment="1" applyProtection="1">
      <alignment horizontal="center" vertical="center"/>
    </xf>
    <xf numFmtId="9" fontId="7" fillId="0" borderId="0" xfId="1" applyFont="1" applyFill="1" applyBorder="1" applyAlignment="1" applyProtection="1">
      <alignment vertical="center" wrapText="1"/>
    </xf>
    <xf numFmtId="0" fontId="4" fillId="0" borderId="0" xfId="0" applyFont="1" applyFill="1" applyBorder="1" applyAlignment="1" applyProtection="1">
      <alignment vertical="center" wrapText="1"/>
    </xf>
    <xf numFmtId="0" fontId="4" fillId="0" borderId="0" xfId="0" applyFont="1" applyFill="1" applyBorder="1" applyAlignment="1" applyProtection="1">
      <alignment vertical="center"/>
    </xf>
    <xf numFmtId="0" fontId="14" fillId="0" borderId="0" xfId="0" applyFont="1" applyFill="1" applyBorder="1" applyAlignment="1" applyProtection="1">
      <alignment vertical="center" wrapText="1"/>
    </xf>
    <xf numFmtId="0" fontId="14" fillId="0" borderId="0" xfId="0" applyFont="1" applyFill="1" applyBorder="1" applyAlignment="1" applyProtection="1">
      <alignment vertical="center"/>
    </xf>
    <xf numFmtId="0" fontId="30" fillId="17" borderId="5" xfId="0" applyFont="1" applyFill="1" applyBorder="1" applyAlignment="1" applyProtection="1">
      <alignment horizontal="center" vertical="center"/>
      <protection locked="0"/>
    </xf>
    <xf numFmtId="0" fontId="21" fillId="0" borderId="1" xfId="0" applyFont="1" applyBorder="1" applyAlignment="1">
      <alignment horizontal="left"/>
    </xf>
    <xf numFmtId="0" fontId="22" fillId="0" borderId="1" xfId="0" applyFont="1" applyBorder="1" applyAlignment="1">
      <alignment horizontal="center"/>
    </xf>
    <xf numFmtId="0" fontId="6" fillId="5" borderId="26" xfId="0" applyFont="1" applyFill="1" applyBorder="1" applyAlignment="1" applyProtection="1">
      <alignment horizontal="center" vertical="center"/>
      <protection hidden="1"/>
    </xf>
    <xf numFmtId="0" fontId="6" fillId="4" borderId="29" xfId="0" applyFont="1" applyFill="1" applyBorder="1" applyAlignment="1" applyProtection="1">
      <alignment horizontal="center" vertical="center"/>
      <protection hidden="1"/>
    </xf>
    <xf numFmtId="0" fontId="6" fillId="22" borderId="26" xfId="0" applyFont="1" applyFill="1" applyBorder="1" applyAlignment="1" applyProtection="1">
      <alignment horizontal="center" vertical="center"/>
      <protection hidden="1"/>
    </xf>
    <xf numFmtId="0" fontId="6" fillId="23" borderId="29" xfId="0" applyFont="1" applyFill="1" applyBorder="1" applyAlignment="1" applyProtection="1">
      <alignment horizontal="center" vertical="center"/>
      <protection hidden="1"/>
    </xf>
    <xf numFmtId="0" fontId="6" fillId="25" borderId="26" xfId="0" applyFont="1" applyFill="1" applyBorder="1" applyAlignment="1" applyProtection="1">
      <alignment horizontal="center" vertical="center"/>
      <protection hidden="1"/>
    </xf>
    <xf numFmtId="0" fontId="6" fillId="26" borderId="29" xfId="0" applyFont="1" applyFill="1" applyBorder="1" applyAlignment="1" applyProtection="1">
      <alignment horizontal="center" vertical="center"/>
      <protection hidden="1"/>
    </xf>
    <xf numFmtId="0" fontId="6" fillId="8" borderId="26" xfId="0" applyFont="1" applyFill="1" applyBorder="1" applyAlignment="1" applyProtection="1">
      <alignment horizontal="center" vertical="center"/>
      <protection hidden="1"/>
    </xf>
    <xf numFmtId="0" fontId="6" fillId="6" borderId="29" xfId="0" applyFont="1" applyFill="1" applyBorder="1" applyAlignment="1" applyProtection="1">
      <alignment horizontal="center" vertical="center"/>
      <protection hidden="1"/>
    </xf>
    <xf numFmtId="0" fontId="6" fillId="10" borderId="26" xfId="0" quotePrefix="1" applyFont="1" applyFill="1" applyBorder="1" applyAlignment="1" applyProtection="1">
      <alignment horizontal="center" vertical="center"/>
      <protection hidden="1"/>
    </xf>
    <xf numFmtId="0" fontId="6" fillId="10" borderId="29" xfId="0" quotePrefix="1" applyFont="1" applyFill="1" applyBorder="1" applyAlignment="1" applyProtection="1">
      <alignment horizontal="center" vertical="center"/>
      <protection hidden="1"/>
    </xf>
    <xf numFmtId="0" fontId="9" fillId="30" borderId="10" xfId="0" applyFont="1" applyFill="1" applyBorder="1" applyAlignment="1" applyProtection="1">
      <alignment horizontal="center" vertical="center"/>
      <protection hidden="1"/>
    </xf>
    <xf numFmtId="0" fontId="9" fillId="30" borderId="4" xfId="0" applyFont="1" applyFill="1" applyBorder="1" applyAlignment="1" applyProtection="1">
      <alignment horizontal="center" vertical="center"/>
      <protection hidden="1"/>
    </xf>
    <xf numFmtId="0" fontId="9" fillId="31" borderId="7" xfId="0" applyFont="1" applyFill="1" applyBorder="1" applyAlignment="1" applyProtection="1">
      <alignment horizontal="center" vertical="center"/>
      <protection hidden="1"/>
    </xf>
    <xf numFmtId="0" fontId="9" fillId="30" borderId="7" xfId="0" applyFont="1" applyFill="1" applyBorder="1" applyAlignment="1" applyProtection="1">
      <alignment horizontal="center" vertical="center"/>
      <protection hidden="1"/>
    </xf>
    <xf numFmtId="0" fontId="9" fillId="27" borderId="7" xfId="0" applyFont="1" applyFill="1" applyBorder="1" applyAlignment="1" applyProtection="1">
      <alignment horizontal="center" vertical="center"/>
      <protection hidden="1"/>
    </xf>
    <xf numFmtId="0" fontId="9" fillId="28" borderId="7" xfId="0" applyFont="1" applyFill="1" applyBorder="1" applyAlignment="1" applyProtection="1">
      <alignment horizontal="center" vertical="center"/>
      <protection hidden="1"/>
    </xf>
    <xf numFmtId="0" fontId="6" fillId="8" borderId="14" xfId="0" applyFont="1" applyFill="1" applyBorder="1" applyAlignment="1" applyProtection="1">
      <alignment horizontal="center" vertical="center"/>
      <protection hidden="1"/>
    </xf>
    <xf numFmtId="0" fontId="6" fillId="29" borderId="14" xfId="0" applyFont="1" applyFill="1" applyBorder="1" applyAlignment="1" applyProtection="1">
      <alignment horizontal="center" vertical="center"/>
      <protection hidden="1"/>
    </xf>
    <xf numFmtId="0" fontId="6" fillId="16" borderId="14" xfId="0" quotePrefix="1" applyFont="1" applyFill="1" applyBorder="1" applyAlignment="1" applyProtection="1">
      <alignment horizontal="center" vertical="center"/>
      <protection hidden="1"/>
    </xf>
    <xf numFmtId="0" fontId="6" fillId="9" borderId="14" xfId="0" applyFont="1" applyFill="1" applyBorder="1" applyAlignment="1" applyProtection="1">
      <alignment horizontal="center" vertical="center"/>
      <protection hidden="1"/>
    </xf>
    <xf numFmtId="0" fontId="3" fillId="33" borderId="14" xfId="0" applyFont="1" applyFill="1" applyBorder="1" applyAlignment="1" applyProtection="1">
      <alignment horizontal="center" vertical="center"/>
      <protection hidden="1"/>
    </xf>
    <xf numFmtId="0" fontId="5" fillId="34" borderId="29" xfId="0" applyFont="1" applyFill="1" applyBorder="1" applyAlignment="1" applyProtection="1">
      <alignment horizontal="center"/>
      <protection hidden="1"/>
    </xf>
    <xf numFmtId="0" fontId="7" fillId="0" borderId="26" xfId="0" applyFont="1" applyFill="1" applyBorder="1" applyAlignment="1" applyProtection="1">
      <alignment horizontal="center" vertical="center"/>
      <protection hidden="1"/>
    </xf>
    <xf numFmtId="0" fontId="7" fillId="0" borderId="29" xfId="0" applyFont="1" applyFill="1" applyBorder="1" applyAlignment="1" applyProtection="1">
      <alignment horizontal="center" vertical="center"/>
      <protection hidden="1"/>
    </xf>
    <xf numFmtId="0" fontId="7" fillId="0" borderId="14" xfId="0" applyFont="1" applyFill="1" applyBorder="1" applyAlignment="1" applyProtection="1">
      <alignment horizontal="center" vertical="center"/>
      <protection hidden="1"/>
    </xf>
    <xf numFmtId="0" fontId="32" fillId="0" borderId="0" xfId="0" applyFont="1" applyProtection="1">
      <protection hidden="1"/>
    </xf>
    <xf numFmtId="0" fontId="14" fillId="11" borderId="7" xfId="0" applyFont="1" applyFill="1" applyBorder="1" applyAlignment="1" applyProtection="1">
      <alignment horizontal="center" vertical="center" wrapText="1"/>
      <protection hidden="1"/>
    </xf>
    <xf numFmtId="0" fontId="7" fillId="7" borderId="19" xfId="0" applyFont="1" applyFill="1" applyBorder="1" applyAlignment="1" applyProtection="1">
      <alignment horizontal="center" vertical="center"/>
      <protection hidden="1"/>
    </xf>
    <xf numFmtId="0" fontId="7" fillId="7" borderId="23" xfId="0" applyFont="1" applyFill="1" applyBorder="1" applyAlignment="1" applyProtection="1">
      <alignment horizontal="center" vertical="center"/>
      <protection hidden="1"/>
    </xf>
    <xf numFmtId="0" fontId="7" fillId="7" borderId="25" xfId="0" applyFont="1" applyFill="1" applyBorder="1" applyAlignment="1" applyProtection="1">
      <alignment horizontal="center" vertical="center"/>
      <protection hidden="1"/>
    </xf>
    <xf numFmtId="0" fontId="7" fillId="7" borderId="15" xfId="0" applyFont="1" applyFill="1" applyBorder="1" applyAlignment="1" applyProtection="1">
      <alignment horizontal="center" vertical="center"/>
      <protection hidden="1"/>
    </xf>
    <xf numFmtId="0" fontId="7" fillId="7" borderId="20" xfId="0" applyFont="1" applyFill="1" applyBorder="1" applyAlignment="1" applyProtection="1">
      <alignment horizontal="center" vertical="center"/>
      <protection hidden="1"/>
    </xf>
    <xf numFmtId="0" fontId="23" fillId="0" borderId="2" xfId="0" applyFont="1" applyBorder="1"/>
    <xf numFmtId="0" fontId="23" fillId="0" borderId="0" xfId="0" applyFont="1" applyBorder="1"/>
    <xf numFmtId="0" fontId="33" fillId="0" borderId="0" xfId="0" applyFont="1" applyBorder="1"/>
    <xf numFmtId="0" fontId="33" fillId="0" borderId="0" xfId="0" applyFont="1"/>
    <xf numFmtId="0" fontId="24" fillId="0" borderId="1" xfId="0" applyFont="1" applyBorder="1" applyAlignment="1">
      <alignment horizontal="center" vertical="center"/>
    </xf>
    <xf numFmtId="0" fontId="24" fillId="0" borderId="1" xfId="0" applyFont="1" applyBorder="1"/>
    <xf numFmtId="9" fontId="21" fillId="0" borderId="1" xfId="0" applyNumberFormat="1" applyFont="1" applyBorder="1" applyAlignment="1">
      <alignment horizontal="center" vertical="center"/>
    </xf>
    <xf numFmtId="0" fontId="17" fillId="5" borderId="26" xfId="0" applyFont="1" applyFill="1" applyBorder="1" applyAlignment="1" applyProtection="1">
      <alignment horizontal="center" vertical="center"/>
      <protection hidden="1"/>
    </xf>
    <xf numFmtId="0" fontId="17" fillId="7" borderId="26" xfId="0" applyFont="1" applyFill="1" applyBorder="1" applyAlignment="1" applyProtection="1">
      <alignment horizontal="center" vertical="center"/>
      <protection locked="0"/>
    </xf>
    <xf numFmtId="0" fontId="21" fillId="0" borderId="1" xfId="0" applyFont="1" applyBorder="1" applyAlignment="1">
      <alignment horizontal="left" vertical="center"/>
    </xf>
    <xf numFmtId="0" fontId="22" fillId="0" borderId="1" xfId="0" applyFont="1" applyBorder="1" applyAlignment="1">
      <alignment horizontal="center" vertical="center"/>
    </xf>
    <xf numFmtId="0" fontId="17" fillId="19" borderId="27" xfId="0" applyFont="1" applyFill="1" applyBorder="1" applyAlignment="1">
      <alignment horizontal="center"/>
    </xf>
    <xf numFmtId="0" fontId="17" fillId="7" borderId="28" xfId="0" applyFont="1" applyFill="1" applyBorder="1" applyAlignment="1" applyProtection="1">
      <alignment horizontal="center" vertical="center"/>
      <protection locked="0"/>
    </xf>
    <xf numFmtId="0" fontId="34" fillId="18" borderId="6" xfId="0" applyFont="1" applyFill="1" applyBorder="1" applyAlignment="1">
      <alignment horizontal="center" vertical="center" wrapText="1"/>
    </xf>
    <xf numFmtId="0" fontId="35" fillId="4" borderId="28" xfId="0" applyFont="1" applyFill="1" applyBorder="1" applyAlignment="1" applyProtection="1">
      <alignment horizontal="center" vertical="center"/>
      <protection hidden="1"/>
    </xf>
    <xf numFmtId="0" fontId="35" fillId="18" borderId="27" xfId="0" applyFont="1" applyFill="1" applyBorder="1" applyAlignment="1">
      <alignment horizontal="center"/>
    </xf>
    <xf numFmtId="0" fontId="24" fillId="19" borderId="29" xfId="0" applyFont="1" applyFill="1" applyBorder="1" applyAlignment="1">
      <alignment horizontal="center" vertical="center" wrapText="1"/>
    </xf>
    <xf numFmtId="0" fontId="17" fillId="3" borderId="28" xfId="0" applyFont="1" applyFill="1" applyBorder="1" applyAlignment="1" applyProtection="1">
      <alignment horizontal="center" vertical="center"/>
      <protection hidden="1"/>
    </xf>
    <xf numFmtId="1" fontId="17" fillId="2" borderId="28" xfId="0" applyNumberFormat="1" applyFont="1" applyFill="1" applyBorder="1" applyAlignment="1" applyProtection="1">
      <alignment horizontal="center" vertical="center"/>
      <protection hidden="1"/>
    </xf>
    <xf numFmtId="9" fontId="17" fillId="2" borderId="28" xfId="1" applyFont="1" applyFill="1" applyBorder="1" applyAlignment="1" applyProtection="1">
      <alignment horizontal="center" vertical="center"/>
      <protection hidden="1"/>
    </xf>
    <xf numFmtId="0" fontId="17" fillId="7" borderId="27" xfId="0" applyFont="1" applyFill="1" applyBorder="1" applyAlignment="1" applyProtection="1">
      <alignment horizontal="center" vertical="center"/>
      <protection locked="0"/>
    </xf>
    <xf numFmtId="0" fontId="17" fillId="3" borderId="27" xfId="0" applyFont="1" applyFill="1" applyBorder="1" applyAlignment="1" applyProtection="1">
      <alignment horizontal="center" vertical="center"/>
      <protection hidden="1"/>
    </xf>
    <xf numFmtId="9" fontId="17" fillId="2" borderId="27" xfId="1" applyFont="1" applyFill="1" applyBorder="1" applyAlignment="1" applyProtection="1">
      <alignment horizontal="center" vertical="center"/>
      <protection hidden="1"/>
    </xf>
    <xf numFmtId="0" fontId="30" fillId="9" borderId="30" xfId="0" applyFont="1" applyFill="1" applyBorder="1" applyAlignment="1" applyProtection="1">
      <alignment horizontal="center" vertical="center"/>
      <protection hidden="1"/>
    </xf>
    <xf numFmtId="1" fontId="17" fillId="2" borderId="27" xfId="0" applyNumberFormat="1" applyFont="1" applyFill="1" applyBorder="1" applyAlignment="1" applyProtection="1">
      <alignment horizontal="center" vertical="center"/>
      <protection hidden="1"/>
    </xf>
    <xf numFmtId="0" fontId="17" fillId="7" borderId="29" xfId="0" applyFont="1" applyFill="1" applyBorder="1" applyAlignment="1" applyProtection="1">
      <alignment horizontal="center" vertical="center"/>
      <protection locked="0"/>
    </xf>
    <xf numFmtId="0" fontId="17" fillId="3" borderId="29" xfId="0" applyFont="1" applyFill="1" applyBorder="1" applyAlignment="1" applyProtection="1">
      <alignment horizontal="center" vertical="center"/>
      <protection hidden="1"/>
    </xf>
    <xf numFmtId="1" fontId="17" fillId="2" borderId="6" xfId="0" applyNumberFormat="1" applyFont="1" applyFill="1" applyBorder="1" applyAlignment="1" applyProtection="1">
      <alignment horizontal="center" vertical="center"/>
      <protection hidden="1"/>
    </xf>
    <xf numFmtId="9" fontId="17" fillId="2" borderId="29" xfId="1" applyFont="1" applyFill="1" applyBorder="1" applyAlignment="1" applyProtection="1">
      <alignment horizontal="center" vertical="center"/>
      <protection hidden="1"/>
    </xf>
    <xf numFmtId="0" fontId="36" fillId="0" borderId="0" xfId="0" applyFont="1" applyFill="1" applyBorder="1" applyAlignment="1" applyProtection="1">
      <alignment horizontal="center" vertical="center"/>
      <protection hidden="1"/>
    </xf>
    <xf numFmtId="0" fontId="30" fillId="0" borderId="6" xfId="0" applyFont="1" applyFill="1" applyBorder="1" applyAlignment="1" applyProtection="1">
      <alignment horizontal="center" vertical="center"/>
      <protection hidden="1"/>
    </xf>
    <xf numFmtId="0" fontId="17" fillId="0" borderId="13" xfId="0" applyFont="1" applyFill="1" applyBorder="1" applyAlignment="1" applyProtection="1">
      <alignment horizontal="center" vertical="center"/>
      <protection hidden="1"/>
    </xf>
    <xf numFmtId="1" fontId="17" fillId="0" borderId="6" xfId="0" applyNumberFormat="1" applyFont="1" applyFill="1" applyBorder="1" applyAlignment="1" applyProtection="1">
      <alignment horizontal="center" vertical="center"/>
      <protection hidden="1"/>
    </xf>
    <xf numFmtId="9" fontId="17" fillId="0" borderId="6" xfId="1" applyFont="1" applyFill="1" applyBorder="1" applyAlignment="1" applyProtection="1">
      <alignment horizontal="center" vertical="center" wrapText="1"/>
      <protection hidden="1"/>
    </xf>
    <xf numFmtId="0" fontId="17" fillId="14" borderId="6" xfId="0" applyFont="1" applyFill="1" applyBorder="1" applyAlignment="1" applyProtection="1">
      <alignment horizontal="center" vertical="center"/>
      <protection locked="0"/>
    </xf>
    <xf numFmtId="1" fontId="17" fillId="2" borderId="6" xfId="0" applyNumberFormat="1" applyFont="1" applyFill="1" applyBorder="1" applyAlignment="1" applyProtection="1">
      <alignment horizontal="center" vertical="center"/>
      <protection hidden="1"/>
    </xf>
    <xf numFmtId="0" fontId="14" fillId="11" borderId="7" xfId="0" applyFont="1" applyFill="1" applyBorder="1" applyAlignment="1" applyProtection="1">
      <alignment horizontal="center" vertical="center" wrapText="1"/>
      <protection hidden="1"/>
    </xf>
    <xf numFmtId="0" fontId="15" fillId="12" borderId="22" xfId="0" applyFont="1" applyFill="1" applyBorder="1" applyAlignment="1" applyProtection="1">
      <alignment horizontal="center" vertical="center"/>
      <protection hidden="1"/>
    </xf>
    <xf numFmtId="0" fontId="15" fillId="0" borderId="22" xfId="0" applyFont="1" applyFill="1" applyBorder="1" applyAlignment="1" applyProtection="1">
      <alignment horizontal="center" vertical="center"/>
      <protection hidden="1"/>
    </xf>
    <xf numFmtId="0" fontId="17" fillId="7" borderId="26" xfId="0" applyFont="1" applyFill="1" applyBorder="1" applyAlignment="1" applyProtection="1">
      <alignment horizontal="center" vertical="center"/>
      <protection hidden="1"/>
    </xf>
    <xf numFmtId="0" fontId="17" fillId="19" borderId="27" xfId="0" applyFont="1" applyFill="1" applyBorder="1" applyAlignment="1" applyProtection="1">
      <alignment horizontal="center"/>
      <protection hidden="1"/>
    </xf>
    <xf numFmtId="0" fontId="17" fillId="7" borderId="28" xfId="0" applyFont="1" applyFill="1" applyBorder="1" applyAlignment="1" applyProtection="1">
      <alignment horizontal="center" vertical="center"/>
      <protection hidden="1"/>
    </xf>
    <xf numFmtId="0" fontId="34" fillId="18" borderId="6" xfId="0" applyFont="1" applyFill="1" applyBorder="1" applyAlignment="1" applyProtection="1">
      <alignment horizontal="center" vertical="center" wrapText="1"/>
      <protection hidden="1"/>
    </xf>
    <xf numFmtId="0" fontId="17" fillId="14" borderId="6" xfId="0" applyFont="1" applyFill="1" applyBorder="1" applyAlignment="1" applyProtection="1">
      <alignment horizontal="center" vertical="center"/>
      <protection hidden="1"/>
    </xf>
    <xf numFmtId="0" fontId="35" fillId="18" borderId="27" xfId="0" applyFont="1" applyFill="1" applyBorder="1" applyAlignment="1" applyProtection="1">
      <alignment horizontal="center"/>
      <protection hidden="1"/>
    </xf>
    <xf numFmtId="0" fontId="24" fillId="19" borderId="29" xfId="0" applyFont="1" applyFill="1" applyBorder="1" applyAlignment="1" applyProtection="1">
      <alignment horizontal="center" vertical="center" wrapText="1"/>
      <protection hidden="1"/>
    </xf>
    <xf numFmtId="0" fontId="17" fillId="7" borderId="27" xfId="0" applyFont="1" applyFill="1" applyBorder="1" applyAlignment="1" applyProtection="1">
      <alignment horizontal="center" vertical="center"/>
      <protection hidden="1"/>
    </xf>
    <xf numFmtId="0" fontId="30" fillId="17" borderId="5" xfId="0" applyFont="1" applyFill="1" applyBorder="1" applyAlignment="1" applyProtection="1">
      <alignment horizontal="center" vertical="center"/>
      <protection hidden="1"/>
    </xf>
    <xf numFmtId="0" fontId="17" fillId="7" borderId="29" xfId="0" applyFont="1" applyFill="1" applyBorder="1" applyAlignment="1" applyProtection="1">
      <alignment horizontal="center" vertical="center"/>
      <protection hidden="1"/>
    </xf>
    <xf numFmtId="9" fontId="37" fillId="0" borderId="0" xfId="1" applyFont="1" applyFill="1" applyBorder="1" applyAlignment="1" applyProtection="1">
      <alignment horizontal="center" vertical="center"/>
      <protection hidden="1"/>
    </xf>
    <xf numFmtId="0" fontId="39" fillId="0" borderId="0" xfId="0" applyFont="1" applyFill="1" applyBorder="1" applyAlignment="1" applyProtection="1">
      <alignment vertical="center"/>
      <protection hidden="1"/>
    </xf>
    <xf numFmtId="0" fontId="20" fillId="0" borderId="0" xfId="0" applyFont="1" applyFill="1" applyBorder="1"/>
    <xf numFmtId="0" fontId="27" fillId="0" borderId="0" xfId="0" applyFont="1" applyBorder="1"/>
    <xf numFmtId="0" fontId="38" fillId="11" borderId="14" xfId="0" applyFont="1" applyFill="1" applyBorder="1" applyAlignment="1" applyProtection="1">
      <alignment horizontal="center" vertical="center" wrapText="1"/>
      <protection hidden="1"/>
    </xf>
    <xf numFmtId="1" fontId="17" fillId="2" borderId="6" xfId="0" applyNumberFormat="1" applyFont="1" applyFill="1" applyBorder="1" applyAlignment="1" applyProtection="1">
      <alignment horizontal="center" vertical="center"/>
      <protection hidden="1"/>
    </xf>
    <xf numFmtId="0" fontId="12" fillId="35" borderId="7" xfId="0" applyFont="1" applyFill="1" applyBorder="1" applyAlignment="1" applyProtection="1">
      <alignment horizontal="center" vertical="center"/>
      <protection hidden="1"/>
    </xf>
    <xf numFmtId="0" fontId="16" fillId="36" borderId="14" xfId="0" applyFont="1" applyFill="1" applyBorder="1" applyAlignment="1" applyProtection="1">
      <alignment horizontal="center"/>
      <protection hidden="1"/>
    </xf>
    <xf numFmtId="0" fontId="16" fillId="14" borderId="6" xfId="0" applyFont="1" applyFill="1" applyBorder="1" applyAlignment="1" applyProtection="1">
      <alignment horizontal="center"/>
      <protection hidden="1"/>
    </xf>
    <xf numFmtId="0" fontId="16" fillId="14" borderId="26" xfId="0" applyFont="1" applyFill="1" applyBorder="1" applyAlignment="1" applyProtection="1">
      <alignment horizontal="center"/>
      <protection hidden="1"/>
    </xf>
    <xf numFmtId="0" fontId="40" fillId="0" borderId="0" xfId="0" applyFont="1"/>
    <xf numFmtId="0" fontId="21" fillId="0" borderId="0" xfId="0" applyFont="1" applyBorder="1"/>
    <xf numFmtId="0" fontId="22" fillId="0" borderId="0" xfId="0" applyFont="1" applyBorder="1"/>
    <xf numFmtId="0" fontId="24" fillId="0" borderId="1" xfId="0" applyFont="1" applyBorder="1" applyAlignment="1">
      <alignment horizontal="center" vertical="center" wrapText="1"/>
    </xf>
    <xf numFmtId="1" fontId="17" fillId="2" borderId="6" xfId="0" applyNumberFormat="1" applyFont="1" applyFill="1" applyBorder="1" applyAlignment="1" applyProtection="1">
      <alignment horizontal="center" vertical="center"/>
      <protection hidden="1"/>
    </xf>
    <xf numFmtId="0" fontId="14" fillId="11" borderId="7" xfId="0" applyFont="1" applyFill="1" applyBorder="1" applyAlignment="1" applyProtection="1">
      <alignment horizontal="center" vertical="center" wrapText="1"/>
      <protection locked="0"/>
    </xf>
    <xf numFmtId="0" fontId="15" fillId="37" borderId="21" xfId="0" applyFont="1" applyFill="1" applyBorder="1" applyAlignment="1" applyProtection="1">
      <alignment horizontal="center" vertical="center"/>
      <protection locked="0"/>
    </xf>
    <xf numFmtId="0" fontId="15" fillId="37" borderId="22" xfId="0" applyFont="1" applyFill="1" applyBorder="1" applyAlignment="1" applyProtection="1">
      <alignment horizontal="center" vertical="center"/>
      <protection locked="0"/>
    </xf>
    <xf numFmtId="0" fontId="15" fillId="37" borderId="3" xfId="0" applyFont="1" applyFill="1" applyBorder="1" applyAlignment="1" applyProtection="1">
      <alignment horizontal="center" vertical="center"/>
      <protection locked="0"/>
    </xf>
    <xf numFmtId="0" fontId="15" fillId="37" borderId="10" xfId="0" applyFont="1" applyFill="1" applyBorder="1" applyAlignment="1" applyProtection="1">
      <alignment horizontal="center" vertical="center"/>
      <protection locked="0"/>
    </xf>
    <xf numFmtId="0" fontId="15" fillId="12" borderId="21" xfId="0" applyFont="1" applyFill="1" applyBorder="1" applyAlignment="1" applyProtection="1">
      <alignment horizontal="center" vertical="center"/>
      <protection hidden="1"/>
    </xf>
    <xf numFmtId="0" fontId="15" fillId="37" borderId="38" xfId="0" applyFont="1" applyFill="1" applyBorder="1" applyAlignment="1" applyProtection="1">
      <alignment horizontal="center" vertical="center"/>
      <protection locked="0"/>
    </xf>
    <xf numFmtId="0" fontId="15" fillId="37" borderId="39" xfId="0" applyFont="1" applyFill="1" applyBorder="1" applyAlignment="1" applyProtection="1">
      <alignment horizontal="center" vertical="center"/>
      <protection locked="0"/>
    </xf>
    <xf numFmtId="0" fontId="15" fillId="12" borderId="38" xfId="0" applyFont="1" applyFill="1" applyBorder="1" applyAlignment="1" applyProtection="1">
      <alignment horizontal="center" vertical="center"/>
      <protection locked="0"/>
    </xf>
    <xf numFmtId="0" fontId="15" fillId="12" borderId="38" xfId="0" applyFont="1" applyFill="1" applyBorder="1" applyAlignment="1" applyProtection="1">
      <alignment horizontal="center" vertical="center"/>
      <protection hidden="1"/>
    </xf>
    <xf numFmtId="0" fontId="15" fillId="12" borderId="38" xfId="0" applyFont="1" applyFill="1" applyBorder="1" applyAlignment="1" applyProtection="1">
      <alignment horizontal="center"/>
      <protection locked="0"/>
    </xf>
    <xf numFmtId="0" fontId="15" fillId="12" borderId="42" xfId="0" applyFont="1" applyFill="1" applyBorder="1" applyAlignment="1" applyProtection="1">
      <alignment horizontal="center" vertical="center"/>
      <protection locked="0"/>
    </xf>
    <xf numFmtId="0" fontId="15" fillId="12" borderId="42" xfId="0" applyFont="1" applyFill="1" applyBorder="1" applyAlignment="1" applyProtection="1">
      <alignment horizontal="center"/>
      <protection locked="0"/>
    </xf>
    <xf numFmtId="0" fontId="15" fillId="12" borderId="43" xfId="0" applyFont="1" applyFill="1" applyBorder="1" applyAlignment="1" applyProtection="1">
      <alignment horizontal="center" vertical="center"/>
      <protection locked="0"/>
    </xf>
    <xf numFmtId="0" fontId="15" fillId="0" borderId="42" xfId="0" applyFont="1" applyFill="1" applyBorder="1" applyAlignment="1" applyProtection="1">
      <alignment horizontal="center" vertical="center"/>
      <protection locked="0"/>
    </xf>
    <xf numFmtId="0" fontId="15" fillId="0" borderId="42" xfId="0" applyFont="1" applyFill="1" applyBorder="1" applyAlignment="1" applyProtection="1">
      <alignment horizontal="center" vertical="center"/>
      <protection hidden="1"/>
    </xf>
    <xf numFmtId="0" fontId="15" fillId="0" borderId="42" xfId="0" applyFont="1" applyFill="1" applyBorder="1" applyAlignment="1" applyProtection="1">
      <alignment horizontal="center"/>
      <protection locked="0"/>
    </xf>
    <xf numFmtId="0" fontId="15" fillId="12" borderId="39" xfId="0" applyFont="1" applyFill="1" applyBorder="1" applyAlignment="1" applyProtection="1">
      <alignment horizontal="center" vertical="center"/>
      <protection locked="0"/>
    </xf>
    <xf numFmtId="0" fontId="15" fillId="0" borderId="38" xfId="0" applyFont="1" applyFill="1" applyBorder="1" applyAlignment="1" applyProtection="1">
      <alignment horizontal="center" vertical="center"/>
      <protection locked="0"/>
    </xf>
    <xf numFmtId="0" fontId="15" fillId="0" borderId="38" xfId="0" applyFont="1" applyFill="1" applyBorder="1" applyAlignment="1" applyProtection="1">
      <alignment horizontal="center" vertical="center"/>
      <protection hidden="1"/>
    </xf>
    <xf numFmtId="0" fontId="15" fillId="0" borderId="38" xfId="0" applyFont="1" applyFill="1" applyBorder="1" applyAlignment="1" applyProtection="1">
      <alignment horizontal="center"/>
      <protection locked="0"/>
    </xf>
    <xf numFmtId="0" fontId="15" fillId="37" borderId="42" xfId="0" applyFont="1" applyFill="1" applyBorder="1" applyAlignment="1" applyProtection="1">
      <alignment horizontal="center" vertical="center"/>
      <protection locked="0"/>
    </xf>
    <xf numFmtId="0" fontId="15" fillId="37" borderId="43" xfId="0" applyFont="1" applyFill="1" applyBorder="1" applyAlignment="1" applyProtection="1">
      <alignment horizontal="center" vertical="center"/>
      <protection locked="0"/>
    </xf>
    <xf numFmtId="0" fontId="15" fillId="12" borderId="42" xfId="0" applyFont="1" applyFill="1" applyBorder="1" applyAlignment="1" applyProtection="1">
      <alignment horizontal="center" vertical="center"/>
      <protection hidden="1"/>
    </xf>
    <xf numFmtId="0" fontId="15" fillId="12" borderId="4" xfId="0" applyFont="1" applyFill="1" applyBorder="1" applyAlignment="1" applyProtection="1">
      <alignment horizontal="center" vertical="center"/>
      <protection locked="0"/>
    </xf>
    <xf numFmtId="0" fontId="15" fillId="0" borderId="6" xfId="0" applyFont="1" applyFill="1" applyBorder="1" applyAlignment="1" applyProtection="1">
      <alignment horizontal="center" vertical="center"/>
      <protection locked="0"/>
    </xf>
    <xf numFmtId="0" fontId="15" fillId="0" borderId="6" xfId="0" applyFont="1" applyFill="1" applyBorder="1" applyAlignment="1" applyProtection="1">
      <alignment horizontal="center" vertical="center"/>
      <protection hidden="1"/>
    </xf>
    <xf numFmtId="0" fontId="15" fillId="0" borderId="6" xfId="0" applyFont="1" applyFill="1" applyBorder="1" applyAlignment="1" applyProtection="1">
      <alignment horizontal="center"/>
      <protection locked="0"/>
    </xf>
    <xf numFmtId="9" fontId="18" fillId="0" borderId="0" xfId="0" applyNumberFormat="1" applyFont="1" applyBorder="1" applyAlignment="1">
      <alignment horizontal="center" vertical="center"/>
    </xf>
    <xf numFmtId="0" fontId="19" fillId="0" borderId="0" xfId="0" applyFont="1" applyBorder="1" applyAlignment="1">
      <alignment horizontal="center" vertical="center"/>
    </xf>
    <xf numFmtId="0" fontId="15" fillId="12" borderId="44" xfId="0" applyFont="1" applyFill="1" applyBorder="1" applyAlignment="1" applyProtection="1">
      <alignment horizontal="center" vertical="center"/>
      <protection locked="0"/>
    </xf>
    <xf numFmtId="0" fontId="15" fillId="12" borderId="32" xfId="0" applyFont="1" applyFill="1" applyBorder="1" applyAlignment="1" applyProtection="1">
      <alignment horizontal="center" vertical="center"/>
      <protection locked="0"/>
    </xf>
    <xf numFmtId="0" fontId="15" fillId="12" borderId="33" xfId="0" applyFont="1" applyFill="1" applyBorder="1" applyAlignment="1" applyProtection="1">
      <alignment horizontal="center" vertical="center"/>
      <protection locked="0"/>
    </xf>
    <xf numFmtId="1" fontId="15" fillId="12" borderId="45" xfId="0" applyNumberFormat="1" applyFont="1" applyFill="1" applyBorder="1" applyAlignment="1" applyProtection="1">
      <alignment horizontal="center" vertical="center"/>
      <protection hidden="1"/>
    </xf>
    <xf numFmtId="1" fontId="15" fillId="12" borderId="36" xfId="0" applyNumberFormat="1" applyFont="1" applyFill="1" applyBorder="1" applyAlignment="1" applyProtection="1">
      <alignment horizontal="center" vertical="center"/>
      <protection hidden="1"/>
    </xf>
    <xf numFmtId="1" fontId="15" fillId="12" borderId="46" xfId="0" applyNumberFormat="1" applyFont="1" applyFill="1" applyBorder="1" applyAlignment="1" applyProtection="1">
      <alignment horizontal="center" vertical="center"/>
      <protection hidden="1"/>
    </xf>
    <xf numFmtId="0" fontId="15" fillId="0" borderId="44" xfId="0" applyFont="1" applyFill="1" applyBorder="1" applyAlignment="1" applyProtection="1">
      <alignment horizontal="center" vertical="center"/>
      <protection locked="0"/>
    </xf>
    <xf numFmtId="0" fontId="15" fillId="0" borderId="32" xfId="0" applyFont="1" applyFill="1" applyBorder="1" applyAlignment="1" applyProtection="1">
      <alignment horizontal="center" vertical="center"/>
      <protection locked="0"/>
    </xf>
    <xf numFmtId="0" fontId="15" fillId="0" borderId="40" xfId="0" applyFont="1" applyFill="1" applyBorder="1" applyAlignment="1" applyProtection="1">
      <alignment horizontal="center" vertical="center"/>
      <protection locked="0"/>
    </xf>
    <xf numFmtId="1" fontId="15" fillId="37" borderId="45" xfId="0" applyNumberFormat="1" applyFont="1" applyFill="1" applyBorder="1" applyAlignment="1" applyProtection="1">
      <alignment horizontal="center" vertical="center"/>
      <protection hidden="1"/>
    </xf>
    <xf numFmtId="1" fontId="15" fillId="37" borderId="36" xfId="0" applyNumberFormat="1" applyFont="1" applyFill="1" applyBorder="1" applyAlignment="1" applyProtection="1">
      <alignment horizontal="center" vertical="center"/>
      <protection hidden="1"/>
    </xf>
    <xf numFmtId="1" fontId="15" fillId="37" borderId="41" xfId="0" applyNumberFormat="1" applyFont="1" applyFill="1" applyBorder="1" applyAlignment="1" applyProtection="1">
      <alignment horizontal="center" vertical="center"/>
      <protection hidden="1"/>
    </xf>
    <xf numFmtId="0" fontId="15" fillId="12" borderId="40" xfId="0" applyFont="1" applyFill="1" applyBorder="1" applyAlignment="1" applyProtection="1">
      <alignment horizontal="center" vertical="center"/>
      <protection locked="0"/>
    </xf>
    <xf numFmtId="1" fontId="15" fillId="12" borderId="41" xfId="0" applyNumberFormat="1" applyFont="1" applyFill="1" applyBorder="1" applyAlignment="1" applyProtection="1">
      <alignment horizontal="center" vertical="center"/>
      <protection hidden="1"/>
    </xf>
    <xf numFmtId="0" fontId="15" fillId="0" borderId="31" xfId="0" applyFont="1" applyFill="1" applyBorder="1" applyAlignment="1" applyProtection="1">
      <alignment horizontal="center" vertical="center"/>
      <protection locked="0"/>
    </xf>
    <xf numFmtId="1" fontId="15" fillId="37" borderId="37" xfId="0" applyNumberFormat="1" applyFont="1" applyFill="1" applyBorder="1" applyAlignment="1" applyProtection="1">
      <alignment horizontal="center" vertical="center"/>
      <protection hidden="1"/>
    </xf>
    <xf numFmtId="0" fontId="14" fillId="11" borderId="7" xfId="0" applyFont="1" applyFill="1" applyBorder="1" applyAlignment="1" applyProtection="1">
      <alignment horizontal="center" vertical="center" wrapText="1"/>
      <protection locked="0"/>
    </xf>
    <xf numFmtId="0" fontId="14" fillId="11" borderId="8" xfId="0" applyFont="1" applyFill="1" applyBorder="1" applyAlignment="1" applyProtection="1">
      <alignment horizontal="center" vertical="center" wrapText="1"/>
      <protection locked="0"/>
    </xf>
    <xf numFmtId="0" fontId="14" fillId="11" borderId="9" xfId="0" applyFont="1" applyFill="1" applyBorder="1" applyAlignment="1" applyProtection="1">
      <alignment horizontal="center" vertical="center" wrapText="1"/>
      <protection locked="0"/>
    </xf>
    <xf numFmtId="0" fontId="17" fillId="3" borderId="21" xfId="0" applyFont="1" applyFill="1" applyBorder="1" applyAlignment="1" applyProtection="1">
      <alignment horizontal="center" vertical="center"/>
      <protection hidden="1"/>
    </xf>
    <xf numFmtId="0" fontId="17" fillId="3" borderId="22" xfId="0" applyFont="1" applyFill="1" applyBorder="1" applyAlignment="1" applyProtection="1">
      <alignment horizontal="center" vertical="center"/>
      <protection hidden="1"/>
    </xf>
    <xf numFmtId="0" fontId="17" fillId="3" borderId="6" xfId="0" applyFont="1" applyFill="1" applyBorder="1" applyAlignment="1" applyProtection="1">
      <alignment horizontal="center" vertical="center"/>
      <protection hidden="1"/>
    </xf>
    <xf numFmtId="1" fontId="17" fillId="2" borderId="21" xfId="0" applyNumberFormat="1" applyFont="1" applyFill="1" applyBorder="1" applyAlignment="1" applyProtection="1">
      <alignment horizontal="center" vertical="center"/>
      <protection hidden="1"/>
    </xf>
    <xf numFmtId="1" fontId="17" fillId="2" borderId="22" xfId="0" applyNumberFormat="1" applyFont="1" applyFill="1" applyBorder="1" applyAlignment="1" applyProtection="1">
      <alignment horizontal="center" vertical="center"/>
      <protection hidden="1"/>
    </xf>
    <xf numFmtId="1" fontId="17" fillId="2" borderId="6" xfId="0" applyNumberFormat="1" applyFont="1" applyFill="1" applyBorder="1" applyAlignment="1" applyProtection="1">
      <alignment horizontal="center" vertical="center"/>
      <protection hidden="1"/>
    </xf>
    <xf numFmtId="9" fontId="17" fillId="2" borderId="21" xfId="1" applyFont="1" applyFill="1" applyBorder="1" applyAlignment="1" applyProtection="1">
      <alignment horizontal="center" vertical="center"/>
      <protection hidden="1"/>
    </xf>
    <xf numFmtId="9" fontId="17" fillId="2" borderId="22" xfId="1" applyFont="1" applyFill="1" applyBorder="1" applyAlignment="1" applyProtection="1">
      <alignment horizontal="center" vertical="center"/>
      <protection hidden="1"/>
    </xf>
    <xf numFmtId="9" fontId="17" fillId="2" borderId="6" xfId="1" applyFont="1" applyFill="1" applyBorder="1" applyAlignment="1" applyProtection="1">
      <alignment horizontal="center" vertical="center"/>
      <protection hidden="1"/>
    </xf>
    <xf numFmtId="0" fontId="30" fillId="8" borderId="5" xfId="0" applyFont="1" applyFill="1" applyBorder="1" applyAlignment="1" applyProtection="1">
      <alignment horizontal="center" vertical="center"/>
      <protection hidden="1"/>
    </xf>
    <xf numFmtId="0" fontId="30" fillId="8" borderId="30" xfId="0" applyFont="1" applyFill="1" applyBorder="1" applyAlignment="1" applyProtection="1">
      <alignment horizontal="center" vertical="center"/>
      <protection hidden="1"/>
    </xf>
    <xf numFmtId="0" fontId="38" fillId="11" borderId="10" xfId="0" applyFont="1" applyFill="1" applyBorder="1" applyAlignment="1" applyProtection="1">
      <alignment horizontal="center" vertical="center"/>
      <protection hidden="1"/>
    </xf>
    <xf numFmtId="0" fontId="38" fillId="11" borderId="12" xfId="0" applyFont="1" applyFill="1" applyBorder="1" applyAlignment="1" applyProtection="1">
      <alignment horizontal="center" vertical="center"/>
      <protection hidden="1"/>
    </xf>
    <xf numFmtId="0" fontId="38" fillId="11" borderId="4" xfId="0" applyFont="1" applyFill="1" applyBorder="1" applyAlignment="1" applyProtection="1">
      <alignment horizontal="center" vertical="center"/>
      <protection hidden="1"/>
    </xf>
    <xf numFmtId="0" fontId="38" fillId="11" borderId="13" xfId="0" applyFont="1" applyFill="1" applyBorder="1" applyAlignment="1" applyProtection="1">
      <alignment horizontal="center" vertical="center"/>
      <protection hidden="1"/>
    </xf>
    <xf numFmtId="0" fontId="38" fillId="11" borderId="26" xfId="0" applyFont="1" applyFill="1" applyBorder="1" applyAlignment="1" applyProtection="1">
      <alignment horizontal="center" vertical="center" wrapText="1"/>
      <protection hidden="1"/>
    </xf>
    <xf numFmtId="0" fontId="38" fillId="11" borderId="29" xfId="0" applyFont="1" applyFill="1" applyBorder="1" applyAlignment="1" applyProtection="1">
      <alignment horizontal="center" vertical="center" wrapText="1"/>
      <protection hidden="1"/>
    </xf>
    <xf numFmtId="0" fontId="38" fillId="11" borderId="21" xfId="0" applyFont="1" applyFill="1" applyBorder="1" applyAlignment="1" applyProtection="1">
      <alignment horizontal="center" vertical="center"/>
      <protection hidden="1"/>
    </xf>
    <xf numFmtId="0" fontId="38" fillId="11" borderId="6" xfId="0" applyFont="1" applyFill="1" applyBorder="1" applyAlignment="1" applyProtection="1">
      <alignment horizontal="center" vertical="center"/>
      <protection hidden="1"/>
    </xf>
    <xf numFmtId="0" fontId="38" fillId="11" borderId="8" xfId="0" applyFont="1" applyFill="1" applyBorder="1" applyAlignment="1" applyProtection="1">
      <alignment horizontal="center" vertical="center" wrapText="1"/>
      <protection hidden="1"/>
    </xf>
    <xf numFmtId="0" fontId="38" fillId="11" borderId="9" xfId="0" applyFont="1" applyFill="1" applyBorder="1" applyAlignment="1" applyProtection="1">
      <alignment horizontal="center" vertical="center" wrapText="1"/>
      <protection hidden="1"/>
    </xf>
    <xf numFmtId="0" fontId="30" fillId="5" borderId="21" xfId="0" applyFont="1" applyFill="1" applyBorder="1" applyAlignment="1" applyProtection="1">
      <alignment horizontal="center" vertical="center"/>
      <protection hidden="1"/>
    </xf>
    <xf numFmtId="0" fontId="30" fillId="5" borderId="22" xfId="0" applyFont="1" applyFill="1" applyBorder="1" applyAlignment="1" applyProtection="1">
      <alignment horizontal="center" vertical="center"/>
      <protection hidden="1"/>
    </xf>
    <xf numFmtId="0" fontId="30" fillId="5" borderId="6" xfId="0" applyFont="1" applyFill="1" applyBorder="1" applyAlignment="1" applyProtection="1">
      <alignment horizontal="center" vertical="center"/>
      <protection hidden="1"/>
    </xf>
    <xf numFmtId="0" fontId="30" fillId="4" borderId="22" xfId="0" applyFont="1" applyFill="1" applyBorder="1" applyAlignment="1" applyProtection="1">
      <alignment horizontal="center" vertical="center"/>
      <protection hidden="1"/>
    </xf>
    <xf numFmtId="0" fontId="30" fillId="4" borderId="6" xfId="0" applyFont="1" applyFill="1" applyBorder="1" applyAlignment="1" applyProtection="1">
      <alignment horizontal="center" vertical="center"/>
      <protection hidden="1"/>
    </xf>
    <xf numFmtId="0" fontId="30" fillId="6" borderId="15" xfId="0" applyFont="1" applyFill="1" applyBorder="1" applyAlignment="1" applyProtection="1">
      <alignment horizontal="center" vertical="center"/>
      <protection hidden="1"/>
    </xf>
    <xf numFmtId="0" fontId="30" fillId="6" borderId="34" xfId="0" applyFont="1" applyFill="1" applyBorder="1" applyAlignment="1" applyProtection="1">
      <alignment horizontal="center" vertical="center"/>
      <protection hidden="1"/>
    </xf>
    <xf numFmtId="0" fontId="30" fillId="10" borderId="15" xfId="0" quotePrefix="1" applyFont="1" applyFill="1" applyBorder="1" applyAlignment="1" applyProtection="1">
      <alignment horizontal="center" vertical="center"/>
      <protection hidden="1"/>
    </xf>
    <xf numFmtId="0" fontId="30" fillId="10" borderId="34" xfId="0" quotePrefix="1" applyFont="1" applyFill="1" applyBorder="1" applyAlignment="1" applyProtection="1">
      <alignment horizontal="center" vertical="center"/>
      <protection hidden="1"/>
    </xf>
    <xf numFmtId="0" fontId="30" fillId="30" borderId="4" xfId="0" quotePrefix="1" applyFont="1" applyFill="1" applyBorder="1" applyAlignment="1" applyProtection="1">
      <alignment horizontal="center" vertical="center"/>
      <protection hidden="1"/>
    </xf>
    <xf numFmtId="0" fontId="30" fillId="30" borderId="13" xfId="0" quotePrefix="1" applyFont="1" applyFill="1" applyBorder="1" applyAlignment="1" applyProtection="1">
      <alignment horizontal="center" vertical="center"/>
      <protection hidden="1"/>
    </xf>
    <xf numFmtId="0" fontId="30" fillId="16" borderId="4" xfId="0" quotePrefix="1" applyFont="1" applyFill="1" applyBorder="1" applyAlignment="1" applyProtection="1">
      <alignment horizontal="center" vertical="center"/>
      <protection hidden="1"/>
    </xf>
    <xf numFmtId="0" fontId="30" fillId="16" borderId="13" xfId="0" quotePrefix="1" applyFont="1" applyFill="1" applyBorder="1" applyAlignment="1" applyProtection="1">
      <alignment horizontal="center" vertical="center"/>
      <protection hidden="1"/>
    </xf>
    <xf numFmtId="0" fontId="8" fillId="16" borderId="4" xfId="0" quotePrefix="1" applyFont="1" applyFill="1" applyBorder="1" applyAlignment="1" applyProtection="1">
      <alignment horizontal="center" vertical="center"/>
      <protection hidden="1"/>
    </xf>
    <xf numFmtId="0" fontId="8" fillId="16" borderId="13" xfId="0" quotePrefix="1" applyFont="1" applyFill="1" applyBorder="1" applyAlignment="1" applyProtection="1">
      <alignment horizontal="center" vertical="center"/>
      <protection hidden="1"/>
    </xf>
    <xf numFmtId="0" fontId="8" fillId="8" borderId="15" xfId="0" applyFont="1" applyFill="1" applyBorder="1" applyAlignment="1" applyProtection="1">
      <alignment horizontal="center" vertical="center"/>
      <protection hidden="1"/>
    </xf>
    <xf numFmtId="0" fontId="8" fillId="8" borderId="34" xfId="0" applyFont="1" applyFill="1" applyBorder="1" applyAlignment="1" applyProtection="1">
      <alignment horizontal="center" vertical="center"/>
      <protection hidden="1"/>
    </xf>
    <xf numFmtId="0" fontId="8" fillId="6" borderId="15" xfId="0" applyFont="1" applyFill="1" applyBorder="1" applyAlignment="1" applyProtection="1">
      <alignment horizontal="center" vertical="center"/>
      <protection hidden="1"/>
    </xf>
    <xf numFmtId="0" fontId="8" fillId="6" borderId="34" xfId="0" applyFont="1" applyFill="1" applyBorder="1" applyAlignment="1" applyProtection="1">
      <alignment horizontal="center" vertical="center"/>
      <protection hidden="1"/>
    </xf>
    <xf numFmtId="0" fontId="8" fillId="9" borderId="15" xfId="0" applyFont="1" applyFill="1" applyBorder="1" applyAlignment="1" applyProtection="1">
      <alignment horizontal="center" vertical="center"/>
      <protection hidden="1"/>
    </xf>
    <xf numFmtId="0" fontId="8" fillId="9" borderId="34" xfId="0" applyFont="1" applyFill="1" applyBorder="1" applyAlignment="1" applyProtection="1">
      <alignment horizontal="center" vertical="center"/>
      <protection hidden="1"/>
    </xf>
    <xf numFmtId="0" fontId="8" fillId="10" borderId="15" xfId="0" quotePrefix="1" applyFont="1" applyFill="1" applyBorder="1" applyAlignment="1" applyProtection="1">
      <alignment horizontal="center" vertical="center"/>
      <protection hidden="1"/>
    </xf>
    <xf numFmtId="0" fontId="8" fillId="10" borderId="34" xfId="0" quotePrefix="1" applyFont="1" applyFill="1" applyBorder="1" applyAlignment="1" applyProtection="1">
      <alignment horizontal="center" vertical="center"/>
      <protection hidden="1"/>
    </xf>
    <xf numFmtId="0" fontId="14" fillId="11" borderId="17" xfId="0" applyFont="1" applyFill="1" applyBorder="1" applyAlignment="1" applyProtection="1">
      <alignment horizontal="center" vertical="center" wrapText="1"/>
      <protection hidden="1"/>
    </xf>
    <xf numFmtId="0" fontId="14" fillId="11" borderId="16" xfId="0" applyFont="1" applyFill="1" applyBorder="1" applyAlignment="1" applyProtection="1">
      <alignment horizontal="center" vertical="center" wrapText="1"/>
      <protection hidden="1"/>
    </xf>
    <xf numFmtId="0" fontId="14" fillId="11" borderId="21" xfId="0" applyFont="1" applyFill="1" applyBorder="1" applyAlignment="1" applyProtection="1">
      <alignment horizontal="center" vertical="center"/>
      <protection hidden="1"/>
    </xf>
    <xf numFmtId="0" fontId="14" fillId="11" borderId="6" xfId="0" applyFont="1" applyFill="1" applyBorder="1" applyAlignment="1" applyProtection="1">
      <alignment horizontal="center" vertical="center"/>
      <protection hidden="1"/>
    </xf>
    <xf numFmtId="0" fontId="14" fillId="11" borderId="7" xfId="0" applyFont="1" applyFill="1" applyBorder="1" applyAlignment="1" applyProtection="1">
      <alignment horizontal="center" vertical="center" wrapText="1"/>
      <protection hidden="1"/>
    </xf>
    <xf numFmtId="0" fontId="14" fillId="11" borderId="9" xfId="0" applyFont="1" applyFill="1" applyBorder="1" applyAlignment="1" applyProtection="1">
      <alignment horizontal="center" vertical="center" wrapText="1"/>
      <protection hidden="1"/>
    </xf>
    <xf numFmtId="0" fontId="8" fillId="5" borderId="17" xfId="0" applyFont="1" applyFill="1" applyBorder="1" applyAlignment="1" applyProtection="1">
      <alignment horizontal="center" vertical="center"/>
      <protection hidden="1"/>
    </xf>
    <xf numFmtId="0" fontId="8" fillId="5" borderId="18" xfId="0" applyFont="1" applyFill="1" applyBorder="1" applyAlignment="1" applyProtection="1">
      <alignment horizontal="center" vertical="center"/>
      <protection hidden="1"/>
    </xf>
    <xf numFmtId="0" fontId="8" fillId="4" borderId="15" xfId="0" applyFont="1" applyFill="1" applyBorder="1" applyAlignment="1" applyProtection="1">
      <alignment horizontal="center" vertical="center"/>
      <protection hidden="1"/>
    </xf>
    <xf numFmtId="0" fontId="8" fillId="4" borderId="34" xfId="0" applyFont="1" applyFill="1" applyBorder="1" applyAlignment="1" applyProtection="1">
      <alignment horizontal="center" vertical="center"/>
      <protection hidden="1"/>
    </xf>
    <xf numFmtId="0" fontId="14" fillId="11" borderId="10" xfId="0" applyFont="1" applyFill="1" applyBorder="1" applyAlignment="1" applyProtection="1">
      <alignment horizontal="center" vertical="center"/>
      <protection hidden="1"/>
    </xf>
    <xf numFmtId="0" fontId="14" fillId="11" borderId="12" xfId="0" applyFont="1" applyFill="1" applyBorder="1" applyAlignment="1" applyProtection="1">
      <alignment horizontal="center" vertical="center"/>
      <protection hidden="1"/>
    </xf>
    <xf numFmtId="0" fontId="14" fillId="11" borderId="4" xfId="0" applyFont="1" applyFill="1" applyBorder="1" applyAlignment="1" applyProtection="1">
      <alignment horizontal="center" vertical="center"/>
      <protection hidden="1"/>
    </xf>
    <xf numFmtId="0" fontId="14" fillId="11" borderId="13" xfId="0" applyFont="1" applyFill="1" applyBorder="1" applyAlignment="1" applyProtection="1">
      <alignment horizontal="center" vertical="center"/>
      <protection hidden="1"/>
    </xf>
    <xf numFmtId="0" fontId="10" fillId="0" borderId="10" xfId="0" applyFont="1" applyBorder="1" applyAlignment="1" applyProtection="1">
      <alignment horizontal="center" vertical="center" wrapText="1"/>
      <protection locked="0"/>
    </xf>
    <xf numFmtId="0" fontId="10" fillId="0" borderId="11" xfId="0" applyFont="1" applyBorder="1" applyAlignment="1" applyProtection="1">
      <alignment horizontal="center" vertical="center" wrapText="1"/>
      <protection locked="0"/>
    </xf>
    <xf numFmtId="0" fontId="10" fillId="0" borderId="12" xfId="0" applyFont="1" applyBorder="1" applyAlignment="1" applyProtection="1">
      <alignment horizontal="center" vertical="center" wrapText="1"/>
      <protection locked="0"/>
    </xf>
    <xf numFmtId="0" fontId="10" fillId="0" borderId="3" xfId="0" applyFont="1" applyBorder="1" applyAlignment="1" applyProtection="1">
      <alignment horizontal="center" vertical="center" wrapText="1"/>
      <protection locked="0"/>
    </xf>
    <xf numFmtId="0" fontId="10" fillId="0" borderId="0" xfId="0" applyFont="1" applyBorder="1" applyAlignment="1" applyProtection="1">
      <alignment horizontal="center" vertical="center" wrapText="1"/>
      <protection locked="0"/>
    </xf>
    <xf numFmtId="0" fontId="10" fillId="0" borderId="24" xfId="0" applyFont="1" applyBorder="1" applyAlignment="1" applyProtection="1">
      <alignment horizontal="center" vertical="center" wrapText="1"/>
      <protection locked="0"/>
    </xf>
    <xf numFmtId="0" fontId="10" fillId="0" borderId="4" xfId="0" applyFont="1" applyBorder="1" applyAlignment="1" applyProtection="1">
      <alignment horizontal="center" vertical="center" wrapText="1"/>
      <protection locked="0"/>
    </xf>
    <xf numFmtId="0" fontId="10" fillId="0" borderId="2" xfId="0" applyFont="1" applyBorder="1" applyAlignment="1" applyProtection="1">
      <alignment horizontal="center" vertical="center" wrapText="1"/>
      <protection locked="0"/>
    </xf>
    <xf numFmtId="0" fontId="10" fillId="0" borderId="13" xfId="0" applyFont="1" applyBorder="1" applyAlignment="1" applyProtection="1">
      <alignment horizontal="center" vertical="center" wrapText="1"/>
      <protection locked="0"/>
    </xf>
    <xf numFmtId="0" fontId="0" fillId="0" borderId="10" xfId="0" applyBorder="1" applyAlignment="1" applyProtection="1">
      <alignment horizontal="center" wrapText="1"/>
      <protection locked="0"/>
    </xf>
    <xf numFmtId="0" fontId="0" fillId="0" borderId="11" xfId="0" applyBorder="1" applyAlignment="1" applyProtection="1">
      <alignment horizontal="center" wrapText="1"/>
      <protection locked="0"/>
    </xf>
    <xf numFmtId="0" fontId="0" fillId="0" borderId="12" xfId="0" applyBorder="1" applyAlignment="1" applyProtection="1">
      <alignment horizontal="center" wrapText="1"/>
      <protection locked="0"/>
    </xf>
    <xf numFmtId="0" fontId="0" fillId="0" borderId="3" xfId="0" applyBorder="1" applyAlignment="1" applyProtection="1">
      <alignment horizontal="center" wrapText="1"/>
      <protection locked="0"/>
    </xf>
    <xf numFmtId="0" fontId="0" fillId="0" borderId="0" xfId="0" applyBorder="1" applyAlignment="1" applyProtection="1">
      <alignment horizontal="center" wrapText="1"/>
      <protection locked="0"/>
    </xf>
    <xf numFmtId="0" fontId="0" fillId="0" borderId="24" xfId="0" applyBorder="1" applyAlignment="1" applyProtection="1">
      <alignment horizontal="center" wrapText="1"/>
      <protection locked="0"/>
    </xf>
    <xf numFmtId="0" fontId="0" fillId="0" borderId="4"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10" fillId="0" borderId="14" xfId="0" applyFont="1" applyBorder="1" applyAlignment="1" applyProtection="1">
      <alignment horizontal="center" vertical="center" wrapText="1"/>
      <protection locked="0"/>
    </xf>
    <xf numFmtId="0" fontId="0" fillId="0" borderId="14" xfId="0" applyBorder="1" applyAlignment="1" applyProtection="1">
      <alignment horizontal="center" wrapText="1"/>
      <protection locked="0"/>
    </xf>
    <xf numFmtId="0" fontId="10" fillId="13" borderId="14" xfId="0" applyFont="1" applyFill="1" applyBorder="1" applyAlignment="1" applyProtection="1">
      <alignment horizontal="center" vertical="center"/>
      <protection hidden="1"/>
    </xf>
    <xf numFmtId="0" fontId="15" fillId="0" borderId="14" xfId="0" applyFont="1" applyBorder="1" applyAlignment="1" applyProtection="1">
      <alignment horizontal="center" vertical="center" wrapText="1"/>
      <protection locked="0"/>
    </xf>
    <xf numFmtId="0" fontId="12" fillId="32" borderId="10" xfId="0" applyFont="1" applyFill="1" applyBorder="1" applyAlignment="1" applyProtection="1">
      <alignment horizontal="center" vertical="center" wrapText="1"/>
      <protection hidden="1"/>
    </xf>
    <xf numFmtId="0" fontId="12" fillId="32" borderId="4" xfId="0" applyFont="1" applyFill="1" applyBorder="1" applyAlignment="1" applyProtection="1">
      <alignment horizontal="center" vertical="center" wrapText="1"/>
      <protection hidden="1"/>
    </xf>
    <xf numFmtId="0" fontId="14" fillId="11" borderId="26" xfId="0" applyFont="1" applyFill="1" applyBorder="1" applyAlignment="1" applyProtection="1">
      <alignment horizontal="center" vertical="center"/>
      <protection hidden="1"/>
    </xf>
    <xf numFmtId="0" fontId="14" fillId="11" borderId="35" xfId="0" applyFont="1" applyFill="1" applyBorder="1" applyAlignment="1" applyProtection="1">
      <alignment horizontal="center" vertical="center"/>
      <protection hidden="1"/>
    </xf>
    <xf numFmtId="0" fontId="12" fillId="14" borderId="10" xfId="0" applyFont="1" applyFill="1" applyBorder="1" applyAlignment="1" applyProtection="1">
      <alignment horizontal="center" vertical="center"/>
      <protection hidden="1"/>
    </xf>
    <xf numFmtId="0" fontId="12" fillId="14" borderId="12" xfId="0" applyFont="1" applyFill="1" applyBorder="1" applyAlignment="1" applyProtection="1">
      <alignment horizontal="center" vertical="center"/>
      <protection hidden="1"/>
    </xf>
    <xf numFmtId="0" fontId="12" fillId="14" borderId="3" xfId="0" applyFont="1" applyFill="1" applyBorder="1" applyAlignment="1" applyProtection="1">
      <alignment horizontal="center" vertical="center"/>
      <protection hidden="1"/>
    </xf>
    <xf numFmtId="0" fontId="12" fillId="14" borderId="24" xfId="0" applyFont="1" applyFill="1" applyBorder="1" applyAlignment="1" applyProtection="1">
      <alignment horizontal="center" vertical="center"/>
      <protection hidden="1"/>
    </xf>
    <xf numFmtId="0" fontId="12" fillId="14" borderId="4" xfId="0" applyFont="1" applyFill="1" applyBorder="1" applyAlignment="1" applyProtection="1">
      <alignment horizontal="center" vertical="center"/>
      <protection hidden="1"/>
    </xf>
    <xf numFmtId="0" fontId="12" fillId="14" borderId="13" xfId="0" applyFont="1" applyFill="1" applyBorder="1" applyAlignment="1" applyProtection="1">
      <alignment horizontal="center" vertical="center"/>
      <protection hidden="1"/>
    </xf>
    <xf numFmtId="0" fontId="14" fillId="11" borderId="26" xfId="0" applyFont="1" applyFill="1" applyBorder="1" applyAlignment="1" applyProtection="1">
      <alignment horizontal="center" vertical="center" wrapText="1"/>
      <protection hidden="1"/>
    </xf>
    <xf numFmtId="0" fontId="14" fillId="11" borderId="35" xfId="0" applyFont="1" applyFill="1" applyBorder="1" applyAlignment="1" applyProtection="1">
      <alignment horizontal="center" vertical="center" wrapText="1"/>
      <protection hidden="1"/>
    </xf>
    <xf numFmtId="0" fontId="12" fillId="14" borderId="14" xfId="0" applyFont="1" applyFill="1" applyBorder="1" applyAlignment="1" applyProtection="1">
      <alignment horizontal="center" vertical="center"/>
      <protection hidden="1"/>
    </xf>
    <xf numFmtId="0" fontId="11" fillId="14" borderId="14" xfId="0" applyFont="1" applyFill="1" applyBorder="1" applyAlignment="1" applyProtection="1">
      <alignment horizontal="center" vertical="center" wrapText="1"/>
      <protection hidden="1"/>
    </xf>
    <xf numFmtId="0" fontId="9" fillId="20" borderId="10" xfId="0" applyFont="1" applyFill="1" applyBorder="1" applyAlignment="1" applyProtection="1">
      <alignment horizontal="center" vertical="center"/>
      <protection hidden="1"/>
    </xf>
    <xf numFmtId="0" fontId="9" fillId="20" borderId="4" xfId="0" applyFont="1" applyFill="1" applyBorder="1" applyAlignment="1" applyProtection="1">
      <alignment horizontal="center" vertical="center"/>
      <protection hidden="1"/>
    </xf>
    <xf numFmtId="0" fontId="12" fillId="15" borderId="14" xfId="0" applyFont="1" applyFill="1" applyBorder="1" applyAlignment="1" applyProtection="1">
      <alignment horizontal="center" vertical="center"/>
      <protection hidden="1"/>
    </xf>
    <xf numFmtId="0" fontId="14" fillId="11" borderId="10" xfId="0" applyFont="1" applyFill="1" applyBorder="1" applyAlignment="1" applyProtection="1">
      <alignment horizontal="center" vertical="center" wrapText="1"/>
      <protection hidden="1"/>
    </xf>
    <xf numFmtId="0" fontId="14" fillId="11" borderId="4" xfId="0" applyFont="1" applyFill="1" applyBorder="1" applyAlignment="1" applyProtection="1">
      <alignment horizontal="center" vertical="center" wrapText="1"/>
      <protection hidden="1"/>
    </xf>
    <xf numFmtId="0" fontId="9" fillId="27" borderId="10" xfId="0" applyFont="1" applyFill="1" applyBorder="1" applyAlignment="1" applyProtection="1">
      <alignment horizontal="center" vertical="center"/>
      <protection hidden="1"/>
    </xf>
    <xf numFmtId="0" fontId="9" fillId="27" borderId="4" xfId="0" applyFont="1" applyFill="1" applyBorder="1" applyAlignment="1" applyProtection="1">
      <alignment horizontal="center" vertical="center"/>
      <protection hidden="1"/>
    </xf>
    <xf numFmtId="0" fontId="9" fillId="24" borderId="10" xfId="0" applyFont="1" applyFill="1" applyBorder="1" applyAlignment="1" applyProtection="1">
      <alignment horizontal="center" vertical="center"/>
      <protection hidden="1"/>
    </xf>
    <xf numFmtId="0" fontId="9" fillId="24" borderId="4" xfId="0" applyFont="1" applyFill="1" applyBorder="1" applyAlignment="1" applyProtection="1">
      <alignment horizontal="center" vertical="center"/>
      <protection hidden="1"/>
    </xf>
    <xf numFmtId="0" fontId="9" fillId="21" borderId="10" xfId="0" applyFont="1" applyFill="1" applyBorder="1" applyAlignment="1" applyProtection="1">
      <alignment horizontal="center" vertical="center"/>
      <protection hidden="1"/>
    </xf>
    <xf numFmtId="0" fontId="9" fillId="21" borderId="4" xfId="0" applyFont="1" applyFill="1" applyBorder="1" applyAlignment="1" applyProtection="1">
      <alignment horizontal="center" vertical="center"/>
      <protection hidden="1"/>
    </xf>
    <xf numFmtId="0" fontId="12" fillId="12" borderId="21" xfId="0" applyFont="1" applyFill="1" applyBorder="1" applyAlignment="1" applyProtection="1">
      <alignment horizontal="center" vertical="center"/>
      <protection hidden="1"/>
    </xf>
    <xf numFmtId="0" fontId="12" fillId="12" borderId="6" xfId="0" applyFont="1" applyFill="1" applyBorder="1" applyAlignment="1" applyProtection="1">
      <alignment horizontal="center" vertical="center"/>
      <protection hidden="1"/>
    </xf>
  </cellXfs>
  <cellStyles count="2">
    <cellStyle name="Normal" xfId="0" builtinId="0"/>
    <cellStyle name="Porcentaje" xfId="1" builtinId="5"/>
  </cellStyles>
  <dxfs count="574">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theme="9" tint="0.39994506668294322"/>
        </patternFill>
      </fill>
    </dxf>
    <dxf>
      <fill>
        <patternFill>
          <bgColor rgb="FFFFC000"/>
        </patternFill>
      </fill>
    </dxf>
    <dxf>
      <font>
        <color rgb="FF00B050"/>
      </font>
      <fill>
        <patternFill>
          <bgColor rgb="FF00B050"/>
        </patternFill>
      </fill>
    </dxf>
    <dxf>
      <fill>
        <patternFill>
          <bgColor rgb="FFFFC000"/>
        </patternFill>
      </fill>
    </dxf>
    <dxf>
      <fill>
        <patternFill>
          <bgColor theme="9" tint="0.39994506668294322"/>
        </patternFill>
      </fill>
    </dxf>
    <dxf>
      <fill>
        <patternFill>
          <bgColor theme="9" tint="0.39994506668294322"/>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
      <fill>
        <patternFill>
          <bgColor rgb="FFFF0000"/>
        </patternFill>
      </fill>
    </dxf>
    <dxf>
      <fill>
        <patternFill>
          <bgColor rgb="FFFFC000"/>
        </patternFill>
      </fill>
    </dxf>
    <dxf>
      <font>
        <color rgb="FF00B050"/>
      </font>
      <fill>
        <patternFill>
          <bgColor rgb="FF00B050"/>
        </patternFill>
      </fill>
    </dxf>
  </dxfs>
  <tableStyles count="0" defaultTableStyle="TableStyleMedium2" defaultPivotStyle="PivotStyleLight16"/>
  <colors>
    <mruColors>
      <color rgb="FFFFFF99"/>
      <color rgb="FFFFFF66"/>
      <color rgb="FFE0E9F4"/>
      <color rgb="FFCCDAEC"/>
      <color rgb="FFB6CB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72" Type="http://schemas.openxmlformats.org/officeDocument/2006/relationships/revisionLog" Target="revisionLog71.xml"/><Relationship Id="rId76" Type="http://schemas.openxmlformats.org/officeDocument/2006/relationships/revisionLog" Target="revisionLog75.xml"/><Relationship Id="rId68" Type="http://schemas.openxmlformats.org/officeDocument/2006/relationships/revisionLog" Target="revisionLog67.xml"/><Relationship Id="rId71" Type="http://schemas.openxmlformats.org/officeDocument/2006/relationships/revisionLog" Target="revisionLog70.xml"/><Relationship Id="rId67" Type="http://schemas.openxmlformats.org/officeDocument/2006/relationships/revisionLog" Target="revisionLog66.xml"/><Relationship Id="rId70" Type="http://schemas.openxmlformats.org/officeDocument/2006/relationships/revisionLog" Target="revisionLog69.xml"/><Relationship Id="rId75" Type="http://schemas.openxmlformats.org/officeDocument/2006/relationships/revisionLog" Target="revisionLog74.xml"/><Relationship Id="rId74" Type="http://schemas.openxmlformats.org/officeDocument/2006/relationships/revisionLog" Target="revisionLog73.xml"/><Relationship Id="rId73" Type="http://schemas.openxmlformats.org/officeDocument/2006/relationships/revisionLog" Target="revisionLog72.xml"/><Relationship Id="rId69" Type="http://schemas.openxmlformats.org/officeDocument/2006/relationships/revisionLog" Target="revisionLog68.xml"/><Relationship Id="rId77"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13D7DAB-31AF-49FA-ACF0-368CDE253FC2}" diskRevisions="1" revisionId="502" version="13">
  <header guid="{0D9A5A83-E5BD-440F-AB29-31AA4F43428B}" dateTime="2019-05-20T16:31:43" maxSheetId="4" userName="Avila, Erick (Ramos)" r:id="rId67">
    <sheetIdMap count="3">
      <sheetId val="1"/>
      <sheetId val="2"/>
      <sheetId val="3"/>
    </sheetIdMap>
  </header>
  <header guid="{F01AB1D3-D6A7-422D-8245-319506020878}" dateTime="2019-09-21T12:53:28" maxSheetId="4" userName="lap" r:id="rId68" minRId="493">
    <sheetIdMap count="3">
      <sheetId val="1"/>
      <sheetId val="2"/>
      <sheetId val="3"/>
    </sheetIdMap>
  </header>
  <header guid="{5C423738-BAAA-4098-9FA7-BA5322322E02}" dateTime="2019-09-21T12:55:46" maxSheetId="4" userName="lap" r:id="rId69" minRId="494">
    <sheetIdMap count="3">
      <sheetId val="1"/>
      <sheetId val="2"/>
      <sheetId val="3"/>
    </sheetIdMap>
  </header>
  <header guid="{B863EA54-25AD-47A2-A52C-8688989EF513}" dateTime="2019-09-21T12:57:15" maxSheetId="4" userName="lap" r:id="rId70" minRId="495">
    <sheetIdMap count="3">
      <sheetId val="1"/>
      <sheetId val="2"/>
      <sheetId val="3"/>
    </sheetIdMap>
  </header>
  <header guid="{0B65007F-DBCF-4B61-B429-077F54C25EDE}" dateTime="2019-09-21T12:58:15" maxSheetId="4" userName="lap" r:id="rId71" minRId="496">
    <sheetIdMap count="3">
      <sheetId val="1"/>
      <sheetId val="2"/>
      <sheetId val="3"/>
    </sheetIdMap>
  </header>
  <header guid="{833E4118-C963-4019-AE65-35B70C29B537}" dateTime="2019-09-21T12:58:49" maxSheetId="4" userName="lap" r:id="rId72" minRId="497">
    <sheetIdMap count="3">
      <sheetId val="1"/>
      <sheetId val="2"/>
      <sheetId val="3"/>
    </sheetIdMap>
  </header>
  <header guid="{5C65E98E-3D0E-40A3-87CD-1BBF371CFC17}" dateTime="2019-09-21T12:59:41" maxSheetId="4" userName="lap" r:id="rId73" minRId="498">
    <sheetIdMap count="3">
      <sheetId val="1"/>
      <sheetId val="2"/>
      <sheetId val="3"/>
    </sheetIdMap>
  </header>
  <header guid="{AB26FD89-122A-48CC-97D6-8ABC6D0A33E5}" dateTime="2019-09-21T13:01:40" maxSheetId="4" userName="lap" r:id="rId74" minRId="499">
    <sheetIdMap count="3">
      <sheetId val="1"/>
      <sheetId val="2"/>
      <sheetId val="3"/>
    </sheetIdMap>
  </header>
  <header guid="{30F4CAF3-2935-4287-9D71-ABDFE0E8CD9D}" dateTime="2019-09-21T13:03:35" maxSheetId="4" userName="lap" r:id="rId75" minRId="500">
    <sheetIdMap count="3">
      <sheetId val="1"/>
      <sheetId val="2"/>
      <sheetId val="3"/>
    </sheetIdMap>
  </header>
  <header guid="{EC465252-09CC-47F3-894F-29FE665B2470}" dateTime="2019-09-21T18:36:46" maxSheetId="4" userName="lap" r:id="rId76" minRId="501">
    <sheetIdMap count="3">
      <sheetId val="1"/>
      <sheetId val="2"/>
      <sheetId val="3"/>
    </sheetIdMap>
  </header>
  <header guid="{B13D7DAB-31AF-49FA-ACF0-368CDE253FC2}" dateTime="2019-10-14T22:00:47" maxSheetId="4" userName="lap" r:id="rId77" minRId="502">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2" sId="1">
    <oc r="I12">
      <v>3</v>
    </oc>
    <nc r="I12">
      <v>2</v>
    </nc>
  </rcc>
  <rcv guid="{6BAF90DC-DF36-4064-B72A-8C34987EB812}" action="delete"/>
  <rcv guid="{6BAF90DC-DF36-4064-B72A-8C34987EB812}" action="add"/>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mt sheetId="1" cell="I2" guid="{9EC1BBF8-4D42-47F8-92A7-B7E00C77B9A1}" author="Avila, Erick (Ramos)" newLength="111"/>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3" sId="1">
    <oc r="I12">
      <v>3</v>
    </oc>
    <nc r="I12">
      <v>2</v>
    </nc>
  </rcc>
  <rcv guid="{6BAF90DC-DF36-4064-B72A-8C34987EB812}" action="add"/>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 sId="1">
    <oc r="I12">
      <v>2</v>
    </oc>
    <nc r="I12">
      <v>3</v>
    </nc>
  </rcc>
  <rcv guid="{6BAF90DC-DF36-4064-B72A-8C34987EB812}" action="delete"/>
  <rcv guid="{6BAF90DC-DF36-4064-B72A-8C34987EB812}"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5" sId="1">
    <oc r="I12">
      <v>3</v>
    </oc>
    <nc r="I12">
      <v>2</v>
    </nc>
  </rcc>
  <rcv guid="{6BAF90DC-DF36-4064-B72A-8C34987EB812}" action="delete"/>
  <rcv guid="{6BAF90DC-DF36-4064-B72A-8C34987EB812}" action="add"/>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6" sId="1">
    <oc r="I12">
      <v>2</v>
    </oc>
    <nc r="I12">
      <v>1</v>
    </nc>
  </rcc>
  <rcv guid="{6BAF90DC-DF36-4064-B72A-8C34987EB812}" action="delete"/>
  <rcv guid="{6BAF90DC-DF36-4064-B72A-8C34987EB812}" action="add"/>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7" sId="1">
    <oc r="I12">
      <v>1</v>
    </oc>
    <nc r="I12">
      <v>2</v>
    </nc>
  </rcc>
  <rcv guid="{6BAF90DC-DF36-4064-B72A-8C34987EB812}" action="delete"/>
  <rcv guid="{6BAF90DC-DF36-4064-B72A-8C34987EB812}" action="add"/>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8" sId="1">
    <oc r="I12">
      <v>2</v>
    </oc>
    <nc r="I12">
      <v>1</v>
    </nc>
  </rcc>
  <rcv guid="{6BAF90DC-DF36-4064-B72A-8C34987EB812}" action="delete"/>
  <rcv guid="{6BAF90DC-DF36-4064-B72A-8C34987EB812}" action="add"/>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9" sId="1">
    <oc r="I12">
      <v>1</v>
    </oc>
    <nc r="I12">
      <v>3</v>
    </nc>
  </rcc>
  <rcv guid="{6BAF90DC-DF36-4064-B72A-8C34987EB812}" action="delete"/>
  <rcv guid="{6BAF90DC-DF36-4064-B72A-8C34987EB812}" action="add"/>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0" sId="1">
    <oc r="I12">
      <v>3</v>
    </oc>
    <nc r="I12">
      <v>1</v>
    </nc>
  </rcc>
  <rcv guid="{6BAF90DC-DF36-4064-B72A-8C34987EB812}" action="delete"/>
  <rcv guid="{6BAF90DC-DF36-4064-B72A-8C34987EB812}" action="add"/>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1" sId="1">
    <oc r="I12">
      <v>1</v>
    </oc>
    <nc r="I12">
      <v>3</v>
    </nc>
  </rcc>
  <rcv guid="{6BAF90DC-DF36-4064-B72A-8C34987EB812}" action="delete"/>
  <rcv guid="{6BAF90DC-DF36-4064-B72A-8C34987EB812}"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0D9A5A83-E5BD-440F-AB29-31AA4F43428B}" name="Avila, Erick (Ramos)" id="-252420009" dateTime="2019-05-20T16:34:02"/>
  <userInfo guid="{0D9A5A83-E5BD-440F-AB29-31AA4F43428B}" name="lap" id="-862665891" dateTime="2019-09-21T10:52:41"/>
  <userInfo guid="{EC465252-09CC-47F3-894F-29FE665B2470}" name="lap" id="-862693207" dateTime="2019-10-14T14:52:23"/>
</user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vmlDrawing" Target="../drawings/vmlDrawing1.v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0.bin"/><Relationship Id="rId13" Type="http://schemas.openxmlformats.org/officeDocument/2006/relationships/comments" Target="../comments2.xml"/><Relationship Id="rId3" Type="http://schemas.openxmlformats.org/officeDocument/2006/relationships/printerSettings" Target="../printerSettings/printerSettings15.bin"/><Relationship Id="rId7" Type="http://schemas.openxmlformats.org/officeDocument/2006/relationships/printerSettings" Target="../printerSettings/printerSettings19.bin"/><Relationship Id="rId12" Type="http://schemas.openxmlformats.org/officeDocument/2006/relationships/vmlDrawing" Target="../drawings/vmlDrawing2.v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printerSettings" Target="../printerSettings/printerSettings18.bin"/><Relationship Id="rId11" Type="http://schemas.openxmlformats.org/officeDocument/2006/relationships/printerSettings" Target="../printerSettings/printerSettings23.bin"/><Relationship Id="rId5" Type="http://schemas.openxmlformats.org/officeDocument/2006/relationships/printerSettings" Target="../printerSettings/printerSettings17.bin"/><Relationship Id="rId10" Type="http://schemas.openxmlformats.org/officeDocument/2006/relationships/printerSettings" Target="../printerSettings/printerSettings22.bin"/><Relationship Id="rId4" Type="http://schemas.openxmlformats.org/officeDocument/2006/relationships/printerSettings" Target="../printerSettings/printerSettings16.bin"/><Relationship Id="rId9"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1.bin"/><Relationship Id="rId13" Type="http://schemas.openxmlformats.org/officeDocument/2006/relationships/printerSettings" Target="../printerSettings/printerSettings36.bin"/><Relationship Id="rId3" Type="http://schemas.openxmlformats.org/officeDocument/2006/relationships/printerSettings" Target="../printerSettings/printerSettings26.bin"/><Relationship Id="rId7" Type="http://schemas.openxmlformats.org/officeDocument/2006/relationships/printerSettings" Target="../printerSettings/printerSettings30.bin"/><Relationship Id="rId12" Type="http://schemas.openxmlformats.org/officeDocument/2006/relationships/printerSettings" Target="../printerSettings/printerSettings35.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6" Type="http://schemas.openxmlformats.org/officeDocument/2006/relationships/printerSettings" Target="../printerSettings/printerSettings29.bin"/><Relationship Id="rId11" Type="http://schemas.openxmlformats.org/officeDocument/2006/relationships/printerSettings" Target="../printerSettings/printerSettings34.bin"/><Relationship Id="rId5" Type="http://schemas.openxmlformats.org/officeDocument/2006/relationships/printerSettings" Target="../printerSettings/printerSettings28.bin"/><Relationship Id="rId15" Type="http://schemas.openxmlformats.org/officeDocument/2006/relationships/printerSettings" Target="../printerSettings/printerSettings38.bin"/><Relationship Id="rId10" Type="http://schemas.openxmlformats.org/officeDocument/2006/relationships/printerSettings" Target="../printerSettings/printerSettings33.bin"/><Relationship Id="rId4" Type="http://schemas.openxmlformats.org/officeDocument/2006/relationships/printerSettings" Target="../printerSettings/printerSettings27.bin"/><Relationship Id="rId9" Type="http://schemas.openxmlformats.org/officeDocument/2006/relationships/printerSettings" Target="../printerSettings/printerSettings32.bin"/><Relationship Id="rId14" Type="http://schemas.openxmlformats.org/officeDocument/2006/relationships/printerSettings" Target="../printerSettings/printerSettings3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Z579"/>
  <sheetViews>
    <sheetView tabSelected="1" zoomScale="50" zoomScaleNormal="50" workbookViewId="0">
      <selection activeCell="I12" sqref="I12"/>
    </sheetView>
  </sheetViews>
  <sheetFormatPr baseColWidth="10" defaultColWidth="9.109375" defaultRowHeight="14.4" x14ac:dyDescent="0.3"/>
  <cols>
    <col min="1" max="1" width="9.109375" style="48"/>
    <col min="2" max="2" width="33" style="48" bestFit="1" customWidth="1"/>
    <col min="3" max="5" width="19.6640625" style="48" customWidth="1"/>
    <col min="6" max="6" width="23" style="48" bestFit="1" customWidth="1"/>
    <col min="7" max="7" width="23" style="48" customWidth="1"/>
    <col min="8" max="8" width="15.33203125" style="48" customWidth="1"/>
    <col min="9" max="9" width="15.33203125" style="1" customWidth="1"/>
    <col min="10" max="10" width="17.33203125" style="1" customWidth="1"/>
    <col min="11" max="11" width="25" style="1" customWidth="1"/>
    <col min="12" max="12" width="27" style="1" bestFit="1" customWidth="1"/>
    <col min="13" max="14" width="30.6640625" style="1" customWidth="1"/>
    <col min="15" max="15" width="20.6640625" style="1" customWidth="1"/>
    <col min="16" max="16" width="27" style="1" customWidth="1"/>
    <col min="17" max="17" width="38.88671875" style="1" customWidth="1"/>
    <col min="18" max="18" width="19.88671875" style="1" customWidth="1"/>
    <col min="19" max="19" width="27.88671875" style="3" customWidth="1"/>
    <col min="20" max="20" width="15.33203125" style="3" customWidth="1"/>
    <col min="21" max="22" width="15.33203125" style="1" customWidth="1"/>
    <col min="23" max="23" width="16.6640625" style="3" bestFit="1" customWidth="1"/>
    <col min="24" max="24" width="15.33203125" style="3" customWidth="1"/>
    <col min="25" max="25" width="42.6640625" style="3" bestFit="1" customWidth="1"/>
    <col min="26" max="26" width="42.6640625" style="3" customWidth="1"/>
    <col min="27" max="27" width="155" style="3" customWidth="1"/>
    <col min="28" max="48" width="15.6640625" style="1" customWidth="1"/>
    <col min="49" max="49" width="15.88671875" style="1" customWidth="1"/>
    <col min="50" max="54" width="15.6640625" style="1" customWidth="1"/>
    <col min="55" max="55" width="26.88671875" style="1" customWidth="1"/>
    <col min="56" max="56" width="16.33203125" style="1" customWidth="1"/>
    <col min="57" max="132" width="15.6640625" style="1" customWidth="1"/>
    <col min="133" max="16384" width="9.109375" style="1"/>
  </cols>
  <sheetData>
    <row r="1" spans="2:63" ht="21.6" thickBot="1" x14ac:dyDescent="0.45">
      <c r="I1" s="48"/>
      <c r="J1" s="48"/>
      <c r="K1" s="48"/>
      <c r="L1" s="48"/>
      <c r="M1" s="48"/>
      <c r="N1" s="126"/>
      <c r="O1" s="127"/>
      <c r="P1" s="128"/>
      <c r="S1" s="1"/>
      <c r="T1" s="1"/>
      <c r="W1" s="1"/>
      <c r="X1" s="1"/>
      <c r="Y1" s="1"/>
      <c r="Z1" s="1"/>
      <c r="AA1" s="1"/>
    </row>
    <row r="2" spans="2:63" ht="31.5" customHeight="1" thickBot="1" x14ac:dyDescent="0.45">
      <c r="H2" s="78"/>
      <c r="I2" s="250" t="s">
        <v>54</v>
      </c>
      <c r="J2" s="251"/>
      <c r="K2" s="254" t="s">
        <v>10</v>
      </c>
      <c r="L2" s="256" t="s">
        <v>11</v>
      </c>
      <c r="M2" s="258" t="s">
        <v>0</v>
      </c>
      <c r="N2" s="259"/>
      <c r="O2" s="78"/>
      <c r="P2" s="129"/>
      <c r="Q2" s="236" t="s">
        <v>48</v>
      </c>
      <c r="R2" s="237"/>
      <c r="S2" s="237"/>
      <c r="T2" s="237"/>
      <c r="U2" s="237"/>
      <c r="V2" s="237"/>
      <c r="W2" s="237"/>
      <c r="X2" s="237"/>
      <c r="Y2" s="237"/>
      <c r="Z2" s="237"/>
      <c r="AA2" s="238"/>
      <c r="AB2" s="48"/>
      <c r="AU2" s="3"/>
      <c r="BJ2" s="5"/>
      <c r="BK2" s="4"/>
    </row>
    <row r="3" spans="2:63" ht="73.5" customHeight="1" thickBot="1" x14ac:dyDescent="0.45">
      <c r="B3" s="130" t="s">
        <v>28</v>
      </c>
      <c r="C3" s="188" t="s">
        <v>101</v>
      </c>
      <c r="D3" s="130" t="s">
        <v>102</v>
      </c>
      <c r="E3" s="188" t="s">
        <v>103</v>
      </c>
      <c r="F3" s="81"/>
      <c r="G3" s="81"/>
      <c r="H3" s="78"/>
      <c r="I3" s="252"/>
      <c r="J3" s="253"/>
      <c r="K3" s="255"/>
      <c r="L3" s="257"/>
      <c r="M3" s="179" t="s">
        <v>12</v>
      </c>
      <c r="N3" s="179" t="s">
        <v>0</v>
      </c>
      <c r="O3" s="78"/>
      <c r="P3" s="129"/>
      <c r="Q3" s="68" t="s">
        <v>29</v>
      </c>
      <c r="R3" s="68" t="s">
        <v>34</v>
      </c>
      <c r="S3" s="68" t="s">
        <v>30</v>
      </c>
      <c r="T3" s="236" t="s">
        <v>31</v>
      </c>
      <c r="U3" s="237"/>
      <c r="V3" s="238"/>
      <c r="W3" s="67" t="s">
        <v>35</v>
      </c>
      <c r="X3" s="67" t="s">
        <v>32</v>
      </c>
      <c r="Y3" s="67" t="s">
        <v>96</v>
      </c>
      <c r="Z3" s="67" t="s">
        <v>104</v>
      </c>
      <c r="AA3" s="67" t="s">
        <v>33</v>
      </c>
      <c r="AB3" s="77"/>
      <c r="AC3" s="42"/>
    </row>
    <row r="4" spans="2:63" ht="29.25" customHeight="1" x14ac:dyDescent="0.4">
      <c r="B4" s="131"/>
      <c r="C4" s="132">
        <v>0.85</v>
      </c>
      <c r="D4" s="132"/>
      <c r="E4" s="132">
        <v>1</v>
      </c>
      <c r="F4" s="82"/>
      <c r="G4" s="218" t="s">
        <v>105</v>
      </c>
      <c r="H4" s="75"/>
      <c r="I4" s="260" t="s">
        <v>51</v>
      </c>
      <c r="J4" s="133" t="s">
        <v>3</v>
      </c>
      <c r="K4" s="134"/>
      <c r="L4" s="239">
        <f>SUMIF($R$4:$R$579,"L2",$S$4:$S$579)</f>
        <v>891</v>
      </c>
      <c r="M4" s="242">
        <f>((K4/60)*$C$5)+((K5/60)*$C$6)+((K6/60)*$C$7)</f>
        <v>817.06666666666661</v>
      </c>
      <c r="N4" s="245">
        <f>L4/M4</f>
        <v>1.0904862924281986</v>
      </c>
      <c r="O4" s="78"/>
      <c r="P4" s="50">
        <f>IF(Q4=$B$26,(IF(R4=$C$28,$D$12,$D$5)),(IF(Q4=$B$27,$D$6,(IF(Q4=$B$28,$D$6,(IF(Q4=$B$29,$D$6,(IF(Q4=$B$30,$D$6,(IF(Q4=$B$31,$D$8,(IF(Q4=$B$32,$D$9,(IF(Q4=$B$33,$D$10,(IF(Q4=$B$34,$D$11,(IF(Q4=$B$35,$D$13,(IF(Q4=$B$38,$D$14,(IF(Q4=$B$36,$D$7,(IF(Q4=$B$37,$D$15,1)))))))))))))))))))))))))</f>
        <v>1</v>
      </c>
      <c r="Q4" s="191"/>
      <c r="R4" s="191"/>
      <c r="S4" s="194"/>
      <c r="T4" s="234">
        <v>50</v>
      </c>
      <c r="U4" s="235">
        <f>AB5-((60/P5)*S5)</f>
        <v>-6.1538461538461604</v>
      </c>
      <c r="V4" s="62"/>
      <c r="W4" s="62"/>
      <c r="X4" s="62"/>
      <c r="Y4" s="195" t="str">
        <f>IF(X4=1,"Calidad",(IF(X4=2,"Logistica",(IF(X4=3,"Manufactura",(IF(X4=4,"Mantenimiento",(IF(X4=5,"Cambio de modelo",(IF(X4=6,"Starving",(IF(X4=7,"Bloqueo",(IF(X4=8,"Paro Programado",(IF(X4=9,"Falta de Personal",IF(X4=10,"Otros"," "))))))))))))))))))</f>
        <v xml:space="preserve"> </v>
      </c>
      <c r="Z4" s="62"/>
      <c r="AA4" s="62"/>
      <c r="AB4" s="49">
        <f>IF(T3=$F$20,45,(IF(T3=$F$21,30,(IF(T3=$F$22,50,(IF(T3=$F$23,60,0)))))))</f>
        <v>0</v>
      </c>
      <c r="AC4" s="49" t="str">
        <f>IF(X4=1, "Calidad", (IF(X4=2, "Logistica", (IF(X4=3,"Manufactura", (IF(X4=4, "Mantenimiento", (IF(X4=5, "Cambio", (IF(X4=6,"FaltaCoreB", (IF(X4=7,"FaltaTH",(IF(X4=8,"Personal",(IF(X4=9,"Otros"," ")))))))))))))))))</f>
        <v xml:space="preserve"> </v>
      </c>
      <c r="AD4" s="53" t="str">
        <f t="shared" ref="AD4:AD35" si="0">IF(Q4=$B$26,(IF(OR(R4=$C$26,R4=$C$27,R4=$C$28),"Correcto","Incorrecto")),(IF(Q4=$B$27,(IF(OR(R4=$C$26,R4=$C$27),"Correcto","Incorrecto")),(IF(Q4=$B$28,(IF(OR(R4=$C$26,R4=$C$27),"Correcto","Incorrecto")),(IF(Q4=$B$29,(IF(OR(R4=$C$26,R4=$C$27),"Correcto","Incorrecto")),(IF(Q4=$B$30,(IF(OR(R4=$C$26,R4=$C$27),"Correcto","Incorrecto")),(IF(Q4=$B$31,(IF(OR(R4=$E$26,R4=$E$27),"Correcto","Incorrecto")),(IF(OR(Q4=$B$32,Q4=$B$33),(IF(R4=Ford_3.0L,"Correcto","Incorrecto")),(IF(OR(Q4=$B$34,Q4=$B$37),(IF(OR(R4=$C$32,R4=$C$33),"Correcto","Incorrecto")),(IF(Q4=$B$35,(IF(R4=Nissan,"Correcto","Incorrecto")),(IF(Q4=$B$36,(IF(OR(R4=$C$26,R4=$C$27),"Correcto","Incorrecto")),(IF(Q4=$B$38,(IF(R4=GM,"Correcto","Incorrecto")),"")))))))))))))))))))))</f>
        <v/>
      </c>
    </row>
    <row r="5" spans="2:63" ht="29.25" customHeight="1" x14ac:dyDescent="0.55000000000000004">
      <c r="B5" s="135" t="s">
        <v>3</v>
      </c>
      <c r="C5" s="136">
        <v>69</v>
      </c>
      <c r="D5" s="136">
        <v>75</v>
      </c>
      <c r="E5" s="136">
        <v>81</v>
      </c>
      <c r="F5" s="83"/>
      <c r="G5" s="218" t="s">
        <v>106</v>
      </c>
      <c r="H5" s="75"/>
      <c r="I5" s="261"/>
      <c r="J5" s="137" t="s">
        <v>25</v>
      </c>
      <c r="K5" s="138">
        <v>640</v>
      </c>
      <c r="L5" s="240"/>
      <c r="M5" s="243"/>
      <c r="N5" s="246"/>
      <c r="O5" s="78"/>
      <c r="P5" s="50">
        <f t="shared" ref="P5:P68" si="1">IF(Q5=$B$26,(IF(R5=$C$28,$D$12,$D$5)),(IF(Q5=$B$27,$D$6,(IF(Q5=$B$28,$D$6,(IF(Q5=$B$29,$D$6,(IF(Q5=$B$30,$D$6,(IF(Q5=$B$31,$D$8,(IF(Q5=$B$32,$D$9,(IF(Q5=$B$33,$D$10,(IF(Q5=$B$34,$D$11,(IF(Q5=$B$35,$D$13,(IF(Q5=$B$38,$D$14,(IF(Q5=$B$36,$D$7,(IF(Q5=$B$37,$D$15,1)))))))))))))))))))))))))</f>
        <v>78</v>
      </c>
      <c r="Q5" s="192" t="s">
        <v>45</v>
      </c>
      <c r="R5" s="192" t="s">
        <v>51</v>
      </c>
      <c r="S5" s="193">
        <v>73</v>
      </c>
      <c r="T5" s="227"/>
      <c r="U5" s="230"/>
      <c r="V5" s="65"/>
      <c r="W5" s="65"/>
      <c r="X5" s="65"/>
      <c r="Y5" s="164" t="str">
        <f t="shared" ref="Y5:Y68" si="2">IF(X5=1,"Calidad",(IF(X5=2,"Logistica",(IF(X5=3,"Manufactura",(IF(X5=4,"Mantenimiento",(IF(X5=5,"Cambio de modelo",(IF(X5=6,"Starving",(IF(X5=7,"Bloqueo",(IF(X5=8,"Paro Programado",(IF(X5=9,"Falta de Personal",IF(X5=10,"Otros"," "))))))))))))))))))</f>
        <v xml:space="preserve"> </v>
      </c>
      <c r="Z5" s="65"/>
      <c r="AA5" s="61"/>
      <c r="AB5" s="49">
        <f t="shared" ref="AB5:AB68" si="3">IF(T4=$F$20,45,(IF(T4=$F$21,30,(IF(T4=$F$22,50,(IF(T4=$F$23,60,0)))))))</f>
        <v>50</v>
      </c>
      <c r="AC5" s="49" t="str">
        <f t="shared" ref="AC5:AC68" si="4">IF(X5=1, "Calidad", (IF(X5=2, "Logistica", (IF(X5=3,"Manufactura", (IF(X5=4, "Mantenimiento", (IF(X5=5, "Cambio", (IF(X5=6,"FaltaCoreB", (IF(X5=7,"FaltaTH",(IF(X5=8,"Personal",(IF(X5=9,"Otros"," ")))))))))))))))))</f>
        <v xml:space="preserve"> </v>
      </c>
      <c r="AD5" s="53" t="str">
        <f t="shared" si="0"/>
        <v>Correcto</v>
      </c>
    </row>
    <row r="6" spans="2:63" ht="29.25" customHeight="1" thickBot="1" x14ac:dyDescent="0.55000000000000004">
      <c r="B6" s="135" t="s">
        <v>25</v>
      </c>
      <c r="C6" s="136">
        <v>76.599999999999994</v>
      </c>
      <c r="D6" s="136">
        <v>78</v>
      </c>
      <c r="E6" s="136">
        <v>78</v>
      </c>
      <c r="F6" s="83"/>
      <c r="G6" s="218" t="s">
        <v>107</v>
      </c>
      <c r="H6" s="75"/>
      <c r="I6" s="262"/>
      <c r="J6" s="139" t="s">
        <v>20</v>
      </c>
      <c r="K6" s="160"/>
      <c r="L6" s="241"/>
      <c r="M6" s="244"/>
      <c r="N6" s="247"/>
      <c r="O6" s="78"/>
      <c r="P6" s="50">
        <f t="shared" si="1"/>
        <v>1</v>
      </c>
      <c r="Q6" s="196"/>
      <c r="R6" s="196"/>
      <c r="S6" s="197"/>
      <c r="T6" s="228"/>
      <c r="U6" s="231"/>
      <c r="V6" s="198"/>
      <c r="W6" s="198"/>
      <c r="X6" s="198"/>
      <c r="Y6" s="199" t="str">
        <f t="shared" si="2"/>
        <v xml:space="preserve"> </v>
      </c>
      <c r="Z6" s="198"/>
      <c r="AA6" s="200"/>
      <c r="AB6" s="49">
        <f t="shared" si="3"/>
        <v>0</v>
      </c>
      <c r="AC6" s="49" t="str">
        <f t="shared" si="4"/>
        <v xml:space="preserve"> </v>
      </c>
      <c r="AD6" s="53" t="str">
        <f t="shared" si="0"/>
        <v/>
      </c>
    </row>
    <row r="7" spans="2:63" ht="29.25" customHeight="1" x14ac:dyDescent="0.5">
      <c r="B7" s="135" t="s">
        <v>21</v>
      </c>
      <c r="C7" s="93">
        <v>35</v>
      </c>
      <c r="D7" s="93">
        <v>50</v>
      </c>
      <c r="E7" s="136">
        <v>40</v>
      </c>
      <c r="F7" s="83"/>
      <c r="G7" s="218" t="s">
        <v>108</v>
      </c>
      <c r="H7" s="75"/>
      <c r="I7" s="263" t="s">
        <v>52</v>
      </c>
      <c r="J7" s="140" t="s">
        <v>3</v>
      </c>
      <c r="K7" s="134"/>
      <c r="L7" s="239">
        <f>SUMIF($R$4:$R$579,"L4",$S$4:$S$579)</f>
        <v>778</v>
      </c>
      <c r="M7" s="242">
        <f>((K7/60)*$C$5)+((K8/60)*$C$6)+((K9/60)*$C$7)</f>
        <v>817.06666666666661</v>
      </c>
      <c r="N7" s="245">
        <f>L7/M7</f>
        <v>0.95218668407310714</v>
      </c>
      <c r="O7" s="78"/>
      <c r="P7" s="50">
        <f t="shared" si="1"/>
        <v>1</v>
      </c>
      <c r="Q7" s="201"/>
      <c r="R7" s="202"/>
      <c r="S7" s="203"/>
      <c r="T7" s="220">
        <v>60</v>
      </c>
      <c r="U7" s="223">
        <f>AB8-((60/P8)*S8)</f>
        <v>-1.5384615384615401</v>
      </c>
      <c r="V7" s="204"/>
      <c r="W7" s="204"/>
      <c r="X7" s="204"/>
      <c r="Y7" s="205" t="str">
        <f t="shared" si="2"/>
        <v xml:space="preserve"> </v>
      </c>
      <c r="Z7" s="204"/>
      <c r="AA7" s="206"/>
      <c r="AB7" s="49">
        <f t="shared" si="3"/>
        <v>0</v>
      </c>
      <c r="AC7" s="49" t="str">
        <f t="shared" si="4"/>
        <v xml:space="preserve"> </v>
      </c>
      <c r="AD7" s="53" t="str">
        <f t="shared" si="0"/>
        <v/>
      </c>
    </row>
    <row r="8" spans="2:63" ht="29.25" customHeight="1" x14ac:dyDescent="0.55000000000000004">
      <c r="B8" s="135" t="s">
        <v>4</v>
      </c>
      <c r="C8" s="93">
        <v>68</v>
      </c>
      <c r="D8" s="93">
        <v>72</v>
      </c>
      <c r="E8" s="136">
        <v>80</v>
      </c>
      <c r="F8" s="83"/>
      <c r="G8" s="219" t="s">
        <v>109</v>
      </c>
      <c r="H8" s="75"/>
      <c r="I8" s="263"/>
      <c r="J8" s="141" t="s">
        <v>25</v>
      </c>
      <c r="K8" s="138">
        <v>640</v>
      </c>
      <c r="L8" s="240"/>
      <c r="M8" s="243"/>
      <c r="N8" s="246"/>
      <c r="O8" s="78"/>
      <c r="P8" s="50">
        <f t="shared" si="1"/>
        <v>78</v>
      </c>
      <c r="Q8" s="64" t="s">
        <v>45</v>
      </c>
      <c r="R8" s="64" t="s">
        <v>51</v>
      </c>
      <c r="S8" s="63">
        <v>80</v>
      </c>
      <c r="T8" s="221"/>
      <c r="U8" s="224"/>
      <c r="V8" s="64"/>
      <c r="W8" s="64"/>
      <c r="X8" s="64"/>
      <c r="Y8" s="163" t="str">
        <f t="shared" si="2"/>
        <v xml:space="preserve"> </v>
      </c>
      <c r="Z8" s="64"/>
      <c r="AA8" s="60"/>
      <c r="AB8" s="49">
        <f t="shared" si="3"/>
        <v>60</v>
      </c>
      <c r="AC8" s="49" t="str">
        <f t="shared" si="4"/>
        <v xml:space="preserve"> </v>
      </c>
      <c r="AD8" s="53" t="str">
        <f t="shared" si="0"/>
        <v>Correcto</v>
      </c>
    </row>
    <row r="9" spans="2:63" ht="29.25" customHeight="1" thickBot="1" x14ac:dyDescent="0.55000000000000004">
      <c r="B9" s="135" t="s">
        <v>5</v>
      </c>
      <c r="C9" s="93">
        <v>68</v>
      </c>
      <c r="D9" s="93">
        <v>72</v>
      </c>
      <c r="E9" s="136">
        <v>80</v>
      </c>
      <c r="F9" s="83"/>
      <c r="G9" s="218" t="s">
        <v>110</v>
      </c>
      <c r="H9" s="75"/>
      <c r="I9" s="264"/>
      <c r="J9" s="142" t="s">
        <v>20</v>
      </c>
      <c r="K9" s="160"/>
      <c r="L9" s="241"/>
      <c r="M9" s="244"/>
      <c r="N9" s="247"/>
      <c r="O9" s="78"/>
      <c r="P9" s="50">
        <f t="shared" si="1"/>
        <v>1</v>
      </c>
      <c r="Q9" s="64"/>
      <c r="R9" s="64"/>
      <c r="S9" s="63"/>
      <c r="T9" s="221"/>
      <c r="U9" s="224"/>
      <c r="V9" s="65"/>
      <c r="W9" s="65"/>
      <c r="X9" s="65"/>
      <c r="Y9" s="164" t="str">
        <f t="shared" si="2"/>
        <v xml:space="preserve"> </v>
      </c>
      <c r="Z9" s="65"/>
      <c r="AA9" s="61"/>
      <c r="AB9" s="49">
        <f t="shared" si="3"/>
        <v>0</v>
      </c>
      <c r="AC9" s="49" t="str">
        <f t="shared" si="4"/>
        <v xml:space="preserve"> </v>
      </c>
      <c r="AD9" s="53" t="str">
        <f t="shared" si="0"/>
        <v/>
      </c>
    </row>
    <row r="10" spans="2:63" ht="29.25" customHeight="1" x14ac:dyDescent="0.4">
      <c r="B10" s="135" t="s">
        <v>26</v>
      </c>
      <c r="C10" s="93">
        <v>68</v>
      </c>
      <c r="D10" s="93">
        <v>72</v>
      </c>
      <c r="E10" s="136">
        <v>80</v>
      </c>
      <c r="F10" s="83"/>
      <c r="G10" s="219" t="s">
        <v>111</v>
      </c>
      <c r="H10" s="75"/>
      <c r="I10" s="248" t="s">
        <v>49</v>
      </c>
      <c r="J10" s="249"/>
      <c r="K10" s="138">
        <v>430</v>
      </c>
      <c r="L10" s="143">
        <f>SUMIF($R$4:$R$579,"L6",$S$4:$S$579)</f>
        <v>485</v>
      </c>
      <c r="M10" s="144">
        <f>(K10/60)*$C$8</f>
        <v>487.33333333333337</v>
      </c>
      <c r="N10" s="145">
        <f t="shared" ref="N10:N15" si="5">L10/M10</f>
        <v>0.99521203830369354</v>
      </c>
      <c r="O10" s="78"/>
      <c r="P10" s="50">
        <f t="shared" si="1"/>
        <v>1</v>
      </c>
      <c r="Q10" s="211"/>
      <c r="R10" s="211"/>
      <c r="S10" s="212"/>
      <c r="T10" s="226">
        <v>45</v>
      </c>
      <c r="U10" s="229">
        <f>AB11-((60/P11)*S11)</f>
        <v>-4.2307692307692335</v>
      </c>
      <c r="V10" s="201"/>
      <c r="W10" s="201"/>
      <c r="X10" s="201"/>
      <c r="Y10" s="213" t="str">
        <f t="shared" si="2"/>
        <v xml:space="preserve"> </v>
      </c>
      <c r="Z10" s="201"/>
      <c r="AA10" s="201"/>
      <c r="AB10" s="49">
        <f t="shared" si="3"/>
        <v>0</v>
      </c>
      <c r="AC10" s="49" t="str">
        <f t="shared" si="4"/>
        <v xml:space="preserve"> </v>
      </c>
      <c r="AD10" s="53" t="str">
        <f t="shared" si="0"/>
        <v/>
      </c>
    </row>
    <row r="11" spans="2:63" ht="29.25" customHeight="1" x14ac:dyDescent="0.5">
      <c r="B11" s="135" t="s">
        <v>7</v>
      </c>
      <c r="C11" s="93">
        <v>68</v>
      </c>
      <c r="D11" s="93">
        <v>72</v>
      </c>
      <c r="E11" s="136">
        <v>80</v>
      </c>
      <c r="F11" s="83"/>
      <c r="G11" s="218" t="s">
        <v>112</v>
      </c>
      <c r="H11" s="75"/>
      <c r="I11" s="265" t="s">
        <v>50</v>
      </c>
      <c r="J11" s="266"/>
      <c r="K11" s="146">
        <v>360</v>
      </c>
      <c r="L11" s="147">
        <f>SUMIF($R$4:$R$579,"L8",$S$4:$S$579)</f>
        <v>408</v>
      </c>
      <c r="M11" s="144">
        <f>(K11/60)*$C$8</f>
        <v>408</v>
      </c>
      <c r="N11" s="148">
        <f t="shared" si="5"/>
        <v>1</v>
      </c>
      <c r="O11" s="78"/>
      <c r="P11" s="50">
        <f t="shared" si="1"/>
        <v>78</v>
      </c>
      <c r="Q11" s="192" t="s">
        <v>45</v>
      </c>
      <c r="R11" s="192" t="s">
        <v>51</v>
      </c>
      <c r="S11" s="193">
        <v>64</v>
      </c>
      <c r="T11" s="227"/>
      <c r="U11" s="230"/>
      <c r="V11" s="65"/>
      <c r="W11" s="65"/>
      <c r="X11" s="65"/>
      <c r="Y11" s="164" t="str">
        <f t="shared" si="2"/>
        <v xml:space="preserve"> </v>
      </c>
      <c r="Z11" s="65"/>
      <c r="AA11" s="61"/>
      <c r="AB11" s="49">
        <f t="shared" si="3"/>
        <v>45</v>
      </c>
      <c r="AC11" s="49" t="str">
        <f t="shared" si="4"/>
        <v xml:space="preserve"> </v>
      </c>
      <c r="AD11" s="53" t="str">
        <f t="shared" si="0"/>
        <v>Correcto</v>
      </c>
    </row>
    <row r="12" spans="2:63" ht="29.25" customHeight="1" x14ac:dyDescent="0.5">
      <c r="B12" s="135" t="s">
        <v>22</v>
      </c>
      <c r="C12" s="93">
        <v>51</v>
      </c>
      <c r="D12" s="93">
        <v>60</v>
      </c>
      <c r="E12" s="136">
        <v>60</v>
      </c>
      <c r="F12" s="83"/>
      <c r="G12" s="219" t="s">
        <v>113</v>
      </c>
      <c r="H12" s="75"/>
      <c r="I12" s="91">
        <v>2</v>
      </c>
      <c r="J12" s="149" t="s">
        <v>53</v>
      </c>
      <c r="K12" s="146">
        <v>300</v>
      </c>
      <c r="L12" s="147">
        <f>SUMIF($R$4:$R$579,"L10",$S$4:$S$579)</f>
        <v>105</v>
      </c>
      <c r="M12" s="150">
        <f>(K12/60)*$C$13</f>
        <v>70</v>
      </c>
      <c r="N12" s="148">
        <f t="shared" si="5"/>
        <v>1.5</v>
      </c>
      <c r="O12" s="78"/>
      <c r="P12" s="50">
        <f t="shared" si="1"/>
        <v>1</v>
      </c>
      <c r="Q12" s="196"/>
      <c r="R12" s="196"/>
      <c r="S12" s="197"/>
      <c r="T12" s="228"/>
      <c r="U12" s="231"/>
      <c r="V12" s="198"/>
      <c r="W12" s="198"/>
      <c r="X12" s="198"/>
      <c r="Y12" s="199" t="str">
        <f t="shared" si="2"/>
        <v xml:space="preserve"> </v>
      </c>
      <c r="Z12" s="198"/>
      <c r="AA12" s="200"/>
      <c r="AB12" s="49">
        <f t="shared" si="3"/>
        <v>0</v>
      </c>
      <c r="AC12" s="49" t="str">
        <f t="shared" si="4"/>
        <v xml:space="preserve"> </v>
      </c>
      <c r="AD12" s="53" t="str">
        <f t="shared" si="0"/>
        <v/>
      </c>
    </row>
    <row r="13" spans="2:63" ht="28.8" x14ac:dyDescent="0.5">
      <c r="B13" s="92" t="s">
        <v>1</v>
      </c>
      <c r="C13" s="93">
        <f>IF($I$12=1, 9, IF($I$12=2, 14, IF($I$12=3, 21, ERROR)))</f>
        <v>14</v>
      </c>
      <c r="D13" s="93">
        <v>21</v>
      </c>
      <c r="E13" s="93">
        <f>IF($I$12=1, 9, IF($I$12=2, 14, IF($I$12=3, 21, ERROR)))</f>
        <v>14</v>
      </c>
      <c r="F13" s="47"/>
      <c r="G13" s="218" t="s">
        <v>114</v>
      </c>
      <c r="H13" s="75"/>
      <c r="I13" s="267" t="s">
        <v>38</v>
      </c>
      <c r="J13" s="268"/>
      <c r="K13" s="138">
        <v>535</v>
      </c>
      <c r="L13" s="143">
        <f>SUMIF($R$4:$R$579,"L12",$S$4:$S$579)</f>
        <v>606</v>
      </c>
      <c r="M13" s="144">
        <f>(K13/60)*$C$11</f>
        <v>606.33333333333326</v>
      </c>
      <c r="N13" s="145">
        <f t="shared" si="5"/>
        <v>0.99945024738867527</v>
      </c>
      <c r="O13" s="48"/>
      <c r="P13" s="50">
        <f t="shared" si="1"/>
        <v>1</v>
      </c>
      <c r="Q13" s="201"/>
      <c r="R13" s="202"/>
      <c r="S13" s="203"/>
      <c r="T13" s="220">
        <v>60</v>
      </c>
      <c r="U13" s="223">
        <f>AB14-((60/P14)*S14)</f>
        <v>-5.3846153846153868</v>
      </c>
      <c r="V13" s="204"/>
      <c r="W13" s="204"/>
      <c r="X13" s="204"/>
      <c r="Y13" s="205" t="str">
        <f t="shared" si="2"/>
        <v xml:space="preserve"> </v>
      </c>
      <c r="Z13" s="204"/>
      <c r="AA13" s="206"/>
      <c r="AB13" s="49">
        <f t="shared" si="3"/>
        <v>0</v>
      </c>
      <c r="AC13" s="49" t="str">
        <f t="shared" si="4"/>
        <v xml:space="preserve"> </v>
      </c>
      <c r="AD13" s="53" t="str">
        <f t="shared" si="0"/>
        <v/>
      </c>
    </row>
    <row r="14" spans="2:63" ht="29.4" thickBot="1" x14ac:dyDescent="0.55000000000000004">
      <c r="B14" s="92" t="s">
        <v>100</v>
      </c>
      <c r="C14" s="93">
        <v>30</v>
      </c>
      <c r="D14" s="93">
        <v>30</v>
      </c>
      <c r="E14" s="93">
        <v>35</v>
      </c>
      <c r="G14" s="219" t="s">
        <v>115</v>
      </c>
      <c r="I14" s="267" t="s">
        <v>39</v>
      </c>
      <c r="J14" s="268"/>
      <c r="K14" s="151">
        <v>136</v>
      </c>
      <c r="L14" s="152">
        <f>SUMIF($R$4:$R$579,"L14",$S$4:$S$579)</f>
        <v>154</v>
      </c>
      <c r="M14" s="153">
        <f>(K14/60)*$C$11</f>
        <v>154.13333333333333</v>
      </c>
      <c r="N14" s="154">
        <f t="shared" si="5"/>
        <v>0.99913494809688586</v>
      </c>
      <c r="O14" s="48"/>
      <c r="P14" s="50">
        <f t="shared" si="1"/>
        <v>78</v>
      </c>
      <c r="Q14" s="64" t="s">
        <v>45</v>
      </c>
      <c r="R14" s="64" t="s">
        <v>51</v>
      </c>
      <c r="S14" s="63">
        <v>85</v>
      </c>
      <c r="T14" s="221"/>
      <c r="U14" s="224"/>
      <c r="V14" s="64"/>
      <c r="W14" s="64"/>
      <c r="X14" s="64"/>
      <c r="Y14" s="163" t="str">
        <f t="shared" si="2"/>
        <v xml:space="preserve"> </v>
      </c>
      <c r="Z14" s="64"/>
      <c r="AA14" s="60"/>
      <c r="AB14" s="49">
        <f t="shared" si="3"/>
        <v>60</v>
      </c>
      <c r="AC14" s="49" t="str">
        <f t="shared" si="4"/>
        <v xml:space="preserve"> </v>
      </c>
      <c r="AD14" s="53" t="str">
        <f t="shared" si="0"/>
        <v>Correcto</v>
      </c>
    </row>
    <row r="15" spans="2:63" ht="29.4" thickBot="1" x14ac:dyDescent="0.55000000000000004">
      <c r="B15" s="92" t="s">
        <v>23</v>
      </c>
      <c r="C15" s="93">
        <v>62</v>
      </c>
      <c r="D15" s="136">
        <v>72</v>
      </c>
      <c r="E15" s="136">
        <v>72</v>
      </c>
      <c r="G15" s="218" t="s">
        <v>116</v>
      </c>
      <c r="I15" s="271" t="s">
        <v>43</v>
      </c>
      <c r="J15" s="272"/>
      <c r="K15" s="151"/>
      <c r="L15" s="152">
        <f>SUMIF($R$4:$R$579,"L14 MVP",$S$4:$S$579)</f>
        <v>0</v>
      </c>
      <c r="M15" s="153">
        <f>(K15/60)*$C$12</f>
        <v>0</v>
      </c>
      <c r="N15" s="154" t="e">
        <f t="shared" si="5"/>
        <v>#DIV/0!</v>
      </c>
      <c r="O15" s="48"/>
      <c r="P15" s="50">
        <f t="shared" si="1"/>
        <v>1</v>
      </c>
      <c r="Q15" s="64"/>
      <c r="R15" s="64"/>
      <c r="S15" s="63"/>
      <c r="T15" s="221"/>
      <c r="U15" s="224"/>
      <c r="V15" s="65"/>
      <c r="W15" s="65"/>
      <c r="X15" s="65"/>
      <c r="Y15" s="164" t="str">
        <f t="shared" si="2"/>
        <v xml:space="preserve"> </v>
      </c>
      <c r="Z15" s="65"/>
      <c r="AA15" s="61"/>
      <c r="AB15" s="49">
        <f t="shared" si="3"/>
        <v>0</v>
      </c>
      <c r="AC15" s="49" t="str">
        <f t="shared" si="4"/>
        <v xml:space="preserve"> </v>
      </c>
      <c r="AD15" s="53" t="str">
        <f t="shared" si="0"/>
        <v/>
      </c>
    </row>
    <row r="16" spans="2:63" ht="29.4" thickBot="1" x14ac:dyDescent="0.45">
      <c r="B16" s="186"/>
      <c r="C16" s="187"/>
      <c r="D16" s="187"/>
      <c r="G16" s="53" t="s">
        <v>117</v>
      </c>
      <c r="H16" s="75"/>
      <c r="I16" s="269" t="s">
        <v>99</v>
      </c>
      <c r="J16" s="270"/>
      <c r="K16" s="151">
        <v>545</v>
      </c>
      <c r="L16" s="152">
        <f>SUMIF($R$4:$R$579,"L16",$S$4:$S$579)</f>
        <v>174</v>
      </c>
      <c r="M16" s="180">
        <f>(K16/60)*$C$14</f>
        <v>272.5</v>
      </c>
      <c r="N16" s="154">
        <f t="shared" ref="N16" si="6">L16/M16</f>
        <v>0.63853211009174315</v>
      </c>
      <c r="O16" s="79"/>
      <c r="P16" s="50">
        <f t="shared" si="1"/>
        <v>1</v>
      </c>
      <c r="Q16" s="211"/>
      <c r="R16" s="211"/>
      <c r="S16" s="212"/>
      <c r="T16" s="226">
        <v>60</v>
      </c>
      <c r="U16" s="229">
        <f>AB17-((60/P17)*S17)</f>
        <v>0</v>
      </c>
      <c r="V16" s="201"/>
      <c r="W16" s="201"/>
      <c r="X16" s="201"/>
      <c r="Y16" s="213" t="str">
        <f t="shared" si="2"/>
        <v xml:space="preserve"> </v>
      </c>
      <c r="Z16" s="201"/>
      <c r="AA16" s="201"/>
      <c r="AB16" s="49">
        <f t="shared" si="3"/>
        <v>0</v>
      </c>
      <c r="AC16" s="49" t="str">
        <f t="shared" si="4"/>
        <v xml:space="preserve"> </v>
      </c>
      <c r="AD16" s="53" t="str">
        <f t="shared" si="0"/>
        <v/>
      </c>
    </row>
    <row r="17" spans="1:57" ht="34.5" customHeight="1" thickBot="1" x14ac:dyDescent="0.55000000000000004">
      <c r="B17" s="186"/>
      <c r="C17" s="187"/>
      <c r="D17" s="187"/>
      <c r="G17" s="53" t="s">
        <v>118</v>
      </c>
      <c r="H17" s="75"/>
      <c r="I17" s="75"/>
      <c r="J17" s="155"/>
      <c r="K17" s="156" t="s">
        <v>2</v>
      </c>
      <c r="L17" s="157">
        <f>SUM(L4:L16)</f>
        <v>3601</v>
      </c>
      <c r="M17" s="158">
        <f>SUM(M4:M16)</f>
        <v>3632.4333333333334</v>
      </c>
      <c r="N17" s="159">
        <f>L17/M17</f>
        <v>0.99134648032081341</v>
      </c>
      <c r="O17" s="79"/>
      <c r="P17" s="50">
        <f t="shared" si="1"/>
        <v>78</v>
      </c>
      <c r="Q17" s="192" t="s">
        <v>45</v>
      </c>
      <c r="R17" s="192" t="s">
        <v>51</v>
      </c>
      <c r="S17" s="193">
        <v>78</v>
      </c>
      <c r="T17" s="227"/>
      <c r="U17" s="230"/>
      <c r="V17" s="65">
        <v>8</v>
      </c>
      <c r="W17" s="65">
        <v>250</v>
      </c>
      <c r="X17" s="65">
        <v>3</v>
      </c>
      <c r="Y17" s="164" t="str">
        <f t="shared" si="2"/>
        <v>Manufactura</v>
      </c>
      <c r="Z17" s="65"/>
      <c r="AA17" s="61" t="s">
        <v>129</v>
      </c>
      <c r="AB17" s="49">
        <f t="shared" si="3"/>
        <v>60</v>
      </c>
      <c r="AC17" s="49" t="str">
        <f t="shared" si="4"/>
        <v>Manufactura</v>
      </c>
      <c r="AD17" s="53" t="str">
        <f t="shared" si="0"/>
        <v>Correcto</v>
      </c>
    </row>
    <row r="18" spans="1:57" ht="29.25" customHeight="1" x14ac:dyDescent="0.5">
      <c r="B18" s="186"/>
      <c r="C18" s="187"/>
      <c r="D18" s="187"/>
      <c r="G18" s="53" t="s">
        <v>119</v>
      </c>
      <c r="H18" s="75"/>
      <c r="O18" s="79"/>
      <c r="P18" s="50">
        <f t="shared" si="1"/>
        <v>1</v>
      </c>
      <c r="Q18" s="196"/>
      <c r="R18" s="196"/>
      <c r="S18" s="197"/>
      <c r="T18" s="228"/>
      <c r="U18" s="231"/>
      <c r="V18" s="198"/>
      <c r="W18" s="198"/>
      <c r="X18" s="198"/>
      <c r="Y18" s="199" t="str">
        <f t="shared" si="2"/>
        <v xml:space="preserve"> </v>
      </c>
      <c r="Z18" s="198"/>
      <c r="AA18" s="200"/>
      <c r="AB18" s="49">
        <f t="shared" si="3"/>
        <v>0</v>
      </c>
      <c r="AC18" s="49" t="str">
        <f t="shared" si="4"/>
        <v xml:space="preserve"> </v>
      </c>
      <c r="AD18" s="53" t="str">
        <f t="shared" si="0"/>
        <v/>
      </c>
    </row>
    <row r="19" spans="1:57" ht="34.5" customHeight="1" x14ac:dyDescent="0.6">
      <c r="A19" s="51"/>
      <c r="B19" s="52" t="s">
        <v>24</v>
      </c>
      <c r="C19" s="52" t="s">
        <v>27</v>
      </c>
      <c r="D19" s="52"/>
      <c r="E19" s="51"/>
      <c r="F19" s="51"/>
      <c r="G19" s="53" t="s">
        <v>120</v>
      </c>
      <c r="H19" s="75"/>
      <c r="I19" s="185" t="str">
        <f>IF(Q4=$B$26,(IF(OR(R4=$C$26,R4=$C$27,R4=$C$28),"Correcto","Incorrecto")),(IF(Q4=$B$27,(IF(OR(R4=$C$26,R4=$C$27),"Correcto","Incorrecto")),(IF(Q4=$B$28,(IF(OR(R4=$C$26,R4=$C$27),"Correcto","Incorrecto")),(IF(Q4=$B$29,(IF(OR(R4=$C$26,R4=$C$27),"Correcto","Incorrecto")),(IF(Q4=$B$30,(IF(OR(R4=$C$26,R4=$C$27),"Correcto","Incorrecto")),(IF(Q4=$B$31,(IF(OR(R4=$E$26,R4=$E$27),"Correcto","Incorrecto")),(IF(OR(Q4=$B$32,Q4=$B$33),(IF(R4=Ford_3.0L,"Correcto","Incorrecto")),(IF(OR(Q4=$B$34,Q4=$B$37),(IF(OR(R4=$C$32,R4=$C$33),"Correcto","Incorrecto")),(IF(Q4=$B$35,(IF(R4=Nissan,"Correcto","Incorrecto")),(IF(Q4=$B$36,(IF(OR(R4=$C$26,R4=$C$27),"Correcto","Incorrecto")),(IF(Q4=$B$38,(IF(R4=GM,"Correcto","Incorrecto")),"")))))))))))))))))))))</f>
        <v/>
      </c>
      <c r="O19" s="79"/>
      <c r="P19" s="50">
        <f t="shared" si="1"/>
        <v>1</v>
      </c>
      <c r="Q19" s="201"/>
      <c r="R19" s="202"/>
      <c r="S19" s="203"/>
      <c r="T19" s="220">
        <v>60</v>
      </c>
      <c r="U19" s="223">
        <f>AB20-((60/P20)*S20)</f>
        <v>0</v>
      </c>
      <c r="V19" s="204"/>
      <c r="W19" s="204"/>
      <c r="X19" s="204"/>
      <c r="Y19" s="205" t="str">
        <f t="shared" si="2"/>
        <v xml:space="preserve"> </v>
      </c>
      <c r="Z19" s="204"/>
      <c r="AA19" s="206"/>
      <c r="AB19" s="49">
        <f t="shared" si="3"/>
        <v>0</v>
      </c>
      <c r="AC19" s="49" t="str">
        <f t="shared" si="4"/>
        <v xml:space="preserve"> </v>
      </c>
      <c r="AD19" s="53" t="str">
        <f t="shared" si="0"/>
        <v/>
      </c>
    </row>
    <row r="20" spans="1:57" ht="28.5" customHeight="1" thickBot="1" x14ac:dyDescent="0.55000000000000004">
      <c r="A20" s="51"/>
      <c r="B20" s="52">
        <v>1</v>
      </c>
      <c r="C20" s="54">
        <v>9</v>
      </c>
      <c r="D20" s="54"/>
      <c r="E20" s="51"/>
      <c r="F20" s="51">
        <v>45</v>
      </c>
      <c r="H20" s="75"/>
      <c r="O20" s="79"/>
      <c r="P20" s="50">
        <f t="shared" si="1"/>
        <v>78</v>
      </c>
      <c r="Q20" s="64" t="s">
        <v>45</v>
      </c>
      <c r="R20" s="64" t="s">
        <v>51</v>
      </c>
      <c r="S20" s="63">
        <v>78</v>
      </c>
      <c r="T20" s="221"/>
      <c r="U20" s="224"/>
      <c r="V20" s="64"/>
      <c r="W20" s="64"/>
      <c r="X20" s="64"/>
      <c r="Y20" s="163" t="str">
        <f t="shared" si="2"/>
        <v xml:space="preserve"> </v>
      </c>
      <c r="Z20" s="64"/>
      <c r="AA20" s="60"/>
      <c r="AB20" s="49">
        <f t="shared" si="3"/>
        <v>60</v>
      </c>
      <c r="AC20" s="49" t="str">
        <f t="shared" si="4"/>
        <v xml:space="preserve"> </v>
      </c>
      <c r="AD20" s="53" t="str">
        <f t="shared" si="0"/>
        <v>Correcto</v>
      </c>
    </row>
    <row r="21" spans="1:57" ht="29.25" customHeight="1" thickBot="1" x14ac:dyDescent="0.55000000000000004">
      <c r="A21" s="51"/>
      <c r="B21" s="52">
        <v>2</v>
      </c>
      <c r="C21" s="54">
        <v>14</v>
      </c>
      <c r="D21" s="54"/>
      <c r="E21" s="51"/>
      <c r="F21" s="51">
        <v>30</v>
      </c>
      <c r="H21" s="75"/>
      <c r="I21" s="250" t="s">
        <v>54</v>
      </c>
      <c r="J21" s="251"/>
      <c r="K21" s="254" t="s">
        <v>10</v>
      </c>
      <c r="L21" s="256" t="s">
        <v>11</v>
      </c>
      <c r="M21" s="258" t="s">
        <v>97</v>
      </c>
      <c r="N21" s="259"/>
      <c r="O21" s="79"/>
      <c r="P21" s="50">
        <f t="shared" si="1"/>
        <v>1</v>
      </c>
      <c r="Q21" s="64"/>
      <c r="R21" s="64"/>
      <c r="S21" s="63"/>
      <c r="T21" s="221"/>
      <c r="U21" s="224"/>
      <c r="V21" s="65"/>
      <c r="W21" s="65"/>
      <c r="X21" s="65"/>
      <c r="Y21" s="164" t="str">
        <f t="shared" si="2"/>
        <v xml:space="preserve"> </v>
      </c>
      <c r="Z21" s="65"/>
      <c r="AA21" s="61"/>
      <c r="AB21" s="49">
        <f t="shared" si="3"/>
        <v>0</v>
      </c>
      <c r="AC21" s="49" t="str">
        <f t="shared" si="4"/>
        <v xml:space="preserve"> </v>
      </c>
      <c r="AD21" s="53" t="str">
        <f t="shared" si="0"/>
        <v/>
      </c>
    </row>
    <row r="22" spans="1:57" ht="29.25" customHeight="1" thickBot="1" x14ac:dyDescent="0.45">
      <c r="A22" s="51"/>
      <c r="B22" s="52">
        <v>3</v>
      </c>
      <c r="C22" s="54">
        <v>21</v>
      </c>
      <c r="D22" s="54"/>
      <c r="E22" s="51"/>
      <c r="F22" s="51">
        <v>50</v>
      </c>
      <c r="G22" s="53"/>
      <c r="H22" s="72"/>
      <c r="I22" s="252"/>
      <c r="J22" s="253"/>
      <c r="K22" s="255"/>
      <c r="L22" s="257"/>
      <c r="M22" s="179" t="s">
        <v>12</v>
      </c>
      <c r="N22" s="179" t="s">
        <v>0</v>
      </c>
      <c r="O22" s="72"/>
      <c r="P22" s="50">
        <f t="shared" si="1"/>
        <v>1</v>
      </c>
      <c r="Q22" s="211"/>
      <c r="R22" s="211"/>
      <c r="S22" s="212"/>
      <c r="T22" s="226">
        <v>30</v>
      </c>
      <c r="U22" s="229">
        <f>AB23-((60/P23)*S23)</f>
        <v>-30</v>
      </c>
      <c r="V22" s="201"/>
      <c r="W22" s="201"/>
      <c r="X22" s="201"/>
      <c r="Y22" s="213" t="str">
        <f t="shared" si="2"/>
        <v xml:space="preserve"> </v>
      </c>
      <c r="Z22" s="201"/>
      <c r="AA22" s="201"/>
      <c r="AB22" s="49">
        <f t="shared" si="3"/>
        <v>0</v>
      </c>
      <c r="AC22" s="49" t="str">
        <f t="shared" si="4"/>
        <v xml:space="preserve"> </v>
      </c>
      <c r="AD22" s="53" t="str">
        <f t="shared" si="0"/>
        <v/>
      </c>
      <c r="AE22" s="39"/>
      <c r="AF22" s="39"/>
      <c r="AG22" s="39"/>
      <c r="AH22" s="34"/>
      <c r="AI22" s="2"/>
      <c r="AJ22" s="2"/>
      <c r="AK22" s="2"/>
      <c r="AL22" s="2"/>
      <c r="AN22" s="2"/>
      <c r="AO22" s="2"/>
      <c r="BE22" s="40"/>
    </row>
    <row r="23" spans="1:57" ht="29.25" customHeight="1" x14ac:dyDescent="0.5">
      <c r="A23" s="51"/>
      <c r="B23" s="51"/>
      <c r="C23" s="52"/>
      <c r="D23" s="52"/>
      <c r="E23" s="54"/>
      <c r="F23" s="54">
        <v>60</v>
      </c>
      <c r="G23" s="46"/>
      <c r="H23" s="72"/>
      <c r="I23" s="260" t="s">
        <v>51</v>
      </c>
      <c r="J23" s="133" t="s">
        <v>3</v>
      </c>
      <c r="K23" s="165">
        <f t="shared" ref="K23:K35" si="7">K4</f>
        <v>0</v>
      </c>
      <c r="L23" s="239">
        <f>SUMIF($R$4:$R$579,"L2",$S$4:$S$579)</f>
        <v>891</v>
      </c>
      <c r="M23" s="242">
        <f>((K23/60)*$E$5)+((K24/60)*$E$6)+((K25/60)*$E$7)</f>
        <v>832</v>
      </c>
      <c r="N23" s="245">
        <f>L23/M23</f>
        <v>1.0709134615384615</v>
      </c>
      <c r="O23" s="72"/>
      <c r="P23" s="50">
        <f t="shared" si="1"/>
        <v>78</v>
      </c>
      <c r="Q23" s="192" t="s">
        <v>45</v>
      </c>
      <c r="R23" s="192" t="s">
        <v>51</v>
      </c>
      <c r="S23" s="193">
        <v>78</v>
      </c>
      <c r="T23" s="227"/>
      <c r="U23" s="230"/>
      <c r="V23" s="65"/>
      <c r="W23" s="65"/>
      <c r="X23" s="65"/>
      <c r="Y23" s="164" t="str">
        <f t="shared" si="2"/>
        <v xml:space="preserve"> </v>
      </c>
      <c r="Z23" s="65"/>
      <c r="AA23" s="61"/>
      <c r="AB23" s="49">
        <f t="shared" si="3"/>
        <v>30</v>
      </c>
      <c r="AC23" s="49" t="str">
        <f t="shared" si="4"/>
        <v xml:space="preserve"> </v>
      </c>
      <c r="AD23" s="53" t="str">
        <f t="shared" si="0"/>
        <v>Correcto</v>
      </c>
      <c r="AE23" s="2"/>
      <c r="AF23" s="2"/>
      <c r="AG23" s="2"/>
      <c r="AH23" s="35"/>
      <c r="AI23" s="36"/>
      <c r="AJ23" s="36"/>
      <c r="AK23" s="36"/>
      <c r="AL23" s="36"/>
      <c r="AN23" s="2"/>
      <c r="AO23" s="2"/>
      <c r="BE23" s="40"/>
    </row>
    <row r="24" spans="1:57" ht="29.25" customHeight="1" x14ac:dyDescent="0.55000000000000004">
      <c r="A24" s="51"/>
      <c r="B24" s="51"/>
      <c r="C24" s="52"/>
      <c r="D24" s="52"/>
      <c r="E24" s="54"/>
      <c r="F24" s="54"/>
      <c r="G24" s="46"/>
      <c r="H24" s="72"/>
      <c r="I24" s="261"/>
      <c r="J24" s="166" t="s">
        <v>25</v>
      </c>
      <c r="K24" s="167">
        <f t="shared" si="7"/>
        <v>640</v>
      </c>
      <c r="L24" s="240"/>
      <c r="M24" s="243"/>
      <c r="N24" s="246"/>
      <c r="O24" s="72"/>
      <c r="P24" s="50">
        <f t="shared" si="1"/>
        <v>1</v>
      </c>
      <c r="Q24" s="196"/>
      <c r="R24" s="196"/>
      <c r="S24" s="197"/>
      <c r="T24" s="228"/>
      <c r="U24" s="231"/>
      <c r="V24" s="198"/>
      <c r="W24" s="198"/>
      <c r="X24" s="198"/>
      <c r="Y24" s="199" t="str">
        <f t="shared" si="2"/>
        <v xml:space="preserve"> </v>
      </c>
      <c r="Z24" s="198"/>
      <c r="AA24" s="200"/>
      <c r="AB24" s="49">
        <f t="shared" si="3"/>
        <v>0</v>
      </c>
      <c r="AC24" s="49" t="str">
        <f t="shared" si="4"/>
        <v xml:space="preserve"> </v>
      </c>
      <c r="AD24" s="53" t="str">
        <f t="shared" si="0"/>
        <v/>
      </c>
      <c r="AE24" s="2"/>
      <c r="AF24" s="2"/>
      <c r="AG24" s="2"/>
      <c r="AH24" s="35"/>
      <c r="AI24" s="36"/>
      <c r="AJ24" s="36"/>
      <c r="AK24" s="36"/>
      <c r="AL24" s="36"/>
      <c r="AN24" s="2"/>
      <c r="AO24" s="2"/>
      <c r="BE24" s="40"/>
    </row>
    <row r="25" spans="1:57" ht="29.25" customHeight="1" thickBot="1" x14ac:dyDescent="0.55000000000000004">
      <c r="A25" s="51"/>
      <c r="B25" s="54" t="s">
        <v>29</v>
      </c>
      <c r="C25" s="54" t="s">
        <v>25</v>
      </c>
      <c r="D25" s="54"/>
      <c r="E25" s="54" t="s">
        <v>4</v>
      </c>
      <c r="F25" s="54" t="s">
        <v>37</v>
      </c>
      <c r="G25" s="46"/>
      <c r="H25" s="72"/>
      <c r="I25" s="262"/>
      <c r="J25" s="168" t="s">
        <v>20</v>
      </c>
      <c r="K25" s="169">
        <f t="shared" si="7"/>
        <v>0</v>
      </c>
      <c r="L25" s="241"/>
      <c r="M25" s="244"/>
      <c r="N25" s="247"/>
      <c r="O25" s="72"/>
      <c r="P25" s="50">
        <f t="shared" si="1"/>
        <v>1</v>
      </c>
      <c r="Q25" s="201"/>
      <c r="R25" s="202"/>
      <c r="S25" s="203"/>
      <c r="T25" s="220">
        <v>60</v>
      </c>
      <c r="U25" s="223">
        <f>AB26-((60/P26)*S26)</f>
        <v>-3.0769230769230802</v>
      </c>
      <c r="V25" s="204"/>
      <c r="W25" s="204"/>
      <c r="X25" s="204"/>
      <c r="Y25" s="205" t="str">
        <f t="shared" si="2"/>
        <v xml:space="preserve"> </v>
      </c>
      <c r="Z25" s="204"/>
      <c r="AA25" s="206"/>
      <c r="AB25" s="49">
        <f t="shared" si="3"/>
        <v>0</v>
      </c>
      <c r="AC25" s="49" t="str">
        <f t="shared" si="4"/>
        <v xml:space="preserve"> </v>
      </c>
      <c r="AD25" s="53" t="str">
        <f t="shared" si="0"/>
        <v/>
      </c>
      <c r="AE25" s="2"/>
      <c r="AF25" s="2"/>
      <c r="AG25" s="2"/>
      <c r="AH25" s="37"/>
      <c r="AI25" s="38"/>
      <c r="AJ25" s="38"/>
      <c r="AK25" s="36"/>
      <c r="AL25" s="36"/>
      <c r="AN25" s="2"/>
      <c r="AO25" s="2"/>
      <c r="BE25" s="40"/>
    </row>
    <row r="26" spans="1:57" ht="29.25" customHeight="1" x14ac:dyDescent="0.5">
      <c r="A26" s="51"/>
      <c r="B26" s="55" t="s">
        <v>3</v>
      </c>
      <c r="C26" s="55" t="s">
        <v>51</v>
      </c>
      <c r="D26" s="55"/>
      <c r="E26" s="55" t="s">
        <v>49</v>
      </c>
      <c r="F26" s="55" t="s">
        <v>50</v>
      </c>
      <c r="G26" s="178"/>
      <c r="H26" s="72"/>
      <c r="I26" s="263" t="s">
        <v>52</v>
      </c>
      <c r="J26" s="140" t="s">
        <v>3</v>
      </c>
      <c r="K26" s="165">
        <f t="shared" si="7"/>
        <v>0</v>
      </c>
      <c r="L26" s="239">
        <f>SUMIF($R$4:$R$579,"L4",$S$4:$S$579)</f>
        <v>778</v>
      </c>
      <c r="M26" s="242">
        <f>((K26/60)*$E$5)+((K27/60)*$E$6)+((K28/60)*$E$7)</f>
        <v>832</v>
      </c>
      <c r="N26" s="245">
        <f>L26/M26</f>
        <v>0.93509615384615385</v>
      </c>
      <c r="O26" s="72"/>
      <c r="P26" s="50">
        <f t="shared" si="1"/>
        <v>78</v>
      </c>
      <c r="Q26" s="64" t="s">
        <v>45</v>
      </c>
      <c r="R26" s="64" t="s">
        <v>51</v>
      </c>
      <c r="S26" s="63">
        <v>82</v>
      </c>
      <c r="T26" s="221"/>
      <c r="U26" s="224"/>
      <c r="V26" s="64"/>
      <c r="W26" s="64"/>
      <c r="X26" s="64"/>
      <c r="Y26" s="163" t="str">
        <f t="shared" si="2"/>
        <v xml:space="preserve"> </v>
      </c>
      <c r="Z26" s="64"/>
      <c r="AA26" s="60"/>
      <c r="AB26" s="49">
        <f t="shared" si="3"/>
        <v>60</v>
      </c>
      <c r="AC26" s="49" t="str">
        <f t="shared" si="4"/>
        <v xml:space="preserve"> </v>
      </c>
      <c r="AD26" s="53" t="str">
        <f t="shared" si="0"/>
        <v>Correcto</v>
      </c>
      <c r="AE26" s="2"/>
      <c r="AF26" s="2"/>
      <c r="AG26" s="2"/>
      <c r="AH26" s="37"/>
      <c r="AI26" s="38"/>
      <c r="AJ26" s="38"/>
      <c r="AK26" s="36"/>
      <c r="AL26" s="36"/>
      <c r="AN26" s="2"/>
      <c r="AO26" s="2"/>
      <c r="BE26" s="40"/>
    </row>
    <row r="27" spans="1:57" ht="29.25" customHeight="1" x14ac:dyDescent="0.55000000000000004">
      <c r="A27" s="51"/>
      <c r="B27" s="55" t="s">
        <v>46</v>
      </c>
      <c r="C27" s="55" t="s">
        <v>52</v>
      </c>
      <c r="D27" s="55"/>
      <c r="E27" s="54" t="s">
        <v>50</v>
      </c>
      <c r="F27" s="55"/>
      <c r="G27" s="178"/>
      <c r="H27" s="76"/>
      <c r="I27" s="263"/>
      <c r="J27" s="170" t="s">
        <v>25</v>
      </c>
      <c r="K27" s="167">
        <f t="shared" si="7"/>
        <v>640</v>
      </c>
      <c r="L27" s="240"/>
      <c r="M27" s="243"/>
      <c r="N27" s="246"/>
      <c r="O27" s="79"/>
      <c r="P27" s="50">
        <f t="shared" si="1"/>
        <v>1</v>
      </c>
      <c r="Q27" s="64"/>
      <c r="R27" s="64"/>
      <c r="S27" s="63"/>
      <c r="T27" s="221"/>
      <c r="U27" s="224"/>
      <c r="V27" s="65"/>
      <c r="W27" s="65"/>
      <c r="X27" s="65"/>
      <c r="Y27" s="164" t="str">
        <f t="shared" si="2"/>
        <v xml:space="preserve"> </v>
      </c>
      <c r="Z27" s="65"/>
      <c r="AA27" s="61"/>
      <c r="AB27" s="49">
        <f t="shared" si="3"/>
        <v>0</v>
      </c>
      <c r="AC27" s="49" t="str">
        <f t="shared" si="4"/>
        <v xml:space="preserve"> </v>
      </c>
      <c r="AD27" s="53" t="str">
        <f t="shared" si="0"/>
        <v/>
      </c>
      <c r="AE27" s="2"/>
      <c r="AF27" s="2"/>
      <c r="AG27" s="2"/>
      <c r="AH27" s="35"/>
      <c r="AI27" s="36"/>
      <c r="AJ27" s="36"/>
      <c r="AK27" s="36"/>
      <c r="AL27" s="36"/>
      <c r="AN27" s="2"/>
      <c r="AO27" s="2"/>
      <c r="BE27" s="40"/>
    </row>
    <row r="28" spans="1:57" ht="29.25" customHeight="1" thickBot="1" x14ac:dyDescent="0.45">
      <c r="A28" s="51"/>
      <c r="B28" s="55" t="s">
        <v>44</v>
      </c>
      <c r="C28" s="55" t="s">
        <v>43</v>
      </c>
      <c r="D28" s="55"/>
      <c r="E28" s="53"/>
      <c r="F28" s="54"/>
      <c r="G28" s="46" t="s">
        <v>100</v>
      </c>
      <c r="H28" s="76"/>
      <c r="I28" s="264"/>
      <c r="J28" s="171" t="s">
        <v>20</v>
      </c>
      <c r="K28" s="169">
        <f t="shared" si="7"/>
        <v>0</v>
      </c>
      <c r="L28" s="241"/>
      <c r="M28" s="244"/>
      <c r="N28" s="247"/>
      <c r="O28" s="79"/>
      <c r="P28" s="50">
        <f t="shared" si="1"/>
        <v>1</v>
      </c>
      <c r="Q28" s="211"/>
      <c r="R28" s="211"/>
      <c r="S28" s="212"/>
      <c r="T28" s="226">
        <v>60</v>
      </c>
      <c r="U28" s="229">
        <f>AB29-((60/P29)*S29)</f>
        <v>-3.0769230769230802</v>
      </c>
      <c r="V28" s="201"/>
      <c r="W28" s="201"/>
      <c r="X28" s="201"/>
      <c r="Y28" s="213" t="str">
        <f t="shared" si="2"/>
        <v xml:space="preserve"> </v>
      </c>
      <c r="Z28" s="201"/>
      <c r="AA28" s="201"/>
      <c r="AB28" s="49">
        <f t="shared" si="3"/>
        <v>0</v>
      </c>
      <c r="AC28" s="49" t="str">
        <f t="shared" si="4"/>
        <v xml:space="preserve"> </v>
      </c>
      <c r="AD28" s="53" t="str">
        <f t="shared" si="0"/>
        <v/>
      </c>
      <c r="AE28" s="2"/>
      <c r="AF28" s="2"/>
      <c r="AG28" s="2"/>
      <c r="AH28" s="35"/>
      <c r="AI28" s="36"/>
      <c r="AJ28" s="36"/>
      <c r="AK28" s="36"/>
      <c r="AL28" s="36"/>
      <c r="AN28" s="2"/>
      <c r="AO28" s="2"/>
      <c r="BE28" s="40"/>
    </row>
    <row r="29" spans="1:57" ht="29.25" customHeight="1" x14ac:dyDescent="0.5">
      <c r="A29" s="51"/>
      <c r="B29" s="55" t="s">
        <v>45</v>
      </c>
      <c r="C29" s="54"/>
      <c r="D29" s="54"/>
      <c r="E29" s="54"/>
      <c r="F29" s="54"/>
      <c r="G29" s="46" t="s">
        <v>99</v>
      </c>
      <c r="H29" s="77"/>
      <c r="I29" s="248" t="s">
        <v>49</v>
      </c>
      <c r="J29" s="249"/>
      <c r="K29" s="167">
        <f t="shared" si="7"/>
        <v>430</v>
      </c>
      <c r="L29" s="143">
        <f>SUMIF($R$4:$R$579,"L6",$S$4:$S$579)</f>
        <v>485</v>
      </c>
      <c r="M29" s="144">
        <f>(K29/60)*$E$8</f>
        <v>573.33333333333337</v>
      </c>
      <c r="N29" s="145">
        <f>L29/M29</f>
        <v>0.84593023255813948</v>
      </c>
      <c r="O29" s="79"/>
      <c r="P29" s="50">
        <f t="shared" si="1"/>
        <v>78</v>
      </c>
      <c r="Q29" s="192" t="s">
        <v>45</v>
      </c>
      <c r="R29" s="192" t="s">
        <v>51</v>
      </c>
      <c r="S29" s="193">
        <v>82</v>
      </c>
      <c r="T29" s="227"/>
      <c r="U29" s="230"/>
      <c r="V29" s="65"/>
      <c r="W29" s="65"/>
      <c r="X29" s="65"/>
      <c r="Y29" s="164" t="str">
        <f t="shared" si="2"/>
        <v xml:space="preserve"> </v>
      </c>
      <c r="Z29" s="65"/>
      <c r="AA29" s="61"/>
      <c r="AB29" s="49">
        <f t="shared" si="3"/>
        <v>60</v>
      </c>
      <c r="AC29" s="49" t="str">
        <f t="shared" si="4"/>
        <v xml:space="preserve"> </v>
      </c>
      <c r="AD29" s="53" t="str">
        <f t="shared" si="0"/>
        <v>Correcto</v>
      </c>
      <c r="AE29" s="2"/>
      <c r="AF29" s="2"/>
      <c r="AG29" s="2"/>
      <c r="AH29" s="35"/>
      <c r="AI29" s="36"/>
      <c r="AJ29" s="36"/>
      <c r="AK29" s="36"/>
      <c r="AL29" s="36"/>
      <c r="AN29" s="2"/>
      <c r="AO29" s="2"/>
      <c r="BE29" s="40"/>
    </row>
    <row r="30" spans="1:57" ht="29.25" customHeight="1" x14ac:dyDescent="0.5">
      <c r="A30" s="51"/>
      <c r="B30" s="55" t="s">
        <v>47</v>
      </c>
      <c r="C30" s="55"/>
      <c r="D30" s="55"/>
      <c r="E30" s="55"/>
      <c r="F30" s="55"/>
      <c r="G30" s="46"/>
      <c r="H30" s="77"/>
      <c r="I30" s="265" t="s">
        <v>50</v>
      </c>
      <c r="J30" s="266"/>
      <c r="K30" s="172">
        <f t="shared" si="7"/>
        <v>360</v>
      </c>
      <c r="L30" s="147">
        <f>SUMIF($R$4:$R$579,"L8",$S$4:$S$579)</f>
        <v>408</v>
      </c>
      <c r="M30" s="144">
        <f>(K30/60)*$E$8</f>
        <v>480</v>
      </c>
      <c r="N30" s="148">
        <f>L30/M30</f>
        <v>0.85</v>
      </c>
      <c r="O30" s="79"/>
      <c r="P30" s="50">
        <f t="shared" si="1"/>
        <v>1</v>
      </c>
      <c r="Q30" s="196"/>
      <c r="R30" s="196"/>
      <c r="S30" s="197"/>
      <c r="T30" s="228"/>
      <c r="U30" s="231"/>
      <c r="V30" s="198"/>
      <c r="W30" s="198"/>
      <c r="X30" s="198"/>
      <c r="Y30" s="199" t="str">
        <f t="shared" si="2"/>
        <v xml:space="preserve"> </v>
      </c>
      <c r="Z30" s="198"/>
      <c r="AA30" s="200"/>
      <c r="AB30" s="49">
        <f t="shared" si="3"/>
        <v>0</v>
      </c>
      <c r="AC30" s="49" t="str">
        <f t="shared" si="4"/>
        <v xml:space="preserve"> </v>
      </c>
      <c r="AD30" s="53" t="str">
        <f t="shared" si="0"/>
        <v/>
      </c>
      <c r="AE30" s="2"/>
      <c r="AF30" s="2"/>
      <c r="AG30" s="2"/>
      <c r="AH30" s="35"/>
      <c r="AI30" s="36"/>
      <c r="AJ30" s="36"/>
      <c r="AK30" s="36"/>
      <c r="AL30" s="36"/>
      <c r="AN30" s="2"/>
      <c r="AO30" s="2"/>
      <c r="BE30" s="40"/>
    </row>
    <row r="31" spans="1:57" ht="29.25" customHeight="1" x14ac:dyDescent="0.5">
      <c r="A31" s="51"/>
      <c r="B31" s="55" t="s">
        <v>4</v>
      </c>
      <c r="C31" s="55" t="s">
        <v>7</v>
      </c>
      <c r="D31" s="55"/>
      <c r="E31" s="55" t="s">
        <v>36</v>
      </c>
      <c r="F31" s="55" t="s">
        <v>23</v>
      </c>
      <c r="G31" s="46"/>
      <c r="H31" s="71"/>
      <c r="I31" s="173">
        <v>1</v>
      </c>
      <c r="J31" s="149" t="s">
        <v>53</v>
      </c>
      <c r="K31" s="172">
        <f t="shared" si="7"/>
        <v>300</v>
      </c>
      <c r="L31" s="147">
        <f>SUMIF($R$4:$R$579,"L10",$S$4:$S$579)</f>
        <v>105</v>
      </c>
      <c r="M31" s="150">
        <f>(K31/60)*$E$13</f>
        <v>70</v>
      </c>
      <c r="N31" s="148">
        <f t="shared" ref="N31:N34" si="8">L31/M31</f>
        <v>1.5</v>
      </c>
      <c r="O31" s="48"/>
      <c r="P31" s="50">
        <f t="shared" si="1"/>
        <v>1</v>
      </c>
      <c r="Q31" s="201"/>
      <c r="R31" s="202"/>
      <c r="S31" s="203"/>
      <c r="T31" s="220">
        <v>60</v>
      </c>
      <c r="U31" s="223">
        <f>AB32-((60/P32)*S32)</f>
        <v>-2.3076923076923137</v>
      </c>
      <c r="V31" s="204"/>
      <c r="W31" s="204"/>
      <c r="X31" s="204"/>
      <c r="Y31" s="205" t="str">
        <f t="shared" si="2"/>
        <v xml:space="preserve"> </v>
      </c>
      <c r="Z31" s="204"/>
      <c r="AA31" s="206"/>
      <c r="AB31" s="49">
        <f t="shared" si="3"/>
        <v>0</v>
      </c>
      <c r="AC31" s="49" t="str">
        <f t="shared" si="4"/>
        <v xml:space="preserve"> </v>
      </c>
      <c r="AD31" s="53" t="str">
        <f t="shared" si="0"/>
        <v/>
      </c>
      <c r="AE31" s="2"/>
      <c r="AF31" s="2"/>
      <c r="AG31" s="2"/>
      <c r="AH31" s="35"/>
      <c r="AI31" s="36"/>
      <c r="AJ31" s="36"/>
      <c r="AK31" s="36"/>
      <c r="AL31" s="36"/>
      <c r="AN31" s="2"/>
      <c r="AO31" s="2"/>
      <c r="BE31" s="40"/>
    </row>
    <row r="32" spans="1:57" ht="29.25" customHeight="1" x14ac:dyDescent="0.5">
      <c r="A32" s="51"/>
      <c r="B32" s="56" t="s">
        <v>5</v>
      </c>
      <c r="C32" s="55" t="s">
        <v>38</v>
      </c>
      <c r="D32" s="55"/>
      <c r="E32" s="54" t="s">
        <v>53</v>
      </c>
      <c r="F32" s="54" t="s">
        <v>38</v>
      </c>
      <c r="G32" s="46"/>
      <c r="H32" s="71"/>
      <c r="I32" s="267" t="s">
        <v>38</v>
      </c>
      <c r="J32" s="268"/>
      <c r="K32" s="167">
        <f t="shared" si="7"/>
        <v>535</v>
      </c>
      <c r="L32" s="143">
        <f>SUMIF($R$4:$R$579,"L12",$S$4:$S$579)</f>
        <v>606</v>
      </c>
      <c r="M32" s="144">
        <f>(K32/60)*$E$11</f>
        <v>713.33333333333326</v>
      </c>
      <c r="N32" s="145">
        <f t="shared" si="8"/>
        <v>0.84953271028037391</v>
      </c>
      <c r="O32" s="80"/>
      <c r="P32" s="50">
        <f t="shared" si="1"/>
        <v>78</v>
      </c>
      <c r="Q32" s="64" t="s">
        <v>45</v>
      </c>
      <c r="R32" s="64" t="s">
        <v>51</v>
      </c>
      <c r="S32" s="63">
        <v>81</v>
      </c>
      <c r="T32" s="221"/>
      <c r="U32" s="224"/>
      <c r="V32" s="64"/>
      <c r="W32" s="64"/>
      <c r="X32" s="64"/>
      <c r="Y32" s="163" t="str">
        <f t="shared" si="2"/>
        <v xml:space="preserve"> </v>
      </c>
      <c r="Z32" s="64"/>
      <c r="AA32" s="60"/>
      <c r="AB32" s="49">
        <f t="shared" si="3"/>
        <v>60</v>
      </c>
      <c r="AC32" s="49" t="str">
        <f t="shared" si="4"/>
        <v xml:space="preserve"> </v>
      </c>
      <c r="AD32" s="53" t="str">
        <f t="shared" si="0"/>
        <v>Correcto</v>
      </c>
      <c r="AE32" s="2"/>
      <c r="AF32" s="2"/>
      <c r="AG32" s="2"/>
      <c r="AH32" s="35"/>
      <c r="AI32" s="36"/>
      <c r="AJ32" s="36"/>
      <c r="AK32" s="36"/>
      <c r="AL32" s="36"/>
      <c r="AN32" s="2"/>
      <c r="AO32" s="2"/>
      <c r="AP32" s="2"/>
      <c r="AQ32" s="2"/>
      <c r="AR32" s="43"/>
      <c r="AS32" s="43"/>
      <c r="AT32" s="41"/>
      <c r="AU32" s="41"/>
      <c r="AV32" s="41"/>
      <c r="AW32" s="41"/>
      <c r="AX32" s="41"/>
      <c r="AY32" s="41"/>
      <c r="AZ32" s="41"/>
      <c r="BA32" s="41"/>
      <c r="BB32" s="41"/>
      <c r="BC32" s="40"/>
      <c r="BD32" s="40"/>
      <c r="BE32" s="40"/>
    </row>
    <row r="33" spans="1:95" ht="29.25" customHeight="1" thickBot="1" x14ac:dyDescent="0.55000000000000004">
      <c r="A33" s="51"/>
      <c r="B33" s="55" t="s">
        <v>41</v>
      </c>
      <c r="C33" s="55" t="s">
        <v>39</v>
      </c>
      <c r="D33" s="55"/>
      <c r="E33" s="54"/>
      <c r="F33" s="54" t="s">
        <v>39</v>
      </c>
      <c r="G33" s="46"/>
      <c r="H33" s="71"/>
      <c r="I33" s="267" t="s">
        <v>39</v>
      </c>
      <c r="J33" s="268"/>
      <c r="K33" s="174">
        <f t="shared" si="7"/>
        <v>136</v>
      </c>
      <c r="L33" s="152">
        <f>SUMIF($R$4:$R$579,"L14",$S$4:$S$579)</f>
        <v>154</v>
      </c>
      <c r="M33" s="161">
        <f>(K33/60)*$E$11</f>
        <v>181.33333333333331</v>
      </c>
      <c r="N33" s="154">
        <f t="shared" si="8"/>
        <v>0.84926470588235303</v>
      </c>
      <c r="O33" s="175"/>
      <c r="P33" s="50">
        <f t="shared" si="1"/>
        <v>1</v>
      </c>
      <c r="Q33" s="64"/>
      <c r="R33" s="64"/>
      <c r="S33" s="63"/>
      <c r="T33" s="221"/>
      <c r="U33" s="224"/>
      <c r="V33" s="65"/>
      <c r="W33" s="65"/>
      <c r="X33" s="65"/>
      <c r="Y33" s="164" t="str">
        <f t="shared" si="2"/>
        <v xml:space="preserve"> </v>
      </c>
      <c r="Z33" s="65"/>
      <c r="AA33" s="61"/>
      <c r="AB33" s="49">
        <f t="shared" si="3"/>
        <v>0</v>
      </c>
      <c r="AC33" s="49" t="str">
        <f t="shared" si="4"/>
        <v xml:space="preserve"> </v>
      </c>
      <c r="AD33" s="53" t="str">
        <f t="shared" si="0"/>
        <v/>
      </c>
      <c r="AE33" s="2"/>
      <c r="AF33" s="2"/>
      <c r="AG33" s="2"/>
      <c r="AH33" s="35"/>
      <c r="AI33" s="36"/>
      <c r="AJ33" s="36"/>
      <c r="AK33" s="36"/>
      <c r="AL33" s="36"/>
      <c r="AN33" s="2"/>
      <c r="AO33" s="2"/>
      <c r="AP33" s="2"/>
      <c r="AQ33" s="2"/>
      <c r="AR33" s="43"/>
      <c r="AS33" s="43"/>
      <c r="AT33" s="41"/>
      <c r="AU33" s="41"/>
      <c r="AV33" s="41"/>
      <c r="AW33" s="41"/>
      <c r="AX33" s="41"/>
      <c r="AY33" s="41"/>
      <c r="AZ33" s="41"/>
      <c r="BA33" s="41"/>
      <c r="BB33" s="41"/>
      <c r="BC33" s="40"/>
      <c r="BD33" s="40"/>
      <c r="BE33" s="40"/>
    </row>
    <row r="34" spans="1:95" ht="29.25" customHeight="1" thickBot="1" x14ac:dyDescent="0.45">
      <c r="A34" s="51"/>
      <c r="B34" s="55" t="s">
        <v>42</v>
      </c>
      <c r="C34" s="55"/>
      <c r="D34" s="55"/>
      <c r="E34" s="54"/>
      <c r="F34" s="54"/>
      <c r="G34" s="46"/>
      <c r="H34" s="71"/>
      <c r="I34" s="271" t="s">
        <v>43</v>
      </c>
      <c r="J34" s="272"/>
      <c r="K34" s="174">
        <f t="shared" si="7"/>
        <v>0</v>
      </c>
      <c r="L34" s="152">
        <f>SUMIF($R$4:$R$579,"L14 MVP",$S$4:$S$579)</f>
        <v>0</v>
      </c>
      <c r="M34" s="161">
        <f>(K34/60)*$E$12</f>
        <v>0</v>
      </c>
      <c r="N34" s="154" t="e">
        <f t="shared" si="8"/>
        <v>#DIV/0!</v>
      </c>
      <c r="O34" s="175"/>
      <c r="P34" s="50">
        <f t="shared" si="1"/>
        <v>1</v>
      </c>
      <c r="Q34" s="211"/>
      <c r="R34" s="211"/>
      <c r="S34" s="212"/>
      <c r="T34" s="226">
        <v>60</v>
      </c>
      <c r="U34" s="229">
        <f>AB35-((60/P35)*S35)</f>
        <v>0</v>
      </c>
      <c r="V34" s="201"/>
      <c r="W34" s="201"/>
      <c r="X34" s="201"/>
      <c r="Y34" s="213" t="str">
        <f t="shared" si="2"/>
        <v xml:space="preserve"> </v>
      </c>
      <c r="Z34" s="201"/>
      <c r="AA34" s="201"/>
      <c r="AB34" s="49">
        <f t="shared" si="3"/>
        <v>0</v>
      </c>
      <c r="AC34" s="49" t="str">
        <f t="shared" si="4"/>
        <v xml:space="preserve"> </v>
      </c>
      <c r="AD34" s="53" t="str">
        <f t="shared" si="0"/>
        <v/>
      </c>
      <c r="AE34" s="2"/>
      <c r="AF34" s="2"/>
      <c r="AG34" s="2"/>
      <c r="AH34" s="35"/>
      <c r="AI34" s="36"/>
      <c r="AJ34" s="36"/>
      <c r="AK34" s="36"/>
      <c r="AL34" s="36"/>
      <c r="AN34" s="2"/>
      <c r="AO34" s="2"/>
      <c r="AP34" s="2"/>
      <c r="AQ34" s="2"/>
      <c r="AR34" s="43"/>
      <c r="AS34" s="43"/>
      <c r="AT34" s="41"/>
      <c r="AU34" s="41"/>
      <c r="AV34" s="41"/>
      <c r="AW34" s="41"/>
      <c r="AX34" s="41"/>
      <c r="AY34" s="41"/>
      <c r="AZ34" s="41"/>
      <c r="BA34" s="41"/>
      <c r="BB34" s="41"/>
      <c r="BC34" s="40"/>
      <c r="BD34" s="40"/>
      <c r="BE34" s="40"/>
    </row>
    <row r="35" spans="1:95" ht="29.25" customHeight="1" thickBot="1" x14ac:dyDescent="0.55000000000000004">
      <c r="A35" s="51"/>
      <c r="B35" s="55" t="s">
        <v>36</v>
      </c>
      <c r="C35" s="52"/>
      <c r="D35" s="52"/>
      <c r="E35" s="54"/>
      <c r="F35" s="54"/>
      <c r="G35" s="46"/>
      <c r="H35" s="71"/>
      <c r="I35" s="269" t="s">
        <v>99</v>
      </c>
      <c r="J35" s="270"/>
      <c r="K35" s="174">
        <f t="shared" si="7"/>
        <v>545</v>
      </c>
      <c r="L35" s="152">
        <f>SUMIF($R$4:$R$579,"L16",$S$4:$S$579)</f>
        <v>174</v>
      </c>
      <c r="M35" s="180">
        <f>(K35/60)*$E$14</f>
        <v>317.91666666666669</v>
      </c>
      <c r="N35" s="154">
        <f t="shared" ref="N35" si="9">L35/M35</f>
        <v>0.54731323722149405</v>
      </c>
      <c r="O35" s="175"/>
      <c r="P35" s="50">
        <f t="shared" si="1"/>
        <v>78</v>
      </c>
      <c r="Q35" s="192" t="s">
        <v>45</v>
      </c>
      <c r="R35" s="192" t="s">
        <v>51</v>
      </c>
      <c r="S35" s="193">
        <v>78</v>
      </c>
      <c r="T35" s="227"/>
      <c r="U35" s="230"/>
      <c r="V35" s="65"/>
      <c r="W35" s="65"/>
      <c r="X35" s="65"/>
      <c r="Y35" s="164" t="str">
        <f t="shared" si="2"/>
        <v xml:space="preserve"> </v>
      </c>
      <c r="Z35" s="65"/>
      <c r="AA35" s="61"/>
      <c r="AB35" s="49">
        <f t="shared" si="3"/>
        <v>60</v>
      </c>
      <c r="AC35" s="49" t="str">
        <f t="shared" si="4"/>
        <v xml:space="preserve"> </v>
      </c>
      <c r="AD35" s="53" t="str">
        <f t="shared" si="0"/>
        <v>Correcto</v>
      </c>
      <c r="AE35" s="2"/>
      <c r="AF35" s="2"/>
      <c r="AG35" s="2"/>
    </row>
    <row r="36" spans="1:95" ht="29.25" customHeight="1" thickBot="1" x14ac:dyDescent="0.55000000000000004">
      <c r="A36" s="51"/>
      <c r="B36" s="55" t="s">
        <v>20</v>
      </c>
      <c r="C36" s="52"/>
      <c r="D36" s="52"/>
      <c r="E36" s="57"/>
      <c r="F36" s="57"/>
      <c r="G36" s="58"/>
      <c r="I36" s="53"/>
      <c r="J36" s="53"/>
      <c r="K36" s="156" t="s">
        <v>2</v>
      </c>
      <c r="L36" s="157">
        <f>SUM(L23:L35)</f>
        <v>3601</v>
      </c>
      <c r="M36" s="158">
        <f>SUM(M23:M35)</f>
        <v>3999.916666666667</v>
      </c>
      <c r="N36" s="159">
        <f>L36/M36</f>
        <v>0.90026875559907493</v>
      </c>
      <c r="O36" s="53"/>
      <c r="P36" s="50">
        <f t="shared" si="1"/>
        <v>1</v>
      </c>
      <c r="Q36" s="196"/>
      <c r="R36" s="196"/>
      <c r="S36" s="197"/>
      <c r="T36" s="228"/>
      <c r="U36" s="231"/>
      <c r="V36" s="198"/>
      <c r="W36" s="198"/>
      <c r="X36" s="198"/>
      <c r="Y36" s="199" t="str">
        <f t="shared" si="2"/>
        <v xml:space="preserve"> </v>
      </c>
      <c r="Z36" s="198"/>
      <c r="AA36" s="200"/>
      <c r="AB36" s="49">
        <f t="shared" si="3"/>
        <v>0</v>
      </c>
      <c r="AC36" s="49" t="str">
        <f t="shared" si="4"/>
        <v xml:space="preserve"> </v>
      </c>
      <c r="AD36" s="53" t="str">
        <f t="shared" ref="AD36:AD67" si="10">IF(Q36=$B$26,(IF(OR(R36=$C$26,R36=$C$27,R36=$C$28),"Correcto","Incorrecto")),(IF(Q36=$B$27,(IF(OR(R36=$C$26,R36=$C$27),"Correcto","Incorrecto")),(IF(Q36=$B$28,(IF(OR(R36=$C$26,R36=$C$27),"Correcto","Incorrecto")),(IF(Q36=$B$29,(IF(OR(R36=$C$26,R36=$C$27),"Correcto","Incorrecto")),(IF(Q36=$B$30,(IF(OR(R36=$C$26,R36=$C$27),"Correcto","Incorrecto")),(IF(Q36=$B$31,(IF(OR(R36=$E$26,R36=$E$27),"Correcto","Incorrecto")),(IF(OR(Q36=$B$32,Q36=$B$33),(IF(R36=Ford_3.0L,"Correcto","Incorrecto")),(IF(OR(Q36=$B$34,Q36=$B$37),(IF(OR(R36=$C$32,R36=$C$33),"Correcto","Incorrecto")),(IF(Q36=$B$35,(IF(R36=Nissan,"Correcto","Incorrecto")),(IF(Q36=$B$36,(IF(OR(R36=$C$26,R36=$C$27),"Correcto","Incorrecto")),(IF(Q36=$B$38,(IF(R36=GM,"Correcto","Incorrecto")),"")))))))))))))))))))))</f>
        <v/>
      </c>
    </row>
    <row r="37" spans="1:95" ht="29.25" customHeight="1" x14ac:dyDescent="0.5">
      <c r="A37" s="51"/>
      <c r="B37" s="55" t="s">
        <v>40</v>
      </c>
      <c r="C37" s="52"/>
      <c r="D37" s="52"/>
      <c r="E37" s="57"/>
      <c r="F37" s="57"/>
      <c r="G37" s="58"/>
      <c r="I37" s="53"/>
      <c r="J37" s="53"/>
      <c r="K37" s="53"/>
      <c r="L37" s="53"/>
      <c r="M37" s="53"/>
      <c r="N37" s="53"/>
      <c r="O37" s="53"/>
      <c r="P37" s="50">
        <f t="shared" si="1"/>
        <v>1</v>
      </c>
      <c r="Q37" s="201"/>
      <c r="R37" s="202"/>
      <c r="S37" s="203"/>
      <c r="T37" s="220">
        <v>45</v>
      </c>
      <c r="U37" s="223">
        <f>AB38-((60/P38)*S38)</f>
        <v>20.384615384615383</v>
      </c>
      <c r="V37" s="204"/>
      <c r="W37" s="204"/>
      <c r="X37" s="204"/>
      <c r="Y37" s="205" t="str">
        <f t="shared" si="2"/>
        <v xml:space="preserve"> </v>
      </c>
      <c r="Z37" s="204"/>
      <c r="AA37" s="206"/>
      <c r="AB37" s="49">
        <f t="shared" si="3"/>
        <v>0</v>
      </c>
      <c r="AC37" s="49" t="str">
        <f t="shared" si="4"/>
        <v xml:space="preserve"> </v>
      </c>
      <c r="AD37" s="53" t="str">
        <f t="shared" si="10"/>
        <v/>
      </c>
    </row>
    <row r="38" spans="1:95" ht="29.25" customHeight="1" x14ac:dyDescent="0.5">
      <c r="A38" s="51"/>
      <c r="B38" s="55" t="s">
        <v>100</v>
      </c>
      <c r="C38" s="52" t="s">
        <v>68</v>
      </c>
      <c r="D38" s="52"/>
      <c r="E38" s="57" t="s">
        <v>76</v>
      </c>
      <c r="F38" s="57"/>
      <c r="G38" s="58"/>
      <c r="H38" s="44"/>
      <c r="I38" s="176"/>
      <c r="J38" s="176"/>
      <c r="K38" s="176"/>
      <c r="L38" s="176"/>
      <c r="M38" s="176"/>
      <c r="N38" s="176"/>
      <c r="O38" s="176"/>
      <c r="P38" s="50">
        <f t="shared" si="1"/>
        <v>78</v>
      </c>
      <c r="Q38" s="64" t="s">
        <v>45</v>
      </c>
      <c r="R38" s="64" t="s">
        <v>51</v>
      </c>
      <c r="S38" s="63">
        <v>32</v>
      </c>
      <c r="T38" s="221"/>
      <c r="U38" s="224"/>
      <c r="V38" s="64">
        <v>20</v>
      </c>
      <c r="W38" s="64"/>
      <c r="X38" s="64">
        <v>10</v>
      </c>
      <c r="Y38" s="163" t="str">
        <f t="shared" si="2"/>
        <v>Otros</v>
      </c>
      <c r="Z38" s="64"/>
      <c r="AA38" s="60" t="s">
        <v>151</v>
      </c>
      <c r="AB38" s="49">
        <f t="shared" si="3"/>
        <v>45</v>
      </c>
      <c r="AC38" s="49" t="str">
        <f t="shared" si="4"/>
        <v xml:space="preserve"> </v>
      </c>
      <c r="AD38" s="53" t="str">
        <f t="shared" si="10"/>
        <v>Correcto</v>
      </c>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6"/>
      <c r="CA38" s="6"/>
      <c r="CB38" s="6"/>
      <c r="CC38" s="6"/>
      <c r="CD38" s="6"/>
      <c r="CE38" s="6"/>
      <c r="CF38" s="6"/>
      <c r="CG38" s="6"/>
      <c r="CH38" s="6"/>
      <c r="CI38" s="6"/>
      <c r="CJ38" s="6"/>
      <c r="CK38" s="6"/>
      <c r="CL38" s="6"/>
      <c r="CM38" s="6"/>
      <c r="CN38" s="6"/>
      <c r="CO38" s="6"/>
      <c r="CP38" s="6"/>
      <c r="CQ38" s="6"/>
    </row>
    <row r="39" spans="1:95" ht="29.25" customHeight="1" x14ac:dyDescent="0.5">
      <c r="A39" s="51"/>
      <c r="B39" s="55" t="s">
        <v>67</v>
      </c>
      <c r="C39" s="52" t="s">
        <v>69</v>
      </c>
      <c r="D39" s="52"/>
      <c r="E39" s="57" t="s">
        <v>77</v>
      </c>
      <c r="F39" s="57"/>
      <c r="G39" s="58"/>
      <c r="H39" s="72"/>
      <c r="I39" s="177"/>
      <c r="J39" s="177"/>
      <c r="K39" s="177"/>
      <c r="L39" s="177"/>
      <c r="M39" s="177"/>
      <c r="N39" s="177"/>
      <c r="O39" s="177"/>
      <c r="P39" s="50">
        <f t="shared" si="1"/>
        <v>1</v>
      </c>
      <c r="Q39" s="64"/>
      <c r="R39" s="64"/>
      <c r="S39" s="63"/>
      <c r="T39" s="221"/>
      <c r="U39" s="224"/>
      <c r="V39" s="65"/>
      <c r="W39" s="65"/>
      <c r="X39" s="65"/>
      <c r="Y39" s="164" t="str">
        <f t="shared" si="2"/>
        <v xml:space="preserve"> </v>
      </c>
      <c r="Z39" s="65"/>
      <c r="AA39" s="61"/>
      <c r="AB39" s="49">
        <f t="shared" si="3"/>
        <v>0</v>
      </c>
      <c r="AC39" s="49" t="str">
        <f t="shared" si="4"/>
        <v xml:space="preserve"> </v>
      </c>
      <c r="AD39" s="53" t="str">
        <f t="shared" si="10"/>
        <v/>
      </c>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row>
    <row r="40" spans="1:95" ht="29.25" customHeight="1" x14ac:dyDescent="0.4">
      <c r="A40" s="51"/>
      <c r="B40" s="55">
        <v>1</v>
      </c>
      <c r="C40" s="52" t="s">
        <v>70</v>
      </c>
      <c r="D40" s="52"/>
      <c r="E40" s="57" t="s">
        <v>78</v>
      </c>
      <c r="F40" s="57"/>
      <c r="G40" s="58"/>
      <c r="I40" s="53"/>
      <c r="J40" s="53"/>
      <c r="K40" s="53"/>
      <c r="L40" s="53"/>
      <c r="M40" s="53"/>
      <c r="N40" s="53"/>
      <c r="O40" s="53"/>
      <c r="P40" s="50">
        <f t="shared" si="1"/>
        <v>1</v>
      </c>
      <c r="Q40" s="211"/>
      <c r="R40" s="211"/>
      <c r="S40" s="212"/>
      <c r="T40" s="226">
        <v>60</v>
      </c>
      <c r="U40" s="229">
        <f>AB41-((60/P41)*S41)</f>
        <v>60</v>
      </c>
      <c r="V40" s="201"/>
      <c r="W40" s="201"/>
      <c r="X40" s="201"/>
      <c r="Y40" s="213" t="str">
        <f t="shared" si="2"/>
        <v xml:space="preserve"> </v>
      </c>
      <c r="Z40" s="201"/>
      <c r="AA40" s="201"/>
      <c r="AB40" s="49">
        <f t="shared" si="3"/>
        <v>0</v>
      </c>
      <c r="AC40" s="49" t="str">
        <f t="shared" si="4"/>
        <v xml:space="preserve"> </v>
      </c>
      <c r="AD40" s="53" t="str">
        <f t="shared" si="10"/>
        <v/>
      </c>
    </row>
    <row r="41" spans="1:95" ht="29.25" customHeight="1" x14ac:dyDescent="0.5">
      <c r="A41" s="51"/>
      <c r="B41" s="59">
        <v>2</v>
      </c>
      <c r="C41" s="52" t="s">
        <v>71</v>
      </c>
      <c r="D41" s="52"/>
      <c r="E41" s="57" t="s">
        <v>79</v>
      </c>
      <c r="F41" s="57"/>
      <c r="G41" s="58"/>
      <c r="I41" s="53"/>
      <c r="J41" s="53"/>
      <c r="K41" s="53"/>
      <c r="L41" s="53"/>
      <c r="M41" s="53"/>
      <c r="N41" s="53"/>
      <c r="O41" s="53"/>
      <c r="P41" s="50">
        <f t="shared" si="1"/>
        <v>1</v>
      </c>
      <c r="Q41" s="192"/>
      <c r="R41" s="192"/>
      <c r="S41" s="193"/>
      <c r="T41" s="227"/>
      <c r="U41" s="230"/>
      <c r="V41" s="65"/>
      <c r="W41" s="65"/>
      <c r="X41" s="65"/>
      <c r="Y41" s="164" t="str">
        <f t="shared" si="2"/>
        <v xml:space="preserve"> </v>
      </c>
      <c r="Z41" s="65"/>
      <c r="AA41" s="61"/>
      <c r="AB41" s="49">
        <f t="shared" si="3"/>
        <v>60</v>
      </c>
      <c r="AC41" s="49" t="str">
        <f t="shared" si="4"/>
        <v xml:space="preserve"> </v>
      </c>
      <c r="AD41" s="53" t="str">
        <f t="shared" si="10"/>
        <v/>
      </c>
    </row>
    <row r="42" spans="1:95" ht="29.25" customHeight="1" x14ac:dyDescent="0.5">
      <c r="A42" s="51"/>
      <c r="B42" s="59">
        <v>3</v>
      </c>
      <c r="C42" s="52" t="s">
        <v>72</v>
      </c>
      <c r="D42" s="52"/>
      <c r="E42" s="57"/>
      <c r="F42" s="57"/>
      <c r="G42" s="58"/>
      <c r="O42" s="53"/>
      <c r="P42" s="50">
        <f t="shared" si="1"/>
        <v>1</v>
      </c>
      <c r="Q42" s="196"/>
      <c r="R42" s="196"/>
      <c r="S42" s="197"/>
      <c r="T42" s="228"/>
      <c r="U42" s="231"/>
      <c r="V42" s="198"/>
      <c r="W42" s="198"/>
      <c r="X42" s="198"/>
      <c r="Y42" s="199" t="str">
        <f t="shared" si="2"/>
        <v xml:space="preserve"> </v>
      </c>
      <c r="Z42" s="198"/>
      <c r="AA42" s="200"/>
      <c r="AB42" s="49">
        <f t="shared" si="3"/>
        <v>0</v>
      </c>
      <c r="AC42" s="49" t="str">
        <f t="shared" si="4"/>
        <v xml:space="preserve"> </v>
      </c>
      <c r="AD42" s="53" t="str">
        <f t="shared" si="10"/>
        <v/>
      </c>
    </row>
    <row r="43" spans="1:95" ht="29.25" customHeight="1" x14ac:dyDescent="0.5">
      <c r="A43" s="51"/>
      <c r="B43" s="59">
        <v>4</v>
      </c>
      <c r="C43" s="52" t="s">
        <v>73</v>
      </c>
      <c r="D43" s="52"/>
      <c r="E43" s="57" t="s">
        <v>80</v>
      </c>
      <c r="F43" s="57"/>
      <c r="G43" s="58"/>
      <c r="O43" s="53"/>
      <c r="P43" s="50">
        <f t="shared" si="1"/>
        <v>1</v>
      </c>
      <c r="Q43" s="201"/>
      <c r="R43" s="202"/>
      <c r="S43" s="203"/>
      <c r="T43" s="220">
        <v>50</v>
      </c>
      <c r="U43" s="223">
        <f>AB44-((60/P44)*S44)</f>
        <v>-0.7692307692307736</v>
      </c>
      <c r="V43" s="204"/>
      <c r="W43" s="204"/>
      <c r="X43" s="204"/>
      <c r="Y43" s="205" t="str">
        <f t="shared" si="2"/>
        <v xml:space="preserve"> </v>
      </c>
      <c r="Z43" s="204"/>
      <c r="AA43" s="206"/>
      <c r="AB43" s="49">
        <f t="shared" si="3"/>
        <v>0</v>
      </c>
      <c r="AC43" s="49" t="str">
        <f t="shared" si="4"/>
        <v xml:space="preserve"> </v>
      </c>
      <c r="AD43" s="53" t="str">
        <f t="shared" si="10"/>
        <v/>
      </c>
    </row>
    <row r="44" spans="1:95" ht="29.25" customHeight="1" x14ac:dyDescent="0.5">
      <c r="A44" s="51"/>
      <c r="B44" s="59">
        <v>5</v>
      </c>
      <c r="C44" s="52" t="s">
        <v>74</v>
      </c>
      <c r="D44" s="52"/>
      <c r="E44" s="57" t="s">
        <v>81</v>
      </c>
      <c r="F44" s="57"/>
      <c r="G44" s="58"/>
      <c r="O44" s="53"/>
      <c r="P44" s="50">
        <f t="shared" si="1"/>
        <v>78</v>
      </c>
      <c r="Q44" s="64" t="s">
        <v>45</v>
      </c>
      <c r="R44" s="64" t="s">
        <v>52</v>
      </c>
      <c r="S44" s="63">
        <v>66</v>
      </c>
      <c r="T44" s="221"/>
      <c r="U44" s="224"/>
      <c r="V44" s="64"/>
      <c r="W44" s="64"/>
      <c r="X44" s="64"/>
      <c r="Y44" s="163" t="str">
        <f t="shared" si="2"/>
        <v xml:space="preserve"> </v>
      </c>
      <c r="Z44" s="64"/>
      <c r="AA44" s="60"/>
      <c r="AB44" s="49">
        <f t="shared" si="3"/>
        <v>50</v>
      </c>
      <c r="AC44" s="49" t="str">
        <f t="shared" si="4"/>
        <v xml:space="preserve"> </v>
      </c>
      <c r="AD44" s="53" t="str">
        <f t="shared" si="10"/>
        <v>Correcto</v>
      </c>
    </row>
    <row r="45" spans="1:95" ht="29.25" customHeight="1" x14ac:dyDescent="0.5">
      <c r="A45" s="51"/>
      <c r="B45" s="59">
        <v>6</v>
      </c>
      <c r="C45" s="52" t="s">
        <v>75</v>
      </c>
      <c r="D45" s="52"/>
      <c r="E45" s="57" t="s">
        <v>82</v>
      </c>
      <c r="F45" s="57"/>
      <c r="G45" s="58"/>
      <c r="O45" s="53"/>
      <c r="P45" s="50">
        <f t="shared" si="1"/>
        <v>1</v>
      </c>
      <c r="Q45" s="64"/>
      <c r="R45" s="64"/>
      <c r="S45" s="63"/>
      <c r="T45" s="221"/>
      <c r="U45" s="224"/>
      <c r="V45" s="65"/>
      <c r="W45" s="65"/>
      <c r="X45" s="65"/>
      <c r="Y45" s="164" t="str">
        <f t="shared" si="2"/>
        <v xml:space="preserve"> </v>
      </c>
      <c r="Z45" s="65"/>
      <c r="AA45" s="61"/>
      <c r="AB45" s="49">
        <f t="shared" si="3"/>
        <v>0</v>
      </c>
      <c r="AC45" s="49" t="str">
        <f t="shared" si="4"/>
        <v xml:space="preserve"> </v>
      </c>
      <c r="AD45" s="53" t="str">
        <f t="shared" si="10"/>
        <v/>
      </c>
    </row>
    <row r="46" spans="1:95" ht="29.25" customHeight="1" x14ac:dyDescent="0.4">
      <c r="A46" s="53"/>
      <c r="B46" s="69">
        <v>7</v>
      </c>
      <c r="C46" s="70"/>
      <c r="D46" s="70"/>
      <c r="E46" s="58" t="s">
        <v>83</v>
      </c>
      <c r="F46" s="58"/>
      <c r="G46" s="58"/>
      <c r="O46" s="53"/>
      <c r="P46" s="50">
        <f t="shared" si="1"/>
        <v>1</v>
      </c>
      <c r="Q46" s="211"/>
      <c r="R46" s="211"/>
      <c r="S46" s="212"/>
      <c r="T46" s="226">
        <v>60</v>
      </c>
      <c r="U46" s="229">
        <f>AB47-((60/P47)*S47)</f>
        <v>60</v>
      </c>
      <c r="V46" s="201"/>
      <c r="W46" s="201"/>
      <c r="X46" s="201"/>
      <c r="Y46" s="213" t="str">
        <f t="shared" si="2"/>
        <v xml:space="preserve"> </v>
      </c>
      <c r="Z46" s="201"/>
      <c r="AA46" s="201"/>
      <c r="AB46" s="49">
        <f t="shared" si="3"/>
        <v>0</v>
      </c>
      <c r="AC46" s="49" t="str">
        <f t="shared" si="4"/>
        <v xml:space="preserve"> </v>
      </c>
      <c r="AD46" s="53" t="str">
        <f t="shared" si="10"/>
        <v/>
      </c>
    </row>
    <row r="47" spans="1:95" ht="29.25" customHeight="1" x14ac:dyDescent="0.5">
      <c r="A47" s="53"/>
      <c r="B47" s="69">
        <v>8</v>
      </c>
      <c r="C47" s="70" t="s">
        <v>86</v>
      </c>
      <c r="D47" s="70"/>
      <c r="E47" s="58" t="s">
        <v>84</v>
      </c>
      <c r="F47" s="58"/>
      <c r="G47" s="58"/>
      <c r="O47" s="53"/>
      <c r="P47" s="50">
        <f t="shared" si="1"/>
        <v>78</v>
      </c>
      <c r="Q47" s="192" t="s">
        <v>45</v>
      </c>
      <c r="R47" s="192" t="s">
        <v>52</v>
      </c>
      <c r="S47" s="193">
        <v>0</v>
      </c>
      <c r="T47" s="227"/>
      <c r="U47" s="230"/>
      <c r="V47" s="65">
        <v>60</v>
      </c>
      <c r="W47" s="65">
        <v>440</v>
      </c>
      <c r="X47" s="65">
        <v>6</v>
      </c>
      <c r="Y47" s="164" t="str">
        <f t="shared" si="2"/>
        <v>Starving</v>
      </c>
      <c r="Z47" s="65"/>
      <c r="AA47" s="61" t="s">
        <v>122</v>
      </c>
      <c r="AB47" s="49">
        <f t="shared" si="3"/>
        <v>60</v>
      </c>
      <c r="AC47" s="49" t="str">
        <f t="shared" si="4"/>
        <v>FaltaCoreB</v>
      </c>
      <c r="AD47" s="53" t="str">
        <f t="shared" si="10"/>
        <v>Correcto</v>
      </c>
    </row>
    <row r="48" spans="1:95" ht="29.25" customHeight="1" x14ac:dyDescent="0.5">
      <c r="A48" s="53"/>
      <c r="B48" s="69">
        <v>9</v>
      </c>
      <c r="C48" s="70" t="s">
        <v>87</v>
      </c>
      <c r="D48" s="70"/>
      <c r="E48" s="46" t="s">
        <v>85</v>
      </c>
      <c r="F48" s="46"/>
      <c r="G48" s="46"/>
      <c r="O48" s="53"/>
      <c r="P48" s="50">
        <f t="shared" si="1"/>
        <v>1</v>
      </c>
      <c r="Q48" s="196"/>
      <c r="R48" s="196"/>
      <c r="S48" s="197"/>
      <c r="T48" s="228"/>
      <c r="U48" s="231"/>
      <c r="V48" s="198"/>
      <c r="W48" s="198"/>
      <c r="X48" s="198"/>
      <c r="Y48" s="199" t="str">
        <f t="shared" si="2"/>
        <v xml:space="preserve"> </v>
      </c>
      <c r="Z48" s="198"/>
      <c r="AA48" s="200"/>
      <c r="AB48" s="49">
        <f t="shared" si="3"/>
        <v>0</v>
      </c>
      <c r="AC48" s="49" t="str">
        <f t="shared" si="4"/>
        <v xml:space="preserve"> </v>
      </c>
      <c r="AD48" s="53" t="str">
        <f t="shared" si="10"/>
        <v/>
      </c>
    </row>
    <row r="49" spans="1:30" ht="29.25" customHeight="1" x14ac:dyDescent="0.5">
      <c r="A49" s="53"/>
      <c r="B49" s="69">
        <v>10</v>
      </c>
      <c r="C49" s="70"/>
      <c r="D49" s="70"/>
      <c r="E49" s="46"/>
      <c r="F49" s="46"/>
      <c r="G49" s="46"/>
      <c r="O49" s="53"/>
      <c r="P49" s="50">
        <f t="shared" si="1"/>
        <v>1</v>
      </c>
      <c r="Q49" s="201"/>
      <c r="R49" s="202"/>
      <c r="S49" s="203"/>
      <c r="T49" s="220">
        <v>45</v>
      </c>
      <c r="U49" s="223">
        <f>AB50-((60/P50)*S50)</f>
        <v>17.307692307692307</v>
      </c>
      <c r="V49" s="204"/>
      <c r="W49" s="204"/>
      <c r="X49" s="204"/>
      <c r="Y49" s="205" t="str">
        <f t="shared" si="2"/>
        <v xml:space="preserve"> </v>
      </c>
      <c r="Z49" s="204"/>
      <c r="AA49" s="206"/>
      <c r="AB49" s="49">
        <f t="shared" si="3"/>
        <v>0</v>
      </c>
      <c r="AC49" s="49" t="str">
        <f t="shared" si="4"/>
        <v xml:space="preserve"> </v>
      </c>
      <c r="AD49" s="53" t="str">
        <f t="shared" si="10"/>
        <v/>
      </c>
    </row>
    <row r="50" spans="1:30" ht="29.25" customHeight="1" x14ac:dyDescent="0.5">
      <c r="A50" s="53"/>
      <c r="B50" s="69"/>
      <c r="C50" s="70" t="s">
        <v>98</v>
      </c>
      <c r="D50" s="70"/>
      <c r="E50" s="46" t="s">
        <v>91</v>
      </c>
      <c r="F50" s="46"/>
      <c r="G50" s="46"/>
      <c r="O50" s="53"/>
      <c r="P50" s="50">
        <f t="shared" si="1"/>
        <v>78</v>
      </c>
      <c r="Q50" s="64" t="s">
        <v>45</v>
      </c>
      <c r="R50" s="64" t="s">
        <v>52</v>
      </c>
      <c r="S50" s="63">
        <v>36</v>
      </c>
      <c r="T50" s="221"/>
      <c r="U50" s="224"/>
      <c r="V50" s="64">
        <v>17</v>
      </c>
      <c r="W50" s="64">
        <v>440</v>
      </c>
      <c r="X50" s="64">
        <v>6</v>
      </c>
      <c r="Y50" s="163" t="str">
        <f t="shared" si="2"/>
        <v>Starving</v>
      </c>
      <c r="Z50" s="64"/>
      <c r="AA50" s="60" t="s">
        <v>122</v>
      </c>
      <c r="AB50" s="49">
        <f t="shared" si="3"/>
        <v>45</v>
      </c>
      <c r="AC50" s="49" t="str">
        <f t="shared" si="4"/>
        <v>FaltaCoreB</v>
      </c>
      <c r="AD50" s="53" t="str">
        <f t="shared" si="10"/>
        <v>Correcto</v>
      </c>
    </row>
    <row r="51" spans="1:30" ht="29.25" customHeight="1" x14ac:dyDescent="0.5">
      <c r="A51" s="53"/>
      <c r="B51" s="69"/>
      <c r="C51" s="53" t="s">
        <v>88</v>
      </c>
      <c r="D51" s="53"/>
      <c r="E51" s="53" t="s">
        <v>92</v>
      </c>
      <c r="F51" s="53"/>
      <c r="G51" s="53"/>
      <c r="O51" s="53"/>
      <c r="P51" s="50">
        <f t="shared" si="1"/>
        <v>1</v>
      </c>
      <c r="Q51" s="64"/>
      <c r="R51" s="64"/>
      <c r="S51" s="63"/>
      <c r="T51" s="221"/>
      <c r="U51" s="224"/>
      <c r="V51" s="65"/>
      <c r="W51" s="65"/>
      <c r="X51" s="65"/>
      <c r="Y51" s="164" t="str">
        <f t="shared" si="2"/>
        <v xml:space="preserve"> </v>
      </c>
      <c r="Z51" s="65"/>
      <c r="AA51" s="61"/>
      <c r="AB51" s="49">
        <f t="shared" si="3"/>
        <v>0</v>
      </c>
      <c r="AC51" s="49" t="str">
        <f t="shared" si="4"/>
        <v xml:space="preserve"> </v>
      </c>
      <c r="AD51" s="53" t="str">
        <f t="shared" si="10"/>
        <v/>
      </c>
    </row>
    <row r="52" spans="1:30" ht="29.25" customHeight="1" x14ac:dyDescent="0.4">
      <c r="A52" s="53"/>
      <c r="B52" s="69"/>
      <c r="C52" s="53" t="s">
        <v>89</v>
      </c>
      <c r="D52" s="53"/>
      <c r="E52" s="53" t="s">
        <v>93</v>
      </c>
      <c r="F52" s="53"/>
      <c r="G52" s="53"/>
      <c r="O52" s="53"/>
      <c r="P52" s="50">
        <f t="shared" si="1"/>
        <v>1</v>
      </c>
      <c r="Q52" s="211"/>
      <c r="R52" s="211"/>
      <c r="S52" s="212"/>
      <c r="T52" s="226">
        <v>60</v>
      </c>
      <c r="U52" s="229">
        <f>AB53-((60/P53)*S53)</f>
        <v>0</v>
      </c>
      <c r="V52" s="201"/>
      <c r="W52" s="201"/>
      <c r="X52" s="201"/>
      <c r="Y52" s="213" t="str">
        <f t="shared" si="2"/>
        <v xml:space="preserve"> </v>
      </c>
      <c r="Z52" s="201"/>
      <c r="AA52" s="201"/>
      <c r="AB52" s="49">
        <f t="shared" si="3"/>
        <v>0</v>
      </c>
      <c r="AC52" s="49" t="str">
        <f t="shared" si="4"/>
        <v xml:space="preserve"> </v>
      </c>
      <c r="AD52" s="53" t="str">
        <f t="shared" si="10"/>
        <v/>
      </c>
    </row>
    <row r="53" spans="1:30" ht="29.25" customHeight="1" x14ac:dyDescent="0.5">
      <c r="A53" s="53"/>
      <c r="B53" s="69"/>
      <c r="C53" s="53" t="s">
        <v>90</v>
      </c>
      <c r="D53" s="53"/>
      <c r="E53" s="53" t="s">
        <v>94</v>
      </c>
      <c r="F53" s="53"/>
      <c r="G53" s="53"/>
      <c r="O53" s="53"/>
      <c r="P53" s="50">
        <f t="shared" si="1"/>
        <v>78</v>
      </c>
      <c r="Q53" s="192" t="s">
        <v>45</v>
      </c>
      <c r="R53" s="192" t="s">
        <v>52</v>
      </c>
      <c r="S53" s="193">
        <v>78</v>
      </c>
      <c r="T53" s="227"/>
      <c r="U53" s="230"/>
      <c r="V53" s="65"/>
      <c r="W53" s="65"/>
      <c r="X53" s="65"/>
      <c r="Y53" s="164" t="str">
        <f t="shared" si="2"/>
        <v xml:space="preserve"> </v>
      </c>
      <c r="Z53" s="65"/>
      <c r="AA53" s="61"/>
      <c r="AB53" s="49">
        <f t="shared" si="3"/>
        <v>60</v>
      </c>
      <c r="AC53" s="49" t="str">
        <f t="shared" si="4"/>
        <v xml:space="preserve"> </v>
      </c>
      <c r="AD53" s="53" t="str">
        <f t="shared" si="10"/>
        <v>Correcto</v>
      </c>
    </row>
    <row r="54" spans="1:30" ht="29.25" customHeight="1" x14ac:dyDescent="0.5">
      <c r="A54" s="53"/>
      <c r="B54" s="69"/>
      <c r="C54" s="53"/>
      <c r="D54" s="53"/>
      <c r="E54" s="53" t="s">
        <v>95</v>
      </c>
      <c r="F54" s="53"/>
      <c r="G54" s="53"/>
      <c r="O54" s="53"/>
      <c r="P54" s="50">
        <f t="shared" si="1"/>
        <v>1</v>
      </c>
      <c r="Q54" s="196"/>
      <c r="R54" s="196"/>
      <c r="S54" s="197"/>
      <c r="T54" s="228"/>
      <c r="U54" s="231"/>
      <c r="V54" s="198"/>
      <c r="W54" s="198"/>
      <c r="X54" s="198"/>
      <c r="Y54" s="199" t="str">
        <f t="shared" si="2"/>
        <v xml:space="preserve"> </v>
      </c>
      <c r="Z54" s="198"/>
      <c r="AA54" s="200"/>
      <c r="AB54" s="49">
        <f t="shared" si="3"/>
        <v>0</v>
      </c>
      <c r="AC54" s="49" t="str">
        <f t="shared" si="4"/>
        <v xml:space="preserve"> </v>
      </c>
      <c r="AD54" s="53" t="str">
        <f t="shared" si="10"/>
        <v/>
      </c>
    </row>
    <row r="55" spans="1:30" ht="29.25" customHeight="1" x14ac:dyDescent="0.5">
      <c r="A55" s="53"/>
      <c r="B55" s="69"/>
      <c r="C55" s="53"/>
      <c r="D55" s="53"/>
      <c r="E55" s="53"/>
      <c r="F55" s="53"/>
      <c r="G55" s="53"/>
      <c r="O55" s="53"/>
      <c r="P55" s="50">
        <f t="shared" si="1"/>
        <v>1</v>
      </c>
      <c r="Q55" s="201"/>
      <c r="R55" s="202"/>
      <c r="S55" s="203"/>
      <c r="T55" s="220">
        <v>60</v>
      </c>
      <c r="U55" s="223">
        <f>AB56-((60/P56)*S56)</f>
        <v>0</v>
      </c>
      <c r="V55" s="204"/>
      <c r="W55" s="204"/>
      <c r="X55" s="204"/>
      <c r="Y55" s="205" t="str">
        <f t="shared" si="2"/>
        <v xml:space="preserve"> </v>
      </c>
      <c r="Z55" s="204"/>
      <c r="AA55" s="206"/>
      <c r="AB55" s="49">
        <f t="shared" si="3"/>
        <v>0</v>
      </c>
      <c r="AC55" s="49" t="str">
        <f t="shared" si="4"/>
        <v xml:space="preserve"> </v>
      </c>
      <c r="AD55" s="53" t="str">
        <f t="shared" si="10"/>
        <v/>
      </c>
    </row>
    <row r="56" spans="1:30" ht="29.25" customHeight="1" x14ac:dyDescent="0.5">
      <c r="A56" s="53"/>
      <c r="B56" s="69"/>
      <c r="C56" s="53"/>
      <c r="D56" s="53"/>
      <c r="E56" s="53"/>
      <c r="F56" s="53"/>
      <c r="G56" s="53"/>
      <c r="O56" s="53"/>
      <c r="P56" s="50">
        <f t="shared" si="1"/>
        <v>78</v>
      </c>
      <c r="Q56" s="64" t="s">
        <v>45</v>
      </c>
      <c r="R56" s="64" t="s">
        <v>52</v>
      </c>
      <c r="S56" s="63">
        <v>78</v>
      </c>
      <c r="T56" s="221"/>
      <c r="U56" s="224"/>
      <c r="V56" s="64">
        <v>2</v>
      </c>
      <c r="W56" s="64">
        <v>450</v>
      </c>
      <c r="X56" s="64">
        <v>3</v>
      </c>
      <c r="Y56" s="163" t="str">
        <f t="shared" si="2"/>
        <v>Manufactura</v>
      </c>
      <c r="Z56" s="64"/>
      <c r="AA56" s="60" t="s">
        <v>129</v>
      </c>
      <c r="AB56" s="49">
        <f t="shared" si="3"/>
        <v>60</v>
      </c>
      <c r="AC56" s="49" t="str">
        <f t="shared" si="4"/>
        <v>Manufactura</v>
      </c>
      <c r="AD56" s="53" t="str">
        <f t="shared" si="10"/>
        <v>Correcto</v>
      </c>
    </row>
    <row r="57" spans="1:30" ht="29.25" customHeight="1" x14ac:dyDescent="0.5">
      <c r="A57" s="53"/>
      <c r="B57" s="69"/>
      <c r="C57" s="53"/>
      <c r="D57" s="53"/>
      <c r="E57" s="53"/>
      <c r="F57" s="53"/>
      <c r="G57" s="53"/>
      <c r="I57" s="53"/>
      <c r="J57" s="53"/>
      <c r="K57" s="53"/>
      <c r="L57" s="53"/>
      <c r="M57" s="53"/>
      <c r="N57" s="53"/>
      <c r="O57" s="53"/>
      <c r="P57" s="50">
        <f t="shared" si="1"/>
        <v>1</v>
      </c>
      <c r="Q57" s="64"/>
      <c r="R57" s="64"/>
      <c r="S57" s="63"/>
      <c r="T57" s="221"/>
      <c r="U57" s="224"/>
      <c r="V57" s="65"/>
      <c r="W57" s="65"/>
      <c r="X57" s="65"/>
      <c r="Y57" s="164" t="str">
        <f t="shared" si="2"/>
        <v xml:space="preserve"> </v>
      </c>
      <c r="Z57" s="65"/>
      <c r="AA57" s="61"/>
      <c r="AB57" s="49">
        <f t="shared" si="3"/>
        <v>0</v>
      </c>
      <c r="AC57" s="49" t="str">
        <f t="shared" si="4"/>
        <v xml:space="preserve"> </v>
      </c>
      <c r="AD57" s="53" t="str">
        <f t="shared" si="10"/>
        <v/>
      </c>
    </row>
    <row r="58" spans="1:30" ht="29.25" customHeight="1" x14ac:dyDescent="0.4">
      <c r="A58" s="53"/>
      <c r="B58" s="69"/>
      <c r="C58" s="53"/>
      <c r="D58" s="53"/>
      <c r="E58" s="53"/>
      <c r="F58" s="53"/>
      <c r="G58" s="53"/>
      <c r="I58" s="53"/>
      <c r="J58" s="53"/>
      <c r="K58" s="53"/>
      <c r="L58" s="53"/>
      <c r="M58" s="53"/>
      <c r="N58" s="53"/>
      <c r="O58" s="53"/>
      <c r="P58" s="50">
        <f t="shared" si="1"/>
        <v>1</v>
      </c>
      <c r="Q58" s="211"/>
      <c r="R58" s="211"/>
      <c r="S58" s="212"/>
      <c r="T58" s="226">
        <v>60</v>
      </c>
      <c r="U58" s="229">
        <f>AB59-((60/P59)*S59)</f>
        <v>0</v>
      </c>
      <c r="V58" s="201"/>
      <c r="W58" s="201"/>
      <c r="X58" s="201"/>
      <c r="Y58" s="213" t="str">
        <f t="shared" si="2"/>
        <v xml:space="preserve"> </v>
      </c>
      <c r="Z58" s="201"/>
      <c r="AA58" s="201"/>
      <c r="AB58" s="49">
        <f t="shared" si="3"/>
        <v>0</v>
      </c>
      <c r="AC58" s="49" t="str">
        <f t="shared" si="4"/>
        <v xml:space="preserve"> </v>
      </c>
      <c r="AD58" s="53" t="str">
        <f t="shared" si="10"/>
        <v/>
      </c>
    </row>
    <row r="59" spans="1:30" ht="29.25" customHeight="1" x14ac:dyDescent="0.5">
      <c r="A59" s="53"/>
      <c r="B59" s="69"/>
      <c r="C59" s="53"/>
      <c r="D59" s="53"/>
      <c r="E59" s="53"/>
      <c r="F59" s="53"/>
      <c r="G59" s="53"/>
      <c r="I59" s="53"/>
      <c r="J59" s="53"/>
      <c r="K59" s="53"/>
      <c r="L59" s="53"/>
      <c r="M59" s="53"/>
      <c r="N59" s="53"/>
      <c r="O59" s="53"/>
      <c r="P59" s="50">
        <f t="shared" si="1"/>
        <v>78</v>
      </c>
      <c r="Q59" s="192" t="s">
        <v>45</v>
      </c>
      <c r="R59" s="192" t="s">
        <v>52</v>
      </c>
      <c r="S59" s="193">
        <v>78</v>
      </c>
      <c r="T59" s="227"/>
      <c r="U59" s="230"/>
      <c r="V59" s="65"/>
      <c r="W59" s="65"/>
      <c r="X59" s="65"/>
      <c r="Y59" s="164" t="str">
        <f t="shared" si="2"/>
        <v xml:space="preserve"> </v>
      </c>
      <c r="Z59" s="65"/>
      <c r="AA59" s="61"/>
      <c r="AB59" s="49">
        <f t="shared" si="3"/>
        <v>60</v>
      </c>
      <c r="AC59" s="49" t="str">
        <f t="shared" si="4"/>
        <v xml:space="preserve"> </v>
      </c>
      <c r="AD59" s="53" t="str">
        <f t="shared" si="10"/>
        <v>Correcto</v>
      </c>
    </row>
    <row r="60" spans="1:30" ht="29.25" customHeight="1" x14ac:dyDescent="0.5">
      <c r="A60" s="53"/>
      <c r="B60" s="69"/>
      <c r="C60" s="53"/>
      <c r="D60" s="53"/>
      <c r="E60" s="53"/>
      <c r="F60" s="53"/>
      <c r="G60" s="53"/>
      <c r="I60" s="53"/>
      <c r="J60" s="53"/>
      <c r="K60" s="53"/>
      <c r="L60" s="53"/>
      <c r="M60" s="53"/>
      <c r="N60" s="53"/>
      <c r="O60" s="53"/>
      <c r="P60" s="50">
        <f t="shared" si="1"/>
        <v>1</v>
      </c>
      <c r="Q60" s="196"/>
      <c r="R60" s="196"/>
      <c r="S60" s="197"/>
      <c r="T60" s="228"/>
      <c r="U60" s="231"/>
      <c r="V60" s="198"/>
      <c r="W60" s="198"/>
      <c r="X60" s="198"/>
      <c r="Y60" s="199" t="str">
        <f t="shared" si="2"/>
        <v xml:space="preserve"> </v>
      </c>
      <c r="Z60" s="198"/>
      <c r="AA60" s="200"/>
      <c r="AB60" s="49">
        <f t="shared" si="3"/>
        <v>0</v>
      </c>
      <c r="AC60" s="49" t="str">
        <f t="shared" si="4"/>
        <v xml:space="preserve"> </v>
      </c>
      <c r="AD60" s="53" t="str">
        <f t="shared" si="10"/>
        <v/>
      </c>
    </row>
    <row r="61" spans="1:30" ht="29.25" customHeight="1" x14ac:dyDescent="0.5">
      <c r="A61" s="53"/>
      <c r="B61" s="69"/>
      <c r="C61" s="53"/>
      <c r="D61" s="53"/>
      <c r="E61" s="53"/>
      <c r="F61" s="53"/>
      <c r="G61" s="53"/>
      <c r="I61" s="53"/>
      <c r="J61" s="53"/>
      <c r="K61" s="53"/>
      <c r="L61" s="53"/>
      <c r="M61" s="53"/>
      <c r="N61" s="53"/>
      <c r="O61" s="53"/>
      <c r="P61" s="50">
        <f t="shared" si="1"/>
        <v>1</v>
      </c>
      <c r="Q61" s="201"/>
      <c r="R61" s="202"/>
      <c r="S61" s="203"/>
      <c r="T61" s="220">
        <v>30</v>
      </c>
      <c r="U61" s="223">
        <f>AB62-((60/P62)*S62)</f>
        <v>-11.53846153846154</v>
      </c>
      <c r="V61" s="204"/>
      <c r="W61" s="204"/>
      <c r="X61" s="204"/>
      <c r="Y61" s="205" t="str">
        <f t="shared" si="2"/>
        <v xml:space="preserve"> </v>
      </c>
      <c r="Z61" s="204"/>
      <c r="AA61" s="206"/>
      <c r="AB61" s="49">
        <f t="shared" si="3"/>
        <v>0</v>
      </c>
      <c r="AC61" s="49" t="str">
        <f t="shared" si="4"/>
        <v xml:space="preserve"> </v>
      </c>
      <c r="AD61" s="53" t="str">
        <f t="shared" si="10"/>
        <v/>
      </c>
    </row>
    <row r="62" spans="1:30" ht="29.25" customHeight="1" x14ac:dyDescent="0.5">
      <c r="A62" s="53"/>
      <c r="B62" s="69"/>
      <c r="C62" s="53"/>
      <c r="D62" s="53"/>
      <c r="E62" s="53"/>
      <c r="F62" s="53"/>
      <c r="G62" s="53"/>
      <c r="I62" s="53"/>
      <c r="J62" s="53"/>
      <c r="K62" s="53"/>
      <c r="L62" s="53"/>
      <c r="M62" s="53"/>
      <c r="N62" s="53"/>
      <c r="O62" s="53"/>
      <c r="P62" s="50">
        <f t="shared" si="1"/>
        <v>78</v>
      </c>
      <c r="Q62" s="64" t="s">
        <v>45</v>
      </c>
      <c r="R62" s="64" t="s">
        <v>52</v>
      </c>
      <c r="S62" s="63">
        <v>54</v>
      </c>
      <c r="T62" s="221"/>
      <c r="U62" s="224"/>
      <c r="V62" s="64"/>
      <c r="W62" s="64"/>
      <c r="X62" s="64"/>
      <c r="Y62" s="163" t="str">
        <f t="shared" si="2"/>
        <v xml:space="preserve"> </v>
      </c>
      <c r="Z62" s="64"/>
      <c r="AA62" s="60"/>
      <c r="AB62" s="49">
        <f t="shared" si="3"/>
        <v>30</v>
      </c>
      <c r="AC62" s="49" t="str">
        <f t="shared" si="4"/>
        <v xml:space="preserve"> </v>
      </c>
      <c r="AD62" s="53" t="str">
        <f t="shared" si="10"/>
        <v>Correcto</v>
      </c>
    </row>
    <row r="63" spans="1:30" ht="29.25" customHeight="1" x14ac:dyDescent="0.5">
      <c r="A63" s="53"/>
      <c r="B63" s="69"/>
      <c r="C63" s="53"/>
      <c r="D63" s="53"/>
      <c r="E63" s="53"/>
      <c r="F63" s="53"/>
      <c r="G63" s="53"/>
      <c r="I63" s="53"/>
      <c r="J63" s="53"/>
      <c r="K63" s="53"/>
      <c r="L63" s="53"/>
      <c r="M63" s="53"/>
      <c r="N63" s="53"/>
      <c r="O63" s="53"/>
      <c r="P63" s="50">
        <f t="shared" si="1"/>
        <v>1</v>
      </c>
      <c r="Q63" s="64"/>
      <c r="R63" s="64"/>
      <c r="S63" s="63"/>
      <c r="T63" s="221"/>
      <c r="U63" s="224"/>
      <c r="V63" s="65"/>
      <c r="W63" s="65"/>
      <c r="X63" s="65"/>
      <c r="Y63" s="164" t="str">
        <f t="shared" si="2"/>
        <v xml:space="preserve"> </v>
      </c>
      <c r="Z63" s="65"/>
      <c r="AA63" s="61"/>
      <c r="AB63" s="49">
        <f t="shared" si="3"/>
        <v>0</v>
      </c>
      <c r="AC63" s="49" t="str">
        <f t="shared" si="4"/>
        <v xml:space="preserve"> </v>
      </c>
      <c r="AD63" s="53" t="str">
        <f t="shared" si="10"/>
        <v/>
      </c>
    </row>
    <row r="64" spans="1:30" ht="29.25" customHeight="1" x14ac:dyDescent="0.4">
      <c r="A64" s="53"/>
      <c r="B64" s="69"/>
      <c r="C64" s="53"/>
      <c r="D64" s="53"/>
      <c r="E64" s="53"/>
      <c r="F64" s="53"/>
      <c r="G64" s="53"/>
      <c r="I64" s="53"/>
      <c r="J64" s="53"/>
      <c r="K64" s="53"/>
      <c r="L64" s="53"/>
      <c r="M64" s="53"/>
      <c r="N64" s="53"/>
      <c r="O64" s="53"/>
      <c r="P64" s="50">
        <f t="shared" si="1"/>
        <v>1</v>
      </c>
      <c r="Q64" s="211"/>
      <c r="R64" s="211"/>
      <c r="S64" s="212"/>
      <c r="T64" s="226">
        <v>60</v>
      </c>
      <c r="U64" s="229">
        <f>AB65-((60/P65)*S65)</f>
        <v>-3.0769230769230802</v>
      </c>
      <c r="V64" s="201"/>
      <c r="W64" s="201"/>
      <c r="X64" s="201"/>
      <c r="Y64" s="213" t="str">
        <f t="shared" si="2"/>
        <v xml:space="preserve"> </v>
      </c>
      <c r="Z64" s="201"/>
      <c r="AA64" s="201"/>
      <c r="AB64" s="49">
        <f t="shared" si="3"/>
        <v>0</v>
      </c>
      <c r="AC64" s="49" t="str">
        <f t="shared" si="4"/>
        <v xml:space="preserve"> </v>
      </c>
      <c r="AD64" s="53" t="str">
        <f t="shared" si="10"/>
        <v/>
      </c>
    </row>
    <row r="65" spans="1:30" ht="29.25" customHeight="1" x14ac:dyDescent="0.5">
      <c r="A65" s="53"/>
      <c r="B65" s="69"/>
      <c r="C65" s="53"/>
      <c r="D65" s="53"/>
      <c r="E65" s="53"/>
      <c r="F65" s="53"/>
      <c r="G65" s="53"/>
      <c r="I65" s="53"/>
      <c r="J65" s="53"/>
      <c r="K65" s="53"/>
      <c r="L65" s="53"/>
      <c r="M65" s="53"/>
      <c r="N65" s="53"/>
      <c r="O65" s="53"/>
      <c r="P65" s="50">
        <f t="shared" si="1"/>
        <v>78</v>
      </c>
      <c r="Q65" s="192" t="s">
        <v>45</v>
      </c>
      <c r="R65" s="192" t="s">
        <v>52</v>
      </c>
      <c r="S65" s="193">
        <v>82</v>
      </c>
      <c r="T65" s="227"/>
      <c r="U65" s="230"/>
      <c r="V65" s="65"/>
      <c r="W65" s="65"/>
      <c r="X65" s="65"/>
      <c r="Y65" s="164" t="str">
        <f t="shared" si="2"/>
        <v xml:space="preserve"> </v>
      </c>
      <c r="Z65" s="65"/>
      <c r="AA65" s="61"/>
      <c r="AB65" s="49">
        <f t="shared" si="3"/>
        <v>60</v>
      </c>
      <c r="AC65" s="49" t="str">
        <f t="shared" si="4"/>
        <v xml:space="preserve"> </v>
      </c>
      <c r="AD65" s="53" t="str">
        <f t="shared" si="10"/>
        <v>Correcto</v>
      </c>
    </row>
    <row r="66" spans="1:30" ht="29.25" customHeight="1" x14ac:dyDescent="0.5">
      <c r="A66" s="53"/>
      <c r="B66" s="69"/>
      <c r="C66" s="53"/>
      <c r="D66" s="53"/>
      <c r="E66" s="53"/>
      <c r="F66" s="53"/>
      <c r="G66" s="53"/>
      <c r="I66" s="53"/>
      <c r="J66" s="53"/>
      <c r="K66" s="53"/>
      <c r="L66" s="53"/>
      <c r="M66" s="53"/>
      <c r="N66" s="53"/>
      <c r="O66" s="53"/>
      <c r="P66" s="50">
        <f t="shared" si="1"/>
        <v>1</v>
      </c>
      <c r="Q66" s="196"/>
      <c r="R66" s="196"/>
      <c r="S66" s="197"/>
      <c r="T66" s="228"/>
      <c r="U66" s="231"/>
      <c r="V66" s="198"/>
      <c r="W66" s="198"/>
      <c r="X66" s="198"/>
      <c r="Y66" s="199" t="str">
        <f t="shared" si="2"/>
        <v xml:space="preserve"> </v>
      </c>
      <c r="Z66" s="198"/>
      <c r="AA66" s="200"/>
      <c r="AB66" s="49">
        <f t="shared" si="3"/>
        <v>0</v>
      </c>
      <c r="AC66" s="49" t="str">
        <f t="shared" si="4"/>
        <v xml:space="preserve"> </v>
      </c>
      <c r="AD66" s="53" t="str">
        <f t="shared" si="10"/>
        <v/>
      </c>
    </row>
    <row r="67" spans="1:30" ht="29.25" customHeight="1" x14ac:dyDescent="0.5">
      <c r="A67" s="53"/>
      <c r="B67" s="69"/>
      <c r="C67" s="53"/>
      <c r="D67" s="53"/>
      <c r="E67" s="53"/>
      <c r="F67" s="53"/>
      <c r="G67" s="53"/>
      <c r="I67" s="53"/>
      <c r="J67" s="53"/>
      <c r="K67" s="53"/>
      <c r="L67" s="53"/>
      <c r="M67" s="53"/>
      <c r="N67" s="53"/>
      <c r="O67" s="53"/>
      <c r="P67" s="50">
        <f t="shared" si="1"/>
        <v>1</v>
      </c>
      <c r="Q67" s="201"/>
      <c r="R67" s="202"/>
      <c r="S67" s="203"/>
      <c r="T67" s="220">
        <v>60</v>
      </c>
      <c r="U67" s="223">
        <f>AB68-((60/P68)*S68)</f>
        <v>-6.1538461538461604</v>
      </c>
      <c r="V67" s="204"/>
      <c r="W67" s="204"/>
      <c r="X67" s="204"/>
      <c r="Y67" s="205" t="str">
        <f t="shared" si="2"/>
        <v xml:space="preserve"> </v>
      </c>
      <c r="Z67" s="204"/>
      <c r="AA67" s="206"/>
      <c r="AB67" s="49">
        <f t="shared" si="3"/>
        <v>0</v>
      </c>
      <c r="AC67" s="49" t="str">
        <f t="shared" si="4"/>
        <v xml:space="preserve"> </v>
      </c>
      <c r="AD67" s="53" t="str">
        <f t="shared" si="10"/>
        <v/>
      </c>
    </row>
    <row r="68" spans="1:30" ht="29.25" customHeight="1" x14ac:dyDescent="0.5">
      <c r="A68" s="53"/>
      <c r="B68" s="69"/>
      <c r="C68" s="53"/>
      <c r="D68" s="53"/>
      <c r="E68" s="53"/>
      <c r="F68" s="53"/>
      <c r="G68" s="53"/>
      <c r="I68" s="53"/>
      <c r="J68" s="53"/>
      <c r="K68" s="53"/>
      <c r="L68" s="53"/>
      <c r="M68" s="53"/>
      <c r="N68" s="53"/>
      <c r="O68" s="53"/>
      <c r="P68" s="50">
        <f t="shared" si="1"/>
        <v>78</v>
      </c>
      <c r="Q68" s="64" t="s">
        <v>45</v>
      </c>
      <c r="R68" s="64" t="s">
        <v>52</v>
      </c>
      <c r="S68" s="63">
        <v>86</v>
      </c>
      <c r="T68" s="221"/>
      <c r="U68" s="224"/>
      <c r="V68" s="64"/>
      <c r="W68" s="64"/>
      <c r="X68" s="64"/>
      <c r="Y68" s="163" t="str">
        <f t="shared" si="2"/>
        <v xml:space="preserve"> </v>
      </c>
      <c r="Z68" s="64"/>
      <c r="AA68" s="60"/>
      <c r="AB68" s="49">
        <f t="shared" si="3"/>
        <v>60</v>
      </c>
      <c r="AC68" s="49" t="str">
        <f t="shared" si="4"/>
        <v xml:space="preserve"> </v>
      </c>
      <c r="AD68" s="53" t="str">
        <f t="shared" ref="AD68:AD99" si="11">IF(Q68=$B$26,(IF(OR(R68=$C$26,R68=$C$27,R68=$C$28),"Correcto","Incorrecto")),(IF(Q68=$B$27,(IF(OR(R68=$C$26,R68=$C$27),"Correcto","Incorrecto")),(IF(Q68=$B$28,(IF(OR(R68=$C$26,R68=$C$27),"Correcto","Incorrecto")),(IF(Q68=$B$29,(IF(OR(R68=$C$26,R68=$C$27),"Correcto","Incorrecto")),(IF(Q68=$B$30,(IF(OR(R68=$C$26,R68=$C$27),"Correcto","Incorrecto")),(IF(Q68=$B$31,(IF(OR(R68=$E$26,R68=$E$27),"Correcto","Incorrecto")),(IF(OR(Q68=$B$32,Q68=$B$33),(IF(R68=Ford_3.0L,"Correcto","Incorrecto")),(IF(OR(Q68=$B$34,Q68=$B$37),(IF(OR(R68=$C$32,R68=$C$33),"Correcto","Incorrecto")),(IF(Q68=$B$35,(IF(R68=Nissan,"Correcto","Incorrecto")),(IF(Q68=$B$36,(IF(OR(R68=$C$26,R68=$C$27),"Correcto","Incorrecto")),(IF(Q68=$B$38,(IF(R68=GM,"Correcto","Incorrecto")),"")))))))))))))))))))))</f>
        <v>Correcto</v>
      </c>
    </row>
    <row r="69" spans="1:30" ht="29.25" customHeight="1" x14ac:dyDescent="0.5">
      <c r="A69" s="53"/>
      <c r="B69" s="69"/>
      <c r="C69" s="53"/>
      <c r="D69" s="53"/>
      <c r="E69" s="53"/>
      <c r="F69" s="53"/>
      <c r="G69" s="53"/>
      <c r="I69" s="53"/>
      <c r="J69" s="53"/>
      <c r="K69" s="53"/>
      <c r="L69" s="53"/>
      <c r="M69" s="53"/>
      <c r="N69" s="53"/>
      <c r="O69" s="53"/>
      <c r="P69" s="50">
        <f t="shared" ref="P69:P132" si="12">IF(Q69=$B$26,(IF(R69=$C$28,$D$12,$D$5)),(IF(Q69=$B$27,$D$6,(IF(Q69=$B$28,$D$6,(IF(Q69=$B$29,$D$6,(IF(Q69=$B$30,$D$6,(IF(Q69=$B$31,$D$8,(IF(Q69=$B$32,$D$9,(IF(Q69=$B$33,$D$10,(IF(Q69=$B$34,$D$11,(IF(Q69=$B$35,$D$13,(IF(Q69=$B$38,$D$14,(IF(Q69=$B$36,$D$7,(IF(Q69=$B$37,$D$15,1)))))))))))))))))))))))))</f>
        <v>1</v>
      </c>
      <c r="Q69" s="64"/>
      <c r="R69" s="64"/>
      <c r="S69" s="63"/>
      <c r="T69" s="221"/>
      <c r="U69" s="224"/>
      <c r="V69" s="65"/>
      <c r="W69" s="65"/>
      <c r="X69" s="65"/>
      <c r="Y69" s="164" t="str">
        <f t="shared" ref="Y69:Y132" si="13">IF(X69=1,"Calidad",(IF(X69=2,"Logistica",(IF(X69=3,"Manufactura",(IF(X69=4,"Mantenimiento",(IF(X69=5,"Cambio de modelo",(IF(X69=6,"Starving",(IF(X69=7,"Bloqueo",(IF(X69=8,"Paro Programado",(IF(X69=9,"Falta de Personal",IF(X69=10,"Otros"," "))))))))))))))))))</f>
        <v xml:space="preserve"> </v>
      </c>
      <c r="Z69" s="65"/>
      <c r="AA69" s="61"/>
      <c r="AB69" s="49">
        <f t="shared" ref="AB69:AB132" si="14">IF(T68=$F$20,45,(IF(T68=$F$21,30,(IF(T68=$F$22,50,(IF(T68=$F$23,60,0)))))))</f>
        <v>0</v>
      </c>
      <c r="AC69" s="49" t="str">
        <f t="shared" ref="AC69:AC132" si="15">IF(X69=1, "Calidad", (IF(X69=2, "Logistica", (IF(X69=3,"Manufactura", (IF(X69=4, "Mantenimiento", (IF(X69=5, "Cambio", (IF(X69=6,"FaltaCoreB", (IF(X69=7,"FaltaTH",(IF(X69=8,"Personal",(IF(X69=9,"Otros"," ")))))))))))))))))</f>
        <v xml:space="preserve"> </v>
      </c>
      <c r="AD69" s="53" t="str">
        <f t="shared" si="11"/>
        <v/>
      </c>
    </row>
    <row r="70" spans="1:30" ht="29.25" customHeight="1" x14ac:dyDescent="0.4">
      <c r="A70" s="53"/>
      <c r="B70" s="69"/>
      <c r="C70" s="53"/>
      <c r="D70" s="53"/>
      <c r="E70" s="53"/>
      <c r="F70" s="53"/>
      <c r="G70" s="53"/>
      <c r="I70" s="53"/>
      <c r="J70" s="53"/>
      <c r="K70" s="53"/>
      <c r="L70" s="53"/>
      <c r="M70" s="53"/>
      <c r="N70" s="53"/>
      <c r="O70" s="53"/>
      <c r="P70" s="50">
        <f t="shared" si="12"/>
        <v>1</v>
      </c>
      <c r="Q70" s="211"/>
      <c r="R70" s="211"/>
      <c r="S70" s="212"/>
      <c r="T70" s="226">
        <v>60</v>
      </c>
      <c r="U70" s="229">
        <f>AB71-((60/P71)*S71)</f>
        <v>-3.0769230769230802</v>
      </c>
      <c r="V70" s="201"/>
      <c r="W70" s="201"/>
      <c r="X70" s="201"/>
      <c r="Y70" s="213" t="str">
        <f t="shared" si="13"/>
        <v xml:space="preserve"> </v>
      </c>
      <c r="Z70" s="201"/>
      <c r="AA70" s="201"/>
      <c r="AB70" s="49">
        <f t="shared" si="14"/>
        <v>0</v>
      </c>
      <c r="AC70" s="49" t="str">
        <f t="shared" si="15"/>
        <v xml:space="preserve"> </v>
      </c>
      <c r="AD70" s="53" t="str">
        <f t="shared" si="11"/>
        <v/>
      </c>
    </row>
    <row r="71" spans="1:30" ht="29.25" customHeight="1" x14ac:dyDescent="0.5">
      <c r="A71" s="53"/>
      <c r="B71" s="69"/>
      <c r="C71" s="53"/>
      <c r="D71" s="53"/>
      <c r="E71" s="53"/>
      <c r="F71" s="53"/>
      <c r="G71" s="53"/>
      <c r="I71" s="53"/>
      <c r="J71" s="53"/>
      <c r="K71" s="53"/>
      <c r="L71" s="53"/>
      <c r="M71" s="53"/>
      <c r="N71" s="53"/>
      <c r="O71" s="53"/>
      <c r="P71" s="50">
        <f t="shared" si="12"/>
        <v>78</v>
      </c>
      <c r="Q71" s="192" t="s">
        <v>45</v>
      </c>
      <c r="R71" s="192" t="s">
        <v>52</v>
      </c>
      <c r="S71" s="193">
        <v>82</v>
      </c>
      <c r="T71" s="227"/>
      <c r="U71" s="230"/>
      <c r="V71" s="65"/>
      <c r="W71" s="65"/>
      <c r="X71" s="65"/>
      <c r="Y71" s="164" t="str">
        <f t="shared" si="13"/>
        <v xml:space="preserve"> </v>
      </c>
      <c r="Z71" s="65"/>
      <c r="AA71" s="61"/>
      <c r="AB71" s="49">
        <f t="shared" si="14"/>
        <v>60</v>
      </c>
      <c r="AC71" s="49" t="str">
        <f t="shared" si="15"/>
        <v xml:space="preserve"> </v>
      </c>
      <c r="AD71" s="53" t="str">
        <f t="shared" si="11"/>
        <v>Correcto</v>
      </c>
    </row>
    <row r="72" spans="1:30" ht="29.25" customHeight="1" x14ac:dyDescent="0.5">
      <c r="A72" s="53"/>
      <c r="B72" s="69"/>
      <c r="C72" s="53"/>
      <c r="D72" s="53"/>
      <c r="E72" s="53"/>
      <c r="F72" s="53"/>
      <c r="G72" s="53"/>
      <c r="I72" s="53"/>
      <c r="J72" s="53"/>
      <c r="K72" s="53"/>
      <c r="L72" s="53"/>
      <c r="M72" s="53"/>
      <c r="N72" s="53"/>
      <c r="O72" s="53"/>
      <c r="P72" s="50">
        <f t="shared" si="12"/>
        <v>1</v>
      </c>
      <c r="Q72" s="196"/>
      <c r="R72" s="196"/>
      <c r="S72" s="197"/>
      <c r="T72" s="228"/>
      <c r="U72" s="231"/>
      <c r="V72" s="198"/>
      <c r="W72" s="198"/>
      <c r="X72" s="198"/>
      <c r="Y72" s="199" t="str">
        <f t="shared" si="13"/>
        <v xml:space="preserve"> </v>
      </c>
      <c r="Z72" s="198"/>
      <c r="AA72" s="200"/>
      <c r="AB72" s="49">
        <f t="shared" si="14"/>
        <v>0</v>
      </c>
      <c r="AC72" s="49" t="str">
        <f t="shared" si="15"/>
        <v xml:space="preserve"> </v>
      </c>
      <c r="AD72" s="53" t="str">
        <f t="shared" si="11"/>
        <v/>
      </c>
    </row>
    <row r="73" spans="1:30" ht="29.25" customHeight="1" x14ac:dyDescent="0.5">
      <c r="A73" s="53"/>
      <c r="B73" s="69"/>
      <c r="C73" s="53"/>
      <c r="D73" s="53"/>
      <c r="E73" s="53"/>
      <c r="F73" s="53"/>
      <c r="G73" s="53"/>
      <c r="I73" s="53"/>
      <c r="J73" s="53"/>
      <c r="K73" s="53"/>
      <c r="L73" s="53"/>
      <c r="M73" s="53"/>
      <c r="N73" s="53"/>
      <c r="O73" s="53"/>
      <c r="P73" s="50">
        <f t="shared" si="12"/>
        <v>1</v>
      </c>
      <c r="Q73" s="201"/>
      <c r="R73" s="202"/>
      <c r="S73" s="203"/>
      <c r="T73" s="220">
        <v>60</v>
      </c>
      <c r="U73" s="223">
        <f>AB74-((60/P74)*S74)</f>
        <v>0</v>
      </c>
      <c r="V73" s="204"/>
      <c r="W73" s="204"/>
      <c r="X73" s="204"/>
      <c r="Y73" s="205" t="str">
        <f t="shared" si="13"/>
        <v xml:space="preserve"> </v>
      </c>
      <c r="Z73" s="204"/>
      <c r="AA73" s="206"/>
      <c r="AB73" s="49">
        <f t="shared" si="14"/>
        <v>0</v>
      </c>
      <c r="AC73" s="49" t="str">
        <f t="shared" si="15"/>
        <v xml:space="preserve"> </v>
      </c>
      <c r="AD73" s="53" t="str">
        <f t="shared" si="11"/>
        <v/>
      </c>
    </row>
    <row r="74" spans="1:30" ht="29.25" customHeight="1" x14ac:dyDescent="0.5">
      <c r="A74" s="53"/>
      <c r="B74" s="69"/>
      <c r="C74" s="53"/>
      <c r="D74" s="53"/>
      <c r="E74" s="53"/>
      <c r="F74" s="53"/>
      <c r="G74" s="53"/>
      <c r="I74" s="53"/>
      <c r="J74" s="53"/>
      <c r="K74" s="53"/>
      <c r="L74" s="53"/>
      <c r="M74" s="53"/>
      <c r="N74" s="53"/>
      <c r="O74" s="53"/>
      <c r="P74" s="50">
        <f t="shared" si="12"/>
        <v>78</v>
      </c>
      <c r="Q74" s="64" t="s">
        <v>45</v>
      </c>
      <c r="R74" s="64" t="s">
        <v>52</v>
      </c>
      <c r="S74" s="63">
        <v>78</v>
      </c>
      <c r="T74" s="221"/>
      <c r="U74" s="224"/>
      <c r="V74" s="64"/>
      <c r="W74" s="64"/>
      <c r="X74" s="64"/>
      <c r="Y74" s="163" t="str">
        <f t="shared" si="13"/>
        <v xml:space="preserve"> </v>
      </c>
      <c r="Z74" s="64"/>
      <c r="AA74" s="60"/>
      <c r="AB74" s="49">
        <f t="shared" si="14"/>
        <v>60</v>
      </c>
      <c r="AC74" s="49" t="str">
        <f t="shared" si="15"/>
        <v xml:space="preserve"> </v>
      </c>
      <c r="AD74" s="53" t="str">
        <f t="shared" si="11"/>
        <v>Correcto</v>
      </c>
    </row>
    <row r="75" spans="1:30" ht="29.25" customHeight="1" x14ac:dyDescent="0.5">
      <c r="A75" s="53"/>
      <c r="B75" s="69"/>
      <c r="C75" s="53"/>
      <c r="D75" s="53"/>
      <c r="E75" s="53"/>
      <c r="F75" s="53"/>
      <c r="G75" s="53"/>
      <c r="I75" s="53"/>
      <c r="J75" s="53"/>
      <c r="K75" s="53"/>
      <c r="L75" s="53"/>
      <c r="M75" s="53"/>
      <c r="N75" s="53"/>
      <c r="O75" s="53"/>
      <c r="P75" s="50">
        <f t="shared" si="12"/>
        <v>1</v>
      </c>
      <c r="Q75" s="64"/>
      <c r="R75" s="64"/>
      <c r="S75" s="63"/>
      <c r="T75" s="221"/>
      <c r="U75" s="224"/>
      <c r="V75" s="65"/>
      <c r="W75" s="65"/>
      <c r="X75" s="65"/>
      <c r="Y75" s="164" t="str">
        <f t="shared" si="13"/>
        <v xml:space="preserve"> </v>
      </c>
      <c r="Z75" s="65"/>
      <c r="AA75" s="61"/>
      <c r="AB75" s="49">
        <f t="shared" si="14"/>
        <v>0</v>
      </c>
      <c r="AC75" s="49" t="str">
        <f t="shared" si="15"/>
        <v xml:space="preserve"> </v>
      </c>
      <c r="AD75" s="53" t="str">
        <f t="shared" si="11"/>
        <v/>
      </c>
    </row>
    <row r="76" spans="1:30" ht="29.25" customHeight="1" x14ac:dyDescent="0.4">
      <c r="A76" s="53"/>
      <c r="B76" s="69"/>
      <c r="C76" s="53"/>
      <c r="D76" s="53"/>
      <c r="E76" s="53"/>
      <c r="F76" s="53"/>
      <c r="G76" s="53"/>
      <c r="I76" s="53"/>
      <c r="J76" s="53"/>
      <c r="K76" s="53"/>
      <c r="L76" s="53"/>
      <c r="M76" s="53"/>
      <c r="N76" s="53"/>
      <c r="O76" s="53"/>
      <c r="P76" s="50">
        <f t="shared" si="12"/>
        <v>1</v>
      </c>
      <c r="Q76" s="211"/>
      <c r="R76" s="211"/>
      <c r="S76" s="212"/>
      <c r="T76" s="226">
        <v>45</v>
      </c>
      <c r="U76" s="229">
        <f>AB77-((60/P77)*S77)</f>
        <v>-1.1538461538461533</v>
      </c>
      <c r="V76" s="201"/>
      <c r="W76" s="201"/>
      <c r="X76" s="201"/>
      <c r="Y76" s="213" t="str">
        <f t="shared" si="13"/>
        <v xml:space="preserve"> </v>
      </c>
      <c r="Z76" s="201"/>
      <c r="AA76" s="201"/>
      <c r="AB76" s="49">
        <f t="shared" si="14"/>
        <v>0</v>
      </c>
      <c r="AC76" s="49" t="str">
        <f t="shared" si="15"/>
        <v xml:space="preserve"> </v>
      </c>
      <c r="AD76" s="53" t="str">
        <f t="shared" si="11"/>
        <v/>
      </c>
    </row>
    <row r="77" spans="1:30" ht="29.25" customHeight="1" x14ac:dyDescent="0.5">
      <c r="A77" s="53"/>
      <c r="B77" s="69"/>
      <c r="C77" s="53"/>
      <c r="D77" s="53"/>
      <c r="E77" s="53"/>
      <c r="F77" s="53"/>
      <c r="G77" s="53"/>
      <c r="I77" s="53"/>
      <c r="J77" s="53"/>
      <c r="K77" s="53"/>
      <c r="L77" s="53"/>
      <c r="M77" s="53"/>
      <c r="N77" s="53"/>
      <c r="O77" s="53"/>
      <c r="P77" s="50">
        <f t="shared" si="12"/>
        <v>78</v>
      </c>
      <c r="Q77" s="192" t="s">
        <v>45</v>
      </c>
      <c r="R77" s="192" t="s">
        <v>52</v>
      </c>
      <c r="S77" s="193">
        <v>60</v>
      </c>
      <c r="T77" s="227"/>
      <c r="U77" s="230"/>
      <c r="V77" s="65"/>
      <c r="W77" s="65"/>
      <c r="X77" s="65"/>
      <c r="Y77" s="164" t="str">
        <f t="shared" si="13"/>
        <v xml:space="preserve"> </v>
      </c>
      <c r="Z77" s="65"/>
      <c r="AA77" s="61"/>
      <c r="AB77" s="49">
        <f t="shared" si="14"/>
        <v>45</v>
      </c>
      <c r="AC77" s="49" t="str">
        <f t="shared" si="15"/>
        <v xml:space="preserve"> </v>
      </c>
      <c r="AD77" s="53" t="str">
        <f t="shared" si="11"/>
        <v>Correcto</v>
      </c>
    </row>
    <row r="78" spans="1:30" ht="29.25" customHeight="1" x14ac:dyDescent="0.5">
      <c r="A78" s="53"/>
      <c r="B78" s="69"/>
      <c r="C78" s="53"/>
      <c r="D78" s="53"/>
      <c r="E78" s="53"/>
      <c r="F78" s="53"/>
      <c r="G78" s="53"/>
      <c r="I78" s="53"/>
      <c r="J78" s="53"/>
      <c r="K78" s="53"/>
      <c r="L78" s="53"/>
      <c r="M78" s="53"/>
      <c r="N78" s="53"/>
      <c r="O78" s="53"/>
      <c r="P78" s="50">
        <f t="shared" si="12"/>
        <v>1</v>
      </c>
      <c r="Q78" s="196"/>
      <c r="R78" s="196"/>
      <c r="S78" s="197"/>
      <c r="T78" s="228"/>
      <c r="U78" s="231"/>
      <c r="V78" s="198"/>
      <c r="W78" s="198"/>
      <c r="X78" s="198"/>
      <c r="Y78" s="199" t="str">
        <f t="shared" si="13"/>
        <v xml:space="preserve"> </v>
      </c>
      <c r="Z78" s="198"/>
      <c r="AA78" s="200"/>
      <c r="AB78" s="49">
        <f t="shared" si="14"/>
        <v>0</v>
      </c>
      <c r="AC78" s="49" t="str">
        <f t="shared" si="15"/>
        <v xml:space="preserve"> </v>
      </c>
      <c r="AD78" s="53" t="str">
        <f t="shared" si="11"/>
        <v/>
      </c>
    </row>
    <row r="79" spans="1:30" ht="29.25" customHeight="1" x14ac:dyDescent="0.5">
      <c r="A79" s="53"/>
      <c r="B79" s="69"/>
      <c r="C79" s="53"/>
      <c r="D79" s="53"/>
      <c r="E79" s="53"/>
      <c r="F79" s="53"/>
      <c r="G79" s="53"/>
      <c r="I79" s="53"/>
      <c r="J79" s="53"/>
      <c r="K79" s="53"/>
      <c r="L79" s="53"/>
      <c r="M79" s="53"/>
      <c r="N79" s="53"/>
      <c r="O79" s="53"/>
      <c r="P79" s="50">
        <f t="shared" si="12"/>
        <v>1</v>
      </c>
      <c r="Q79" s="201"/>
      <c r="R79" s="202"/>
      <c r="S79" s="203"/>
      <c r="T79" s="220">
        <v>60</v>
      </c>
      <c r="U79" s="223">
        <f>AB80-((60/P80)*S80)</f>
        <v>60</v>
      </c>
      <c r="V79" s="204"/>
      <c r="W79" s="204"/>
      <c r="X79" s="204"/>
      <c r="Y79" s="205" t="str">
        <f t="shared" si="13"/>
        <v xml:space="preserve"> </v>
      </c>
      <c r="Z79" s="204"/>
      <c r="AA79" s="206"/>
      <c r="AB79" s="49">
        <f t="shared" si="14"/>
        <v>0</v>
      </c>
      <c r="AC79" s="49" t="str">
        <f t="shared" si="15"/>
        <v xml:space="preserve"> </v>
      </c>
      <c r="AD79" s="53" t="str">
        <f t="shared" si="11"/>
        <v/>
      </c>
    </row>
    <row r="80" spans="1:30" ht="29.25" customHeight="1" x14ac:dyDescent="0.5">
      <c r="A80" s="53"/>
      <c r="B80" s="69"/>
      <c r="C80" s="53"/>
      <c r="D80" s="53"/>
      <c r="E80" s="53"/>
      <c r="F80" s="53"/>
      <c r="G80" s="53"/>
      <c r="I80" s="53"/>
      <c r="J80" s="53"/>
      <c r="K80" s="53"/>
      <c r="L80" s="53"/>
      <c r="M80" s="53"/>
      <c r="N80" s="53"/>
      <c r="O80" s="53"/>
      <c r="P80" s="50">
        <f t="shared" si="12"/>
        <v>1</v>
      </c>
      <c r="Q80" s="64"/>
      <c r="R80" s="64"/>
      <c r="S80" s="63"/>
      <c r="T80" s="221"/>
      <c r="U80" s="224"/>
      <c r="V80" s="64"/>
      <c r="W80" s="64"/>
      <c r="X80" s="64"/>
      <c r="Y80" s="163" t="str">
        <f t="shared" si="13"/>
        <v xml:space="preserve"> </v>
      </c>
      <c r="Z80" s="64"/>
      <c r="AA80" s="60"/>
      <c r="AB80" s="49">
        <f t="shared" si="14"/>
        <v>60</v>
      </c>
      <c r="AC80" s="49" t="str">
        <f t="shared" si="15"/>
        <v xml:space="preserve"> </v>
      </c>
      <c r="AD80" s="53" t="str">
        <f t="shared" si="11"/>
        <v/>
      </c>
    </row>
    <row r="81" spans="1:75" ht="29.25" customHeight="1" x14ac:dyDescent="0.5">
      <c r="A81" s="53"/>
      <c r="B81" s="69"/>
      <c r="C81" s="53"/>
      <c r="D81" s="53"/>
      <c r="E81" s="53"/>
      <c r="F81" s="53"/>
      <c r="G81" s="53"/>
      <c r="I81" s="53"/>
      <c r="J81" s="53"/>
      <c r="K81" s="53"/>
      <c r="L81" s="53"/>
      <c r="M81" s="53"/>
      <c r="N81" s="53"/>
      <c r="O81" s="53"/>
      <c r="P81" s="50">
        <f t="shared" si="12"/>
        <v>1</v>
      </c>
      <c r="Q81" s="64"/>
      <c r="R81" s="64"/>
      <c r="S81" s="63"/>
      <c r="T81" s="221"/>
      <c r="U81" s="224"/>
      <c r="V81" s="65"/>
      <c r="W81" s="65"/>
      <c r="X81" s="65"/>
      <c r="Y81" s="164" t="str">
        <f t="shared" si="13"/>
        <v xml:space="preserve"> </v>
      </c>
      <c r="Z81" s="65"/>
      <c r="AA81" s="61"/>
      <c r="AB81" s="49">
        <f t="shared" si="14"/>
        <v>0</v>
      </c>
      <c r="AC81" s="49" t="str">
        <f t="shared" si="15"/>
        <v xml:space="preserve"> </v>
      </c>
      <c r="AD81" s="53" t="str">
        <f t="shared" si="11"/>
        <v/>
      </c>
    </row>
    <row r="82" spans="1:75" ht="29.25" customHeight="1" x14ac:dyDescent="0.4">
      <c r="A82" s="53"/>
      <c r="B82" s="69"/>
      <c r="C82" s="53"/>
      <c r="D82" s="53"/>
      <c r="E82" s="53"/>
      <c r="F82" s="53"/>
      <c r="G82" s="53"/>
      <c r="I82" s="53"/>
      <c r="J82" s="53"/>
      <c r="K82" s="53"/>
      <c r="L82" s="53"/>
      <c r="M82" s="53"/>
      <c r="N82" s="53"/>
      <c r="O82" s="53"/>
      <c r="P82" s="50">
        <f t="shared" si="12"/>
        <v>1</v>
      </c>
      <c r="Q82" s="211"/>
      <c r="R82" s="211"/>
      <c r="S82" s="212"/>
      <c r="T82" s="226">
        <v>50</v>
      </c>
      <c r="U82" s="229">
        <f>AB83-((60/P83)*S83)</f>
        <v>0</v>
      </c>
      <c r="V82" s="201"/>
      <c r="W82" s="201"/>
      <c r="X82" s="201"/>
      <c r="Y82" s="213" t="str">
        <f t="shared" si="13"/>
        <v xml:space="preserve"> </v>
      </c>
      <c r="Z82" s="201"/>
      <c r="AA82" s="201"/>
      <c r="AB82" s="49">
        <f t="shared" si="14"/>
        <v>0</v>
      </c>
      <c r="AC82" s="49" t="str">
        <f t="shared" si="15"/>
        <v xml:space="preserve"> </v>
      </c>
      <c r="AD82" s="53" t="str">
        <f t="shared" si="11"/>
        <v/>
      </c>
    </row>
    <row r="83" spans="1:75" ht="29.25" customHeight="1" x14ac:dyDescent="0.5">
      <c r="A83" s="53"/>
      <c r="B83" s="69"/>
      <c r="C83" s="53"/>
      <c r="D83" s="53"/>
      <c r="E83" s="53"/>
      <c r="F83" s="53"/>
      <c r="G83" s="53"/>
      <c r="I83" s="53"/>
      <c r="J83" s="53"/>
      <c r="K83" s="53"/>
      <c r="L83" s="53"/>
      <c r="M83" s="53"/>
      <c r="N83" s="53"/>
      <c r="O83" s="53"/>
      <c r="P83" s="50">
        <f t="shared" si="12"/>
        <v>72</v>
      </c>
      <c r="Q83" s="192" t="s">
        <v>4</v>
      </c>
      <c r="R83" s="192" t="s">
        <v>49</v>
      </c>
      <c r="S83" s="193">
        <v>60</v>
      </c>
      <c r="T83" s="227"/>
      <c r="U83" s="230"/>
      <c r="V83" s="65"/>
      <c r="W83" s="65"/>
      <c r="X83" s="65"/>
      <c r="Y83" s="164" t="str">
        <f t="shared" si="13"/>
        <v xml:space="preserve"> </v>
      </c>
      <c r="Z83" s="65"/>
      <c r="AA83" s="61"/>
      <c r="AB83" s="49">
        <f t="shared" si="14"/>
        <v>50</v>
      </c>
      <c r="AC83" s="49" t="str">
        <f t="shared" si="15"/>
        <v xml:space="preserve"> </v>
      </c>
      <c r="AD83" s="53" t="str">
        <f t="shared" si="11"/>
        <v>Correcto</v>
      </c>
    </row>
    <row r="84" spans="1:75" ht="29.25" customHeight="1" x14ac:dyDescent="0.5">
      <c r="A84" s="53"/>
      <c r="B84" s="69"/>
      <c r="C84" s="53"/>
      <c r="D84" s="53"/>
      <c r="E84" s="53"/>
      <c r="F84" s="53"/>
      <c r="G84" s="53"/>
      <c r="I84" s="53"/>
      <c r="J84" s="53"/>
      <c r="K84" s="53"/>
      <c r="L84" s="53"/>
      <c r="M84" s="53"/>
      <c r="N84" s="53"/>
      <c r="O84" s="53"/>
      <c r="P84" s="50">
        <f t="shared" si="12"/>
        <v>1</v>
      </c>
      <c r="Q84" s="196"/>
      <c r="R84" s="196"/>
      <c r="S84" s="197"/>
      <c r="T84" s="228"/>
      <c r="U84" s="231"/>
      <c r="V84" s="198"/>
      <c r="W84" s="198"/>
      <c r="X84" s="198"/>
      <c r="Y84" s="199" t="str">
        <f t="shared" si="13"/>
        <v xml:space="preserve"> </v>
      </c>
      <c r="Z84" s="198"/>
      <c r="AA84" s="200"/>
      <c r="AB84" s="49">
        <f t="shared" si="14"/>
        <v>0</v>
      </c>
      <c r="AC84" s="49" t="str">
        <f t="shared" si="15"/>
        <v xml:space="preserve"> </v>
      </c>
      <c r="AD84" s="53" t="str">
        <f t="shared" si="11"/>
        <v/>
      </c>
    </row>
    <row r="85" spans="1:75" ht="29.25" customHeight="1" x14ac:dyDescent="0.5">
      <c r="A85" s="53"/>
      <c r="B85" s="69"/>
      <c r="C85" s="53"/>
      <c r="D85" s="53"/>
      <c r="E85" s="53"/>
      <c r="F85" s="53"/>
      <c r="G85" s="53"/>
      <c r="I85" s="53"/>
      <c r="J85" s="53"/>
      <c r="K85" s="53"/>
      <c r="L85" s="53"/>
      <c r="M85" s="53"/>
      <c r="N85" s="53"/>
      <c r="O85" s="53"/>
      <c r="P85" s="50">
        <f t="shared" si="12"/>
        <v>1</v>
      </c>
      <c r="Q85" s="201"/>
      <c r="R85" s="202"/>
      <c r="S85" s="203"/>
      <c r="T85" s="220">
        <v>60</v>
      </c>
      <c r="U85" s="223">
        <f>AB86-((60/P86)*S86)</f>
        <v>0</v>
      </c>
      <c r="V85" s="204"/>
      <c r="W85" s="204"/>
      <c r="X85" s="204"/>
      <c r="Y85" s="205" t="str">
        <f t="shared" si="13"/>
        <v xml:space="preserve"> </v>
      </c>
      <c r="Z85" s="204"/>
      <c r="AA85" s="206"/>
      <c r="AB85" s="49">
        <f t="shared" si="14"/>
        <v>0</v>
      </c>
      <c r="AC85" s="49" t="str">
        <f t="shared" si="15"/>
        <v xml:space="preserve"> </v>
      </c>
      <c r="AD85" s="53" t="str">
        <f t="shared" si="11"/>
        <v/>
      </c>
    </row>
    <row r="86" spans="1:75" ht="29.25" customHeight="1" x14ac:dyDescent="0.5">
      <c r="A86" s="53"/>
      <c r="B86" s="69"/>
      <c r="C86" s="53"/>
      <c r="D86" s="53"/>
      <c r="E86" s="53"/>
      <c r="F86" s="53"/>
      <c r="G86" s="53"/>
      <c r="I86" s="53"/>
      <c r="J86" s="53"/>
      <c r="K86" s="53"/>
      <c r="L86" s="53"/>
      <c r="M86" s="53"/>
      <c r="N86" s="53"/>
      <c r="O86" s="53"/>
      <c r="P86" s="50">
        <f t="shared" si="12"/>
        <v>72</v>
      </c>
      <c r="Q86" s="64" t="s">
        <v>4</v>
      </c>
      <c r="R86" s="64" t="s">
        <v>49</v>
      </c>
      <c r="S86" s="63">
        <v>72</v>
      </c>
      <c r="T86" s="221"/>
      <c r="U86" s="224"/>
      <c r="V86" s="64"/>
      <c r="W86" s="64"/>
      <c r="X86" s="64"/>
      <c r="Y86" s="163" t="str">
        <f t="shared" si="13"/>
        <v xml:space="preserve"> </v>
      </c>
      <c r="Z86" s="64"/>
      <c r="AA86" s="60"/>
      <c r="AB86" s="49">
        <f t="shared" si="14"/>
        <v>60</v>
      </c>
      <c r="AC86" s="49" t="str">
        <f t="shared" si="15"/>
        <v xml:space="preserve"> </v>
      </c>
      <c r="AD86" s="53" t="str">
        <f t="shared" si="11"/>
        <v>Correcto</v>
      </c>
    </row>
    <row r="87" spans="1:75" ht="29.25" customHeight="1" x14ac:dyDescent="0.5">
      <c r="A87" s="53"/>
      <c r="B87" s="69"/>
      <c r="C87" s="53"/>
      <c r="D87" s="53"/>
      <c r="E87" s="53"/>
      <c r="F87" s="53"/>
      <c r="G87" s="53"/>
      <c r="I87" s="53"/>
      <c r="J87" s="53"/>
      <c r="K87" s="53"/>
      <c r="L87" s="53"/>
      <c r="M87" s="53"/>
      <c r="N87" s="53"/>
      <c r="O87" s="53"/>
      <c r="P87" s="50">
        <f t="shared" si="12"/>
        <v>1</v>
      </c>
      <c r="Q87" s="64"/>
      <c r="R87" s="64"/>
      <c r="S87" s="63"/>
      <c r="T87" s="221"/>
      <c r="U87" s="224"/>
      <c r="V87" s="65"/>
      <c r="W87" s="65"/>
      <c r="X87" s="65"/>
      <c r="Y87" s="164" t="str">
        <f t="shared" si="13"/>
        <v xml:space="preserve"> </v>
      </c>
      <c r="Z87" s="65"/>
      <c r="AA87" s="61"/>
      <c r="AB87" s="49">
        <f t="shared" si="14"/>
        <v>0</v>
      </c>
      <c r="AC87" s="49" t="str">
        <f t="shared" si="15"/>
        <v xml:space="preserve"> </v>
      </c>
      <c r="AD87" s="53" t="str">
        <f t="shared" si="11"/>
        <v/>
      </c>
    </row>
    <row r="88" spans="1:75" ht="29.25" customHeight="1" x14ac:dyDescent="0.4">
      <c r="A88" s="53"/>
      <c r="B88" s="69"/>
      <c r="C88" s="53"/>
      <c r="D88" s="53"/>
      <c r="E88" s="53"/>
      <c r="F88" s="53"/>
      <c r="G88" s="53"/>
      <c r="I88" s="53"/>
      <c r="J88" s="53"/>
      <c r="K88" s="53"/>
      <c r="L88" s="53"/>
      <c r="M88" s="53"/>
      <c r="N88" s="53"/>
      <c r="O88" s="53"/>
      <c r="P88" s="50">
        <f t="shared" si="12"/>
        <v>1</v>
      </c>
      <c r="Q88" s="211"/>
      <c r="R88" s="211"/>
      <c r="S88" s="212"/>
      <c r="T88" s="226">
        <v>45</v>
      </c>
      <c r="U88" s="229">
        <f>AB89-((60/P89)*S89)</f>
        <v>0</v>
      </c>
      <c r="V88" s="201"/>
      <c r="W88" s="201"/>
      <c r="X88" s="201"/>
      <c r="Y88" s="213" t="str">
        <f t="shared" si="13"/>
        <v xml:space="preserve"> </v>
      </c>
      <c r="Z88" s="201"/>
      <c r="AA88" s="201"/>
      <c r="AB88" s="49">
        <f t="shared" si="14"/>
        <v>0</v>
      </c>
      <c r="AC88" s="49" t="str">
        <f t="shared" si="15"/>
        <v xml:space="preserve"> </v>
      </c>
      <c r="AD88" s="53" t="str">
        <f t="shared" si="11"/>
        <v/>
      </c>
    </row>
    <row r="89" spans="1:75" ht="29.25" customHeight="1" x14ac:dyDescent="0.5">
      <c r="A89" s="53"/>
      <c r="B89" s="69"/>
      <c r="C89" s="53"/>
      <c r="D89" s="53"/>
      <c r="E89" s="53"/>
      <c r="F89" s="53"/>
      <c r="G89" s="53"/>
      <c r="I89" s="53"/>
      <c r="J89" s="53"/>
      <c r="K89" s="53"/>
      <c r="L89" s="53"/>
      <c r="M89" s="53"/>
      <c r="N89" s="53"/>
      <c r="O89" s="53"/>
      <c r="P89" s="50">
        <f t="shared" si="12"/>
        <v>72</v>
      </c>
      <c r="Q89" s="192" t="s">
        <v>4</v>
      </c>
      <c r="R89" s="192" t="s">
        <v>49</v>
      </c>
      <c r="S89" s="193">
        <v>54</v>
      </c>
      <c r="T89" s="227"/>
      <c r="U89" s="230"/>
      <c r="V89" s="65"/>
      <c r="W89" s="65"/>
      <c r="X89" s="65"/>
      <c r="Y89" s="164" t="str">
        <f t="shared" si="13"/>
        <v xml:space="preserve"> </v>
      </c>
      <c r="Z89" s="65"/>
      <c r="AA89" s="61"/>
      <c r="AB89" s="49">
        <f t="shared" si="14"/>
        <v>45</v>
      </c>
      <c r="AC89" s="49" t="str">
        <f t="shared" si="15"/>
        <v xml:space="preserve"> </v>
      </c>
      <c r="AD89" s="53" t="str">
        <f t="shared" si="11"/>
        <v>Correcto</v>
      </c>
    </row>
    <row r="90" spans="1:75" ht="29.25" customHeight="1" x14ac:dyDescent="0.5">
      <c r="A90" s="53"/>
      <c r="B90" s="69"/>
      <c r="C90" s="53"/>
      <c r="D90" s="53"/>
      <c r="E90" s="53"/>
      <c r="F90" s="53"/>
      <c r="G90" s="53"/>
      <c r="I90" s="53"/>
      <c r="J90" s="53"/>
      <c r="K90" s="53"/>
      <c r="L90" s="53"/>
      <c r="M90" s="53"/>
      <c r="N90" s="53"/>
      <c r="O90" s="53"/>
      <c r="P90" s="50">
        <f t="shared" si="12"/>
        <v>1</v>
      </c>
      <c r="Q90" s="196"/>
      <c r="R90" s="196"/>
      <c r="S90" s="197"/>
      <c r="T90" s="228"/>
      <c r="U90" s="231"/>
      <c r="V90" s="198"/>
      <c r="W90" s="198"/>
      <c r="X90" s="198"/>
      <c r="Y90" s="199" t="str">
        <f t="shared" si="13"/>
        <v xml:space="preserve"> </v>
      </c>
      <c r="Z90" s="198"/>
      <c r="AA90" s="200"/>
      <c r="AB90" s="49">
        <f t="shared" si="14"/>
        <v>0</v>
      </c>
      <c r="AC90" s="49" t="str">
        <f t="shared" si="15"/>
        <v xml:space="preserve"> </v>
      </c>
      <c r="AD90" s="53" t="str">
        <f t="shared" si="11"/>
        <v/>
      </c>
    </row>
    <row r="91" spans="1:75" ht="29.25" customHeight="1" x14ac:dyDescent="0.5">
      <c r="A91" s="53"/>
      <c r="B91" s="69"/>
      <c r="C91" s="53"/>
      <c r="D91" s="53"/>
      <c r="E91" s="53"/>
      <c r="F91" s="53"/>
      <c r="G91" s="53"/>
      <c r="I91" s="53"/>
      <c r="J91" s="53"/>
      <c r="K91" s="53"/>
      <c r="L91" s="53"/>
      <c r="M91" s="53"/>
      <c r="N91" s="53"/>
      <c r="O91" s="53"/>
      <c r="P91" s="50">
        <f t="shared" si="12"/>
        <v>1</v>
      </c>
      <c r="Q91" s="201"/>
      <c r="R91" s="202"/>
      <c r="S91" s="203"/>
      <c r="T91" s="220">
        <v>60</v>
      </c>
      <c r="U91" s="223">
        <f>AB92-((60/P92)*S92)</f>
        <v>0</v>
      </c>
      <c r="V91" s="204"/>
      <c r="W91" s="204"/>
      <c r="X91" s="204"/>
      <c r="Y91" s="205" t="str">
        <f t="shared" si="13"/>
        <v xml:space="preserve"> </v>
      </c>
      <c r="Z91" s="204"/>
      <c r="AA91" s="206"/>
      <c r="AB91" s="49">
        <f t="shared" si="14"/>
        <v>0</v>
      </c>
      <c r="AC91" s="49" t="str">
        <f t="shared" si="15"/>
        <v xml:space="preserve"> </v>
      </c>
      <c r="AD91" s="53" t="str">
        <f t="shared" si="11"/>
        <v/>
      </c>
      <c r="BW91" s="14"/>
    </row>
    <row r="92" spans="1:75" ht="29.25" customHeight="1" x14ac:dyDescent="0.5">
      <c r="A92" s="53"/>
      <c r="B92" s="69"/>
      <c r="C92" s="53"/>
      <c r="D92" s="53"/>
      <c r="E92" s="53"/>
      <c r="F92" s="53"/>
      <c r="G92" s="53"/>
      <c r="I92" s="53"/>
      <c r="J92" s="53"/>
      <c r="K92" s="53"/>
      <c r="L92" s="53"/>
      <c r="M92" s="53"/>
      <c r="N92" s="53"/>
      <c r="O92" s="53"/>
      <c r="P92" s="50">
        <f t="shared" si="12"/>
        <v>72</v>
      </c>
      <c r="Q92" s="64" t="s">
        <v>4</v>
      </c>
      <c r="R92" s="64" t="s">
        <v>49</v>
      </c>
      <c r="S92" s="63">
        <v>72</v>
      </c>
      <c r="T92" s="221"/>
      <c r="U92" s="224"/>
      <c r="V92" s="64"/>
      <c r="W92" s="64"/>
      <c r="X92" s="64"/>
      <c r="Y92" s="163" t="str">
        <f t="shared" si="13"/>
        <v xml:space="preserve"> </v>
      </c>
      <c r="Z92" s="64"/>
      <c r="AA92" s="60"/>
      <c r="AB92" s="49">
        <f t="shared" si="14"/>
        <v>60</v>
      </c>
      <c r="AC92" s="49" t="str">
        <f t="shared" si="15"/>
        <v xml:space="preserve"> </v>
      </c>
      <c r="AD92" s="53" t="str">
        <f t="shared" si="11"/>
        <v>Correcto</v>
      </c>
      <c r="BW92" s="14"/>
    </row>
    <row r="93" spans="1:75" ht="29.25" customHeight="1" x14ac:dyDescent="0.5">
      <c r="A93" s="53"/>
      <c r="B93" s="69"/>
      <c r="C93" s="53"/>
      <c r="D93" s="53"/>
      <c r="E93" s="53"/>
      <c r="F93" s="53"/>
      <c r="G93" s="53"/>
      <c r="I93" s="53"/>
      <c r="J93" s="53"/>
      <c r="K93" s="53"/>
      <c r="L93" s="53"/>
      <c r="M93" s="53"/>
      <c r="N93" s="53"/>
      <c r="O93" s="53"/>
      <c r="P93" s="50">
        <f t="shared" si="12"/>
        <v>1</v>
      </c>
      <c r="Q93" s="64"/>
      <c r="R93" s="64"/>
      <c r="S93" s="63"/>
      <c r="T93" s="221"/>
      <c r="U93" s="224"/>
      <c r="V93" s="65"/>
      <c r="W93" s="65"/>
      <c r="X93" s="65"/>
      <c r="Y93" s="164" t="str">
        <f t="shared" si="13"/>
        <v xml:space="preserve"> </v>
      </c>
      <c r="Z93" s="65"/>
      <c r="AA93" s="61"/>
      <c r="AB93" s="49">
        <f t="shared" si="14"/>
        <v>0</v>
      </c>
      <c r="AC93" s="49" t="str">
        <f t="shared" si="15"/>
        <v xml:space="preserve"> </v>
      </c>
      <c r="AD93" s="53" t="str">
        <f t="shared" si="11"/>
        <v/>
      </c>
      <c r="BW93" s="14"/>
    </row>
    <row r="94" spans="1:75" ht="29.25" customHeight="1" x14ac:dyDescent="0.4">
      <c r="A94" s="53"/>
      <c r="B94" s="69"/>
      <c r="C94" s="53"/>
      <c r="D94" s="53"/>
      <c r="E94" s="53"/>
      <c r="F94" s="53"/>
      <c r="G94" s="53"/>
      <c r="I94" s="53"/>
      <c r="J94" s="53"/>
      <c r="K94" s="53"/>
      <c r="L94" s="53"/>
      <c r="M94" s="53"/>
      <c r="N94" s="53"/>
      <c r="O94" s="53"/>
      <c r="P94" s="50">
        <f t="shared" si="12"/>
        <v>1</v>
      </c>
      <c r="Q94" s="211"/>
      <c r="R94" s="211"/>
      <c r="S94" s="212"/>
      <c r="T94" s="226">
        <v>60</v>
      </c>
      <c r="U94" s="229">
        <f>AB95-((60/P95)*S95)</f>
        <v>0</v>
      </c>
      <c r="V94" s="201"/>
      <c r="W94" s="201"/>
      <c r="X94" s="201"/>
      <c r="Y94" s="213" t="str">
        <f t="shared" si="13"/>
        <v xml:space="preserve"> </v>
      </c>
      <c r="Z94" s="201"/>
      <c r="AA94" s="201"/>
      <c r="AB94" s="49">
        <f t="shared" si="14"/>
        <v>0</v>
      </c>
      <c r="AC94" s="49" t="str">
        <f t="shared" si="15"/>
        <v xml:space="preserve"> </v>
      </c>
      <c r="AD94" s="53" t="str">
        <f t="shared" si="11"/>
        <v/>
      </c>
      <c r="BW94" s="14"/>
    </row>
    <row r="95" spans="1:75" ht="29.25" customHeight="1" x14ac:dyDescent="0.5">
      <c r="A95" s="53"/>
      <c r="B95" s="69"/>
      <c r="C95" s="53"/>
      <c r="D95" s="53"/>
      <c r="E95" s="53"/>
      <c r="F95" s="53"/>
      <c r="G95" s="53"/>
      <c r="I95" s="53"/>
      <c r="J95" s="53"/>
      <c r="K95" s="53"/>
      <c r="L95" s="53"/>
      <c r="M95" s="53"/>
      <c r="N95" s="53"/>
      <c r="O95" s="53"/>
      <c r="P95" s="50">
        <f t="shared" si="12"/>
        <v>72</v>
      </c>
      <c r="Q95" s="192" t="s">
        <v>4</v>
      </c>
      <c r="R95" s="192" t="s">
        <v>49</v>
      </c>
      <c r="S95" s="193">
        <v>72</v>
      </c>
      <c r="T95" s="227"/>
      <c r="U95" s="230"/>
      <c r="V95" s="65"/>
      <c r="W95" s="65"/>
      <c r="X95" s="65"/>
      <c r="Y95" s="164" t="str">
        <f t="shared" si="13"/>
        <v xml:space="preserve"> </v>
      </c>
      <c r="Z95" s="65"/>
      <c r="AA95" s="61"/>
      <c r="AB95" s="49">
        <f t="shared" si="14"/>
        <v>60</v>
      </c>
      <c r="AC95" s="49" t="str">
        <f t="shared" si="15"/>
        <v xml:space="preserve"> </v>
      </c>
      <c r="AD95" s="53" t="str">
        <f t="shared" si="11"/>
        <v>Correcto</v>
      </c>
      <c r="BW95" s="14"/>
    </row>
    <row r="96" spans="1:75" ht="29.25" customHeight="1" x14ac:dyDescent="0.5">
      <c r="A96" s="53"/>
      <c r="B96" s="69"/>
      <c r="C96" s="53"/>
      <c r="D96" s="53"/>
      <c r="E96" s="53"/>
      <c r="F96" s="53"/>
      <c r="G96" s="53"/>
      <c r="I96" s="53"/>
      <c r="J96" s="53"/>
      <c r="K96" s="53"/>
      <c r="L96" s="53"/>
      <c r="M96" s="53"/>
      <c r="N96" s="53"/>
      <c r="O96" s="53"/>
      <c r="P96" s="50">
        <f t="shared" si="12"/>
        <v>1</v>
      </c>
      <c r="Q96" s="196"/>
      <c r="R96" s="196"/>
      <c r="S96" s="197"/>
      <c r="T96" s="228"/>
      <c r="U96" s="231"/>
      <c r="V96" s="198"/>
      <c r="W96" s="198"/>
      <c r="X96" s="198"/>
      <c r="Y96" s="199" t="str">
        <f t="shared" si="13"/>
        <v xml:space="preserve"> </v>
      </c>
      <c r="Z96" s="198"/>
      <c r="AA96" s="200"/>
      <c r="AB96" s="49">
        <f t="shared" si="14"/>
        <v>0</v>
      </c>
      <c r="AC96" s="49" t="str">
        <f t="shared" si="15"/>
        <v xml:space="preserve"> </v>
      </c>
      <c r="AD96" s="53" t="str">
        <f t="shared" si="11"/>
        <v/>
      </c>
      <c r="BW96" s="14"/>
    </row>
    <row r="97" spans="1:75" ht="29.25" customHeight="1" x14ac:dyDescent="0.5">
      <c r="A97" s="53"/>
      <c r="B97" s="69"/>
      <c r="C97" s="53"/>
      <c r="D97" s="53"/>
      <c r="E97" s="53"/>
      <c r="F97" s="53"/>
      <c r="G97" s="53"/>
      <c r="I97" s="53"/>
      <c r="J97" s="53"/>
      <c r="K97" s="53"/>
      <c r="L97" s="53"/>
      <c r="M97" s="53"/>
      <c r="N97" s="53"/>
      <c r="O97" s="53"/>
      <c r="P97" s="50">
        <f t="shared" si="12"/>
        <v>1</v>
      </c>
      <c r="Q97" s="201"/>
      <c r="R97" s="202"/>
      <c r="S97" s="203"/>
      <c r="T97" s="220">
        <v>60</v>
      </c>
      <c r="U97" s="223">
        <f>AB98-((60/P98)*S98)</f>
        <v>14.166666666666664</v>
      </c>
      <c r="V97" s="204"/>
      <c r="W97" s="204"/>
      <c r="X97" s="204"/>
      <c r="Y97" s="205" t="str">
        <f t="shared" si="13"/>
        <v xml:space="preserve"> </v>
      </c>
      <c r="Z97" s="204"/>
      <c r="AA97" s="206"/>
      <c r="AB97" s="49">
        <f t="shared" si="14"/>
        <v>0</v>
      </c>
      <c r="AC97" s="49" t="str">
        <f t="shared" si="15"/>
        <v xml:space="preserve"> </v>
      </c>
      <c r="AD97" s="53" t="str">
        <f t="shared" si="11"/>
        <v/>
      </c>
      <c r="BW97" s="14"/>
    </row>
    <row r="98" spans="1:75" ht="29.25" customHeight="1" x14ac:dyDescent="0.5">
      <c r="A98" s="53"/>
      <c r="B98" s="69"/>
      <c r="C98" s="53"/>
      <c r="D98" s="53"/>
      <c r="E98" s="53"/>
      <c r="F98" s="53"/>
      <c r="G98" s="53"/>
      <c r="I98" s="53"/>
      <c r="J98" s="53"/>
      <c r="K98" s="53"/>
      <c r="L98" s="53"/>
      <c r="M98" s="53"/>
      <c r="N98" s="53"/>
      <c r="O98" s="53"/>
      <c r="P98" s="50">
        <f t="shared" si="12"/>
        <v>72</v>
      </c>
      <c r="Q98" s="64" t="s">
        <v>4</v>
      </c>
      <c r="R98" s="64" t="s">
        <v>49</v>
      </c>
      <c r="S98" s="63">
        <v>55</v>
      </c>
      <c r="T98" s="221"/>
      <c r="U98" s="224"/>
      <c r="V98" s="64">
        <v>14</v>
      </c>
      <c r="W98" s="64"/>
      <c r="X98" s="64">
        <v>10</v>
      </c>
      <c r="Y98" s="163" t="str">
        <f t="shared" si="13"/>
        <v>Otros</v>
      </c>
      <c r="Z98" s="64"/>
      <c r="AA98" s="60" t="s">
        <v>135</v>
      </c>
      <c r="AB98" s="49">
        <f t="shared" si="14"/>
        <v>60</v>
      </c>
      <c r="AC98" s="49" t="str">
        <f t="shared" si="15"/>
        <v xml:space="preserve"> </v>
      </c>
      <c r="AD98" s="53" t="str">
        <f t="shared" si="11"/>
        <v>Correcto</v>
      </c>
      <c r="BW98" s="14"/>
    </row>
    <row r="99" spans="1:75" ht="29.25" customHeight="1" x14ac:dyDescent="0.5">
      <c r="A99" s="53"/>
      <c r="B99" s="69"/>
      <c r="C99" s="53"/>
      <c r="D99" s="53"/>
      <c r="E99" s="53"/>
      <c r="F99" s="53"/>
      <c r="G99" s="53"/>
      <c r="I99" s="53"/>
      <c r="J99" s="53"/>
      <c r="K99" s="53"/>
      <c r="L99" s="53"/>
      <c r="M99" s="53"/>
      <c r="N99" s="53"/>
      <c r="O99" s="53"/>
      <c r="P99" s="50">
        <f t="shared" si="12"/>
        <v>1</v>
      </c>
      <c r="Q99" s="64"/>
      <c r="R99" s="64"/>
      <c r="S99" s="63"/>
      <c r="T99" s="221"/>
      <c r="U99" s="224"/>
      <c r="V99" s="65"/>
      <c r="W99" s="65"/>
      <c r="X99" s="65"/>
      <c r="Y99" s="164" t="str">
        <f t="shared" si="13"/>
        <v xml:space="preserve"> </v>
      </c>
      <c r="Z99" s="65"/>
      <c r="AA99" s="61"/>
      <c r="AB99" s="49">
        <f t="shared" si="14"/>
        <v>0</v>
      </c>
      <c r="AC99" s="49" t="str">
        <f t="shared" si="15"/>
        <v xml:space="preserve"> </v>
      </c>
      <c r="AD99" s="53" t="str">
        <f t="shared" si="11"/>
        <v/>
      </c>
      <c r="BW99" s="14"/>
    </row>
    <row r="100" spans="1:75" ht="29.25" customHeight="1" x14ac:dyDescent="0.4">
      <c r="A100" s="53"/>
      <c r="B100" s="69"/>
      <c r="C100" s="53"/>
      <c r="D100" s="53"/>
      <c r="E100" s="53"/>
      <c r="F100" s="53"/>
      <c r="G100" s="53"/>
      <c r="I100" s="53"/>
      <c r="J100" s="53"/>
      <c r="K100" s="53"/>
      <c r="L100" s="53"/>
      <c r="M100" s="53"/>
      <c r="N100" s="53"/>
      <c r="O100" s="53"/>
      <c r="P100" s="50">
        <f t="shared" si="12"/>
        <v>1</v>
      </c>
      <c r="Q100" s="211"/>
      <c r="R100" s="211"/>
      <c r="S100" s="212"/>
      <c r="T100" s="226">
        <v>30</v>
      </c>
      <c r="U100" s="229">
        <f>AB101-((60/P101)*S101)</f>
        <v>30</v>
      </c>
      <c r="V100" s="201"/>
      <c r="W100" s="201"/>
      <c r="X100" s="201"/>
      <c r="Y100" s="213" t="str">
        <f t="shared" si="13"/>
        <v xml:space="preserve"> </v>
      </c>
      <c r="Z100" s="201"/>
      <c r="AA100" s="201"/>
      <c r="AB100" s="49">
        <f t="shared" si="14"/>
        <v>0</v>
      </c>
      <c r="AC100" s="49" t="str">
        <f t="shared" si="15"/>
        <v xml:space="preserve"> </v>
      </c>
      <c r="AD100" s="53" t="str">
        <f t="shared" ref="AD100:AD131" si="16">IF(Q100=$B$26,(IF(OR(R100=$C$26,R100=$C$27,R100=$C$28),"Correcto","Incorrecto")),(IF(Q100=$B$27,(IF(OR(R100=$C$26,R100=$C$27),"Correcto","Incorrecto")),(IF(Q100=$B$28,(IF(OR(R100=$C$26,R100=$C$27),"Correcto","Incorrecto")),(IF(Q100=$B$29,(IF(OR(R100=$C$26,R100=$C$27),"Correcto","Incorrecto")),(IF(Q100=$B$30,(IF(OR(R100=$C$26,R100=$C$27),"Correcto","Incorrecto")),(IF(Q100=$B$31,(IF(OR(R100=$E$26,R100=$E$27),"Correcto","Incorrecto")),(IF(OR(Q100=$B$32,Q100=$B$33),(IF(R100=Ford_3.0L,"Correcto","Incorrecto")),(IF(OR(Q100=$B$34,Q100=$B$37),(IF(OR(R100=$C$32,R100=$C$33),"Correcto","Incorrecto")),(IF(Q100=$B$35,(IF(R100=Nissan,"Correcto","Incorrecto")),(IF(Q100=$B$36,(IF(OR(R100=$C$26,R100=$C$27),"Correcto","Incorrecto")),(IF(Q100=$B$38,(IF(R100=GM,"Correcto","Incorrecto")),"")))))))))))))))))))))</f>
        <v/>
      </c>
      <c r="BW100" s="14"/>
    </row>
    <row r="101" spans="1:75" ht="29.25" customHeight="1" x14ac:dyDescent="0.5">
      <c r="A101" s="53"/>
      <c r="B101" s="69"/>
      <c r="C101" s="53"/>
      <c r="D101" s="53"/>
      <c r="E101" s="53"/>
      <c r="F101" s="53"/>
      <c r="G101" s="53"/>
      <c r="I101" s="53"/>
      <c r="J101" s="53"/>
      <c r="K101" s="53"/>
      <c r="L101" s="53"/>
      <c r="M101" s="53"/>
      <c r="N101" s="53"/>
      <c r="O101" s="53"/>
      <c r="P101" s="50">
        <f t="shared" si="12"/>
        <v>72</v>
      </c>
      <c r="Q101" s="192" t="s">
        <v>4</v>
      </c>
      <c r="R101" s="192" t="s">
        <v>49</v>
      </c>
      <c r="S101" s="193">
        <v>0</v>
      </c>
      <c r="T101" s="227"/>
      <c r="U101" s="230"/>
      <c r="V101" s="65">
        <v>30</v>
      </c>
      <c r="W101" s="65">
        <v>655</v>
      </c>
      <c r="X101" s="65">
        <v>1</v>
      </c>
      <c r="Y101" s="164" t="str">
        <f t="shared" si="13"/>
        <v>Calidad</v>
      </c>
      <c r="Z101" s="65"/>
      <c r="AA101" s="61" t="s">
        <v>140</v>
      </c>
      <c r="AB101" s="49">
        <f t="shared" si="14"/>
        <v>30</v>
      </c>
      <c r="AC101" s="49" t="str">
        <f t="shared" si="15"/>
        <v>Calidad</v>
      </c>
      <c r="AD101" s="53" t="str">
        <f t="shared" si="16"/>
        <v>Correcto</v>
      </c>
      <c r="BW101" s="14"/>
    </row>
    <row r="102" spans="1:75" ht="29.25" customHeight="1" x14ac:dyDescent="0.5">
      <c r="A102" s="53"/>
      <c r="B102" s="69"/>
      <c r="C102" s="53"/>
      <c r="D102" s="53"/>
      <c r="E102" s="53"/>
      <c r="F102" s="53"/>
      <c r="G102" s="53"/>
      <c r="I102" s="53"/>
      <c r="J102" s="53"/>
      <c r="K102" s="53"/>
      <c r="L102" s="53"/>
      <c r="M102" s="53"/>
      <c r="N102" s="53"/>
      <c r="O102" s="53"/>
      <c r="P102" s="50">
        <f t="shared" si="12"/>
        <v>1</v>
      </c>
      <c r="Q102" s="196"/>
      <c r="R102" s="196"/>
      <c r="S102" s="197"/>
      <c r="T102" s="228"/>
      <c r="U102" s="231"/>
      <c r="V102" s="198"/>
      <c r="W102" s="198"/>
      <c r="X102" s="198"/>
      <c r="Y102" s="199" t="str">
        <f t="shared" si="13"/>
        <v xml:space="preserve"> </v>
      </c>
      <c r="Z102" s="198"/>
      <c r="AA102" s="200"/>
      <c r="AB102" s="49">
        <f t="shared" si="14"/>
        <v>0</v>
      </c>
      <c r="AC102" s="49" t="str">
        <f t="shared" si="15"/>
        <v xml:space="preserve"> </v>
      </c>
      <c r="AD102" s="53" t="str">
        <f t="shared" si="16"/>
        <v/>
      </c>
      <c r="BW102" s="14"/>
    </row>
    <row r="103" spans="1:75" ht="29.25" customHeight="1" x14ac:dyDescent="0.5">
      <c r="A103" s="53"/>
      <c r="B103" s="69"/>
      <c r="C103" s="53"/>
      <c r="D103" s="53"/>
      <c r="E103" s="53"/>
      <c r="F103" s="53"/>
      <c r="G103" s="53"/>
      <c r="I103" s="53"/>
      <c r="J103" s="53"/>
      <c r="K103" s="53"/>
      <c r="L103" s="53"/>
      <c r="M103" s="53"/>
      <c r="N103" s="53"/>
      <c r="O103" s="53"/>
      <c r="P103" s="50">
        <f t="shared" si="12"/>
        <v>1</v>
      </c>
      <c r="Q103" s="201"/>
      <c r="R103" s="202"/>
      <c r="S103" s="203"/>
      <c r="T103" s="220">
        <v>60</v>
      </c>
      <c r="U103" s="223">
        <f>AB104-((60/P104)*S104)</f>
        <v>8.3333333333333286</v>
      </c>
      <c r="V103" s="204"/>
      <c r="W103" s="204"/>
      <c r="X103" s="204"/>
      <c r="Y103" s="205" t="str">
        <f t="shared" si="13"/>
        <v xml:space="preserve"> </v>
      </c>
      <c r="Z103" s="204"/>
      <c r="AA103" s="206"/>
      <c r="AB103" s="49">
        <f t="shared" si="14"/>
        <v>0</v>
      </c>
      <c r="AC103" s="49" t="str">
        <f t="shared" si="15"/>
        <v xml:space="preserve"> </v>
      </c>
      <c r="AD103" s="53" t="str">
        <f t="shared" si="16"/>
        <v/>
      </c>
      <c r="BW103" s="14"/>
    </row>
    <row r="104" spans="1:75" ht="29.25" customHeight="1" x14ac:dyDescent="0.5">
      <c r="A104" s="53"/>
      <c r="B104" s="69"/>
      <c r="C104" s="53"/>
      <c r="D104" s="53"/>
      <c r="E104" s="53"/>
      <c r="F104" s="53"/>
      <c r="G104" s="53"/>
      <c r="I104" s="53"/>
      <c r="J104" s="53"/>
      <c r="K104" s="53"/>
      <c r="L104" s="53"/>
      <c r="M104" s="53"/>
      <c r="N104" s="53"/>
      <c r="O104" s="53"/>
      <c r="P104" s="50">
        <f t="shared" si="12"/>
        <v>72</v>
      </c>
      <c r="Q104" s="64" t="s">
        <v>4</v>
      </c>
      <c r="R104" s="64" t="s">
        <v>49</v>
      </c>
      <c r="S104" s="63">
        <v>62</v>
      </c>
      <c r="T104" s="221"/>
      <c r="U104" s="224"/>
      <c r="V104" s="64">
        <v>8</v>
      </c>
      <c r="W104" s="64" t="s">
        <v>146</v>
      </c>
      <c r="X104" s="64">
        <v>1</v>
      </c>
      <c r="Y104" s="163" t="str">
        <f t="shared" si="13"/>
        <v>Calidad</v>
      </c>
      <c r="Z104" s="64"/>
      <c r="AA104" s="60" t="s">
        <v>147</v>
      </c>
      <c r="AB104" s="49">
        <f t="shared" si="14"/>
        <v>60</v>
      </c>
      <c r="AC104" s="49" t="str">
        <f t="shared" si="15"/>
        <v>Calidad</v>
      </c>
      <c r="AD104" s="53" t="str">
        <f t="shared" si="16"/>
        <v>Correcto</v>
      </c>
      <c r="BW104" s="14"/>
    </row>
    <row r="105" spans="1:75" ht="29.25" customHeight="1" x14ac:dyDescent="0.5">
      <c r="A105" s="53"/>
      <c r="B105" s="69"/>
      <c r="C105" s="53"/>
      <c r="D105" s="53"/>
      <c r="E105" s="53"/>
      <c r="F105" s="53"/>
      <c r="G105" s="53"/>
      <c r="I105" s="53"/>
      <c r="J105" s="53"/>
      <c r="K105" s="53"/>
      <c r="L105" s="53"/>
      <c r="M105" s="53"/>
      <c r="N105" s="53"/>
      <c r="O105" s="53"/>
      <c r="P105" s="50">
        <f t="shared" si="12"/>
        <v>1</v>
      </c>
      <c r="Q105" s="64"/>
      <c r="R105" s="64"/>
      <c r="S105" s="63"/>
      <c r="T105" s="221"/>
      <c r="U105" s="224"/>
      <c r="V105" s="65"/>
      <c r="W105" s="65"/>
      <c r="X105" s="65"/>
      <c r="Y105" s="164" t="str">
        <f t="shared" si="13"/>
        <v xml:space="preserve"> </v>
      </c>
      <c r="Z105" s="65"/>
      <c r="AA105" s="61"/>
      <c r="AB105" s="49">
        <f t="shared" si="14"/>
        <v>0</v>
      </c>
      <c r="AC105" s="49" t="str">
        <f t="shared" si="15"/>
        <v xml:space="preserve"> </v>
      </c>
      <c r="AD105" s="53" t="str">
        <f t="shared" si="16"/>
        <v/>
      </c>
      <c r="BW105" s="14"/>
    </row>
    <row r="106" spans="1:75" ht="29.25" customHeight="1" x14ac:dyDescent="0.4">
      <c r="A106" s="53"/>
      <c r="B106" s="69"/>
      <c r="C106" s="53"/>
      <c r="D106" s="53"/>
      <c r="E106" s="53"/>
      <c r="F106" s="53"/>
      <c r="G106" s="53"/>
      <c r="I106" s="53"/>
      <c r="J106" s="53"/>
      <c r="K106" s="53"/>
      <c r="L106" s="53"/>
      <c r="M106" s="53"/>
      <c r="N106" s="53"/>
      <c r="O106" s="53"/>
      <c r="P106" s="50">
        <f t="shared" si="12"/>
        <v>1</v>
      </c>
      <c r="Q106" s="211"/>
      <c r="R106" s="211"/>
      <c r="S106" s="212"/>
      <c r="T106" s="226">
        <v>60</v>
      </c>
      <c r="U106" s="229">
        <f>AB107-((60/P107)*S107)</f>
        <v>28.333333333333332</v>
      </c>
      <c r="V106" s="201"/>
      <c r="W106" s="201"/>
      <c r="X106" s="201"/>
      <c r="Y106" s="213" t="str">
        <f t="shared" si="13"/>
        <v xml:space="preserve"> </v>
      </c>
      <c r="Z106" s="201"/>
      <c r="AA106" s="201"/>
      <c r="AB106" s="49">
        <f t="shared" si="14"/>
        <v>0</v>
      </c>
      <c r="AC106" s="49" t="str">
        <f t="shared" si="15"/>
        <v xml:space="preserve"> </v>
      </c>
      <c r="AD106" s="53" t="str">
        <f t="shared" si="16"/>
        <v/>
      </c>
      <c r="BW106" s="14"/>
    </row>
    <row r="107" spans="1:75" ht="29.25" customHeight="1" x14ac:dyDescent="0.5">
      <c r="A107" s="53"/>
      <c r="B107" s="69"/>
      <c r="C107" s="53"/>
      <c r="D107" s="53"/>
      <c r="E107" s="53"/>
      <c r="F107" s="53"/>
      <c r="G107" s="53"/>
      <c r="I107" s="53"/>
      <c r="J107" s="53"/>
      <c r="K107" s="53"/>
      <c r="L107" s="53"/>
      <c r="M107" s="53"/>
      <c r="N107" s="53"/>
      <c r="O107" s="53"/>
      <c r="P107" s="50">
        <f t="shared" si="12"/>
        <v>72</v>
      </c>
      <c r="Q107" s="192" t="s">
        <v>4</v>
      </c>
      <c r="R107" s="192" t="s">
        <v>49</v>
      </c>
      <c r="S107" s="193">
        <v>38</v>
      </c>
      <c r="T107" s="227"/>
      <c r="U107" s="230"/>
      <c r="V107" s="65">
        <v>29</v>
      </c>
      <c r="W107" s="65"/>
      <c r="X107" s="65">
        <v>10</v>
      </c>
      <c r="Y107" s="164" t="str">
        <f t="shared" si="13"/>
        <v>Otros</v>
      </c>
      <c r="Z107" s="65"/>
      <c r="AA107" s="61" t="s">
        <v>145</v>
      </c>
      <c r="AB107" s="49">
        <f t="shared" si="14"/>
        <v>60</v>
      </c>
      <c r="AC107" s="49" t="str">
        <f t="shared" si="15"/>
        <v xml:space="preserve"> </v>
      </c>
      <c r="AD107" s="53" t="str">
        <f t="shared" si="16"/>
        <v>Correcto</v>
      </c>
      <c r="BW107" s="14"/>
    </row>
    <row r="108" spans="1:75" ht="29.25" customHeight="1" x14ac:dyDescent="0.5">
      <c r="A108" s="53"/>
      <c r="B108" s="69"/>
      <c r="C108" s="53"/>
      <c r="D108" s="53"/>
      <c r="E108" s="53"/>
      <c r="F108" s="53"/>
      <c r="G108" s="53"/>
      <c r="I108" s="53"/>
      <c r="J108" s="53"/>
      <c r="K108" s="53"/>
      <c r="L108" s="53"/>
      <c r="M108" s="53"/>
      <c r="N108" s="53"/>
      <c r="O108" s="53"/>
      <c r="P108" s="50">
        <f t="shared" si="12"/>
        <v>1</v>
      </c>
      <c r="Q108" s="196"/>
      <c r="R108" s="196"/>
      <c r="S108" s="197"/>
      <c r="T108" s="228"/>
      <c r="U108" s="231"/>
      <c r="V108" s="198"/>
      <c r="W108" s="198"/>
      <c r="X108" s="198"/>
      <c r="Y108" s="199" t="str">
        <f t="shared" si="13"/>
        <v xml:space="preserve"> </v>
      </c>
      <c r="Z108" s="198"/>
      <c r="AA108" s="200"/>
      <c r="AB108" s="49">
        <f t="shared" si="14"/>
        <v>0</v>
      </c>
      <c r="AC108" s="49" t="str">
        <f t="shared" si="15"/>
        <v xml:space="preserve"> </v>
      </c>
      <c r="AD108" s="53" t="str">
        <f t="shared" si="16"/>
        <v/>
      </c>
      <c r="BW108" s="14"/>
    </row>
    <row r="109" spans="1:75" ht="29.25" customHeight="1" x14ac:dyDescent="0.5">
      <c r="A109" s="53"/>
      <c r="B109" s="69"/>
      <c r="C109" s="53"/>
      <c r="D109" s="53"/>
      <c r="E109" s="53"/>
      <c r="F109" s="53"/>
      <c r="G109" s="53"/>
      <c r="I109" s="53"/>
      <c r="J109" s="53"/>
      <c r="K109" s="53"/>
      <c r="L109" s="53"/>
      <c r="M109" s="53"/>
      <c r="N109" s="53"/>
      <c r="O109" s="53"/>
      <c r="P109" s="50">
        <f t="shared" si="12"/>
        <v>1</v>
      </c>
      <c r="Q109" s="201"/>
      <c r="R109" s="202"/>
      <c r="S109" s="203"/>
      <c r="T109" s="220">
        <v>60</v>
      </c>
      <c r="U109" s="223">
        <f>AB110-((60/P110)*S110)</f>
        <v>60</v>
      </c>
      <c r="V109" s="204"/>
      <c r="W109" s="204"/>
      <c r="X109" s="204"/>
      <c r="Y109" s="205" t="str">
        <f t="shared" si="13"/>
        <v xml:space="preserve"> </v>
      </c>
      <c r="Z109" s="204"/>
      <c r="AA109" s="206"/>
      <c r="AB109" s="49">
        <f t="shared" si="14"/>
        <v>0</v>
      </c>
      <c r="AC109" s="49" t="str">
        <f t="shared" si="15"/>
        <v xml:space="preserve"> </v>
      </c>
      <c r="AD109" s="53" t="str">
        <f t="shared" si="16"/>
        <v/>
      </c>
      <c r="BW109" s="14"/>
    </row>
    <row r="110" spans="1:75" ht="29.25" customHeight="1" x14ac:dyDescent="0.5">
      <c r="A110" s="53"/>
      <c r="B110" s="69"/>
      <c r="C110" s="53"/>
      <c r="D110" s="53"/>
      <c r="E110" s="53"/>
      <c r="F110" s="53"/>
      <c r="G110" s="53"/>
      <c r="I110" s="53"/>
      <c r="J110" s="53"/>
      <c r="K110" s="53"/>
      <c r="L110" s="53"/>
      <c r="M110" s="53"/>
      <c r="N110" s="53"/>
      <c r="O110" s="53"/>
      <c r="P110" s="50">
        <f t="shared" si="12"/>
        <v>72</v>
      </c>
      <c r="Q110" s="64" t="s">
        <v>4</v>
      </c>
      <c r="R110" s="64" t="s">
        <v>49</v>
      </c>
      <c r="S110" s="63">
        <v>0</v>
      </c>
      <c r="T110" s="221"/>
      <c r="U110" s="224"/>
      <c r="V110" s="64">
        <v>60</v>
      </c>
      <c r="W110" s="64"/>
      <c r="X110" s="64">
        <v>10</v>
      </c>
      <c r="Y110" s="163" t="str">
        <f t="shared" si="13"/>
        <v>Otros</v>
      </c>
      <c r="Z110" s="64"/>
      <c r="AA110" s="60" t="s">
        <v>145</v>
      </c>
      <c r="AB110" s="49">
        <f t="shared" si="14"/>
        <v>60</v>
      </c>
      <c r="AC110" s="49" t="str">
        <f t="shared" si="15"/>
        <v xml:space="preserve"> </v>
      </c>
      <c r="AD110" s="53" t="str">
        <f t="shared" si="16"/>
        <v>Correcto</v>
      </c>
      <c r="BW110" s="14"/>
    </row>
    <row r="111" spans="1:75" ht="29.25" customHeight="1" x14ac:dyDescent="0.5">
      <c r="A111" s="53"/>
      <c r="B111" s="69"/>
      <c r="C111" s="53"/>
      <c r="D111" s="53"/>
      <c r="E111" s="53"/>
      <c r="F111" s="53"/>
      <c r="G111" s="53"/>
      <c r="I111" s="53"/>
      <c r="J111" s="53"/>
      <c r="K111" s="53"/>
      <c r="L111" s="53"/>
      <c r="M111" s="53"/>
      <c r="N111" s="53"/>
      <c r="O111" s="53"/>
      <c r="P111" s="50">
        <f t="shared" si="12"/>
        <v>1</v>
      </c>
      <c r="Q111" s="64"/>
      <c r="R111" s="64"/>
      <c r="S111" s="63"/>
      <c r="T111" s="221"/>
      <c r="U111" s="224"/>
      <c r="V111" s="65"/>
      <c r="W111" s="65"/>
      <c r="X111" s="65"/>
      <c r="Y111" s="164" t="str">
        <f t="shared" si="13"/>
        <v xml:space="preserve"> </v>
      </c>
      <c r="Z111" s="65"/>
      <c r="AA111" s="61"/>
      <c r="AB111" s="49">
        <f t="shared" si="14"/>
        <v>0</v>
      </c>
      <c r="AC111" s="49" t="str">
        <f t="shared" si="15"/>
        <v xml:space="preserve"> </v>
      </c>
      <c r="AD111" s="53" t="str">
        <f t="shared" si="16"/>
        <v/>
      </c>
      <c r="BW111" s="14"/>
    </row>
    <row r="112" spans="1:75" ht="29.25" customHeight="1" x14ac:dyDescent="0.4">
      <c r="A112" s="53"/>
      <c r="B112" s="69"/>
      <c r="C112" s="53"/>
      <c r="D112" s="53"/>
      <c r="E112" s="53"/>
      <c r="F112" s="53"/>
      <c r="G112" s="53"/>
      <c r="I112" s="53"/>
      <c r="J112" s="53"/>
      <c r="K112" s="53"/>
      <c r="L112" s="53"/>
      <c r="M112" s="53"/>
      <c r="N112" s="53"/>
      <c r="O112" s="53"/>
      <c r="P112" s="50">
        <f t="shared" si="12"/>
        <v>1</v>
      </c>
      <c r="Q112" s="211"/>
      <c r="R112" s="211"/>
      <c r="S112" s="212"/>
      <c r="T112" s="226">
        <v>60</v>
      </c>
      <c r="U112" s="229">
        <f>AB113-((60/P113)*S113)</f>
        <v>60</v>
      </c>
      <c r="V112" s="201"/>
      <c r="W112" s="201"/>
      <c r="X112" s="201"/>
      <c r="Y112" s="213" t="str">
        <f t="shared" si="13"/>
        <v xml:space="preserve"> </v>
      </c>
      <c r="Z112" s="201"/>
      <c r="AA112" s="201"/>
      <c r="AB112" s="49">
        <f t="shared" si="14"/>
        <v>0</v>
      </c>
      <c r="AC112" s="49" t="str">
        <f t="shared" si="15"/>
        <v xml:space="preserve"> </v>
      </c>
      <c r="AD112" s="53" t="str">
        <f t="shared" si="16"/>
        <v/>
      </c>
      <c r="BW112" s="14"/>
    </row>
    <row r="113" spans="1:75" ht="29.25" customHeight="1" x14ac:dyDescent="0.5">
      <c r="A113" s="53"/>
      <c r="B113" s="69"/>
      <c r="C113" s="53"/>
      <c r="D113" s="53"/>
      <c r="E113" s="53"/>
      <c r="F113" s="53"/>
      <c r="G113" s="53"/>
      <c r="I113" s="53"/>
      <c r="J113" s="53"/>
      <c r="K113" s="53"/>
      <c r="L113" s="53"/>
      <c r="M113" s="53"/>
      <c r="N113" s="53"/>
      <c r="O113" s="53"/>
      <c r="P113" s="50">
        <f t="shared" si="12"/>
        <v>1</v>
      </c>
      <c r="Q113" s="192"/>
      <c r="R113" s="192"/>
      <c r="S113" s="193"/>
      <c r="T113" s="227"/>
      <c r="U113" s="230"/>
      <c r="V113" s="65"/>
      <c r="W113" s="65"/>
      <c r="X113" s="65"/>
      <c r="Y113" s="164" t="str">
        <f t="shared" si="13"/>
        <v xml:space="preserve"> </v>
      </c>
      <c r="Z113" s="65"/>
      <c r="AA113" s="61"/>
      <c r="AB113" s="49">
        <f t="shared" si="14"/>
        <v>60</v>
      </c>
      <c r="AC113" s="49" t="str">
        <f t="shared" si="15"/>
        <v xml:space="preserve"> </v>
      </c>
      <c r="AD113" s="53" t="str">
        <f t="shared" si="16"/>
        <v/>
      </c>
      <c r="BW113" s="14"/>
    </row>
    <row r="114" spans="1:75" ht="29.25" customHeight="1" x14ac:dyDescent="0.5">
      <c r="A114" s="53"/>
      <c r="B114" s="69"/>
      <c r="C114" s="53"/>
      <c r="D114" s="53"/>
      <c r="E114" s="53"/>
      <c r="F114" s="53"/>
      <c r="G114" s="53"/>
      <c r="I114" s="53"/>
      <c r="J114" s="53"/>
      <c r="K114" s="53"/>
      <c r="L114" s="53"/>
      <c r="M114" s="53"/>
      <c r="N114" s="53"/>
      <c r="O114" s="53"/>
      <c r="P114" s="50">
        <f t="shared" si="12"/>
        <v>1</v>
      </c>
      <c r="Q114" s="196"/>
      <c r="R114" s="196"/>
      <c r="S114" s="197"/>
      <c r="T114" s="228"/>
      <c r="U114" s="231"/>
      <c r="V114" s="198"/>
      <c r="W114" s="198"/>
      <c r="X114" s="198"/>
      <c r="Y114" s="199" t="str">
        <f t="shared" si="13"/>
        <v xml:space="preserve"> </v>
      </c>
      <c r="Z114" s="198"/>
      <c r="AA114" s="200"/>
      <c r="AB114" s="49">
        <f t="shared" si="14"/>
        <v>0</v>
      </c>
      <c r="AC114" s="49" t="str">
        <f t="shared" si="15"/>
        <v xml:space="preserve"> </v>
      </c>
      <c r="AD114" s="53" t="str">
        <f t="shared" si="16"/>
        <v/>
      </c>
      <c r="BW114" s="14"/>
    </row>
    <row r="115" spans="1:75" ht="29.25" customHeight="1" x14ac:dyDescent="0.5">
      <c r="A115" s="53"/>
      <c r="B115" s="69"/>
      <c r="C115" s="53"/>
      <c r="D115" s="53"/>
      <c r="E115" s="53"/>
      <c r="F115" s="53"/>
      <c r="G115" s="53"/>
      <c r="I115" s="53"/>
      <c r="J115" s="53"/>
      <c r="K115" s="53"/>
      <c r="L115" s="53"/>
      <c r="M115" s="53"/>
      <c r="N115" s="53"/>
      <c r="O115" s="53"/>
      <c r="P115" s="50">
        <f t="shared" si="12"/>
        <v>1</v>
      </c>
      <c r="Q115" s="201"/>
      <c r="R115" s="202"/>
      <c r="S115" s="203"/>
      <c r="T115" s="220">
        <v>50</v>
      </c>
      <c r="U115" s="223">
        <f>AB116-((60/P116)*S116)</f>
        <v>6.6666666666666643</v>
      </c>
      <c r="V115" s="204"/>
      <c r="W115" s="204"/>
      <c r="X115" s="204"/>
      <c r="Y115" s="205" t="str">
        <f t="shared" si="13"/>
        <v xml:space="preserve"> </v>
      </c>
      <c r="Z115" s="204"/>
      <c r="AA115" s="206"/>
      <c r="AB115" s="49">
        <f t="shared" si="14"/>
        <v>0</v>
      </c>
      <c r="AC115" s="49" t="str">
        <f t="shared" si="15"/>
        <v xml:space="preserve"> </v>
      </c>
      <c r="AD115" s="53" t="str">
        <f t="shared" si="16"/>
        <v/>
      </c>
      <c r="BW115" s="14"/>
    </row>
    <row r="116" spans="1:75" ht="29.25" customHeight="1" x14ac:dyDescent="0.5">
      <c r="A116" s="53"/>
      <c r="B116" s="69"/>
      <c r="C116" s="53"/>
      <c r="D116" s="53"/>
      <c r="E116" s="53"/>
      <c r="F116" s="53"/>
      <c r="G116" s="53"/>
      <c r="I116" s="53"/>
      <c r="J116" s="53"/>
      <c r="K116" s="53"/>
      <c r="L116" s="53"/>
      <c r="M116" s="53"/>
      <c r="N116" s="53"/>
      <c r="O116" s="53"/>
      <c r="P116" s="50">
        <f t="shared" si="12"/>
        <v>72</v>
      </c>
      <c r="Q116" s="64" t="s">
        <v>4</v>
      </c>
      <c r="R116" s="64" t="s">
        <v>50</v>
      </c>
      <c r="S116" s="63">
        <v>52</v>
      </c>
      <c r="T116" s="221"/>
      <c r="U116" s="224"/>
      <c r="V116" s="64">
        <v>7</v>
      </c>
      <c r="W116" s="64" t="s">
        <v>123</v>
      </c>
      <c r="X116" s="64">
        <v>4</v>
      </c>
      <c r="Y116" s="163" t="str">
        <f t="shared" si="13"/>
        <v>Mantenimiento</v>
      </c>
      <c r="Z116" s="64"/>
      <c r="AA116" s="60" t="s">
        <v>124</v>
      </c>
      <c r="AB116" s="49">
        <f t="shared" si="14"/>
        <v>50</v>
      </c>
      <c r="AC116" s="49" t="str">
        <f t="shared" si="15"/>
        <v>Mantenimiento</v>
      </c>
      <c r="AD116" s="53" t="str">
        <f t="shared" si="16"/>
        <v>Correcto</v>
      </c>
      <c r="BW116" s="14"/>
    </row>
    <row r="117" spans="1:75" ht="29.25" customHeight="1" x14ac:dyDescent="0.5">
      <c r="A117" s="53"/>
      <c r="B117" s="69"/>
      <c r="C117" s="53"/>
      <c r="D117" s="53"/>
      <c r="E117" s="53"/>
      <c r="F117" s="53"/>
      <c r="G117" s="53"/>
      <c r="I117" s="53"/>
      <c r="J117" s="53"/>
      <c r="K117" s="53"/>
      <c r="L117" s="53"/>
      <c r="M117" s="53"/>
      <c r="N117" s="53"/>
      <c r="O117" s="53"/>
      <c r="P117" s="50">
        <f t="shared" si="12"/>
        <v>1</v>
      </c>
      <c r="Q117" s="64"/>
      <c r="R117" s="64"/>
      <c r="S117" s="63"/>
      <c r="T117" s="221"/>
      <c r="U117" s="224"/>
      <c r="V117" s="65"/>
      <c r="W117" s="65"/>
      <c r="X117" s="65"/>
      <c r="Y117" s="164" t="str">
        <f t="shared" si="13"/>
        <v xml:space="preserve"> </v>
      </c>
      <c r="Z117" s="65"/>
      <c r="AA117" s="61"/>
      <c r="AB117" s="49">
        <f t="shared" si="14"/>
        <v>0</v>
      </c>
      <c r="AC117" s="49" t="str">
        <f t="shared" si="15"/>
        <v xml:space="preserve"> </v>
      </c>
      <c r="AD117" s="53" t="str">
        <f t="shared" si="16"/>
        <v/>
      </c>
      <c r="BW117" s="14"/>
    </row>
    <row r="118" spans="1:75" ht="29.25" customHeight="1" x14ac:dyDescent="0.4">
      <c r="A118" s="53"/>
      <c r="B118" s="69"/>
      <c r="C118" s="53"/>
      <c r="D118" s="53"/>
      <c r="E118" s="53"/>
      <c r="F118" s="53"/>
      <c r="G118" s="53"/>
      <c r="I118" s="53"/>
      <c r="J118" s="53"/>
      <c r="K118" s="53"/>
      <c r="L118" s="53"/>
      <c r="M118" s="53"/>
      <c r="N118" s="53"/>
      <c r="O118" s="53"/>
      <c r="P118" s="50">
        <f t="shared" si="12"/>
        <v>1</v>
      </c>
      <c r="Q118" s="211"/>
      <c r="R118" s="211"/>
      <c r="S118" s="212"/>
      <c r="T118" s="226">
        <v>60</v>
      </c>
      <c r="U118" s="229">
        <f>AB119-((60/P119)*S119)</f>
        <v>0</v>
      </c>
      <c r="V118" s="201"/>
      <c r="W118" s="201"/>
      <c r="X118" s="201"/>
      <c r="Y118" s="213" t="str">
        <f t="shared" si="13"/>
        <v xml:space="preserve"> </v>
      </c>
      <c r="Z118" s="201"/>
      <c r="AA118" s="201"/>
      <c r="AB118" s="49">
        <f t="shared" si="14"/>
        <v>0</v>
      </c>
      <c r="AC118" s="49" t="str">
        <f t="shared" si="15"/>
        <v xml:space="preserve"> </v>
      </c>
      <c r="AD118" s="53" t="str">
        <f t="shared" si="16"/>
        <v/>
      </c>
      <c r="BW118" s="14"/>
    </row>
    <row r="119" spans="1:75" ht="29.25" customHeight="1" x14ac:dyDescent="0.5">
      <c r="A119" s="53"/>
      <c r="B119" s="69"/>
      <c r="C119" s="53"/>
      <c r="D119" s="53"/>
      <c r="E119" s="53"/>
      <c r="F119" s="53"/>
      <c r="G119" s="53"/>
      <c r="I119" s="53"/>
      <c r="J119" s="53"/>
      <c r="K119" s="53"/>
      <c r="L119" s="53"/>
      <c r="M119" s="53"/>
      <c r="N119" s="53"/>
      <c r="O119" s="53"/>
      <c r="P119" s="50">
        <f t="shared" si="12"/>
        <v>72</v>
      </c>
      <c r="Q119" s="192" t="s">
        <v>4</v>
      </c>
      <c r="R119" s="192" t="s">
        <v>50</v>
      </c>
      <c r="S119" s="193">
        <v>72</v>
      </c>
      <c r="T119" s="227"/>
      <c r="U119" s="230"/>
      <c r="V119" s="65"/>
      <c r="W119" s="65"/>
      <c r="X119" s="65"/>
      <c r="Y119" s="164" t="str">
        <f t="shared" si="13"/>
        <v xml:space="preserve"> </v>
      </c>
      <c r="Z119" s="65"/>
      <c r="AA119" s="61"/>
      <c r="AB119" s="49">
        <f t="shared" si="14"/>
        <v>60</v>
      </c>
      <c r="AC119" s="49" t="str">
        <f t="shared" si="15"/>
        <v xml:space="preserve"> </v>
      </c>
      <c r="AD119" s="53" t="str">
        <f t="shared" si="16"/>
        <v>Correcto</v>
      </c>
      <c r="BW119" s="14"/>
    </row>
    <row r="120" spans="1:75" ht="29.25" customHeight="1" x14ac:dyDescent="0.5">
      <c r="A120" s="53"/>
      <c r="B120" s="69"/>
      <c r="C120" s="53"/>
      <c r="D120" s="53"/>
      <c r="E120" s="53"/>
      <c r="F120" s="53"/>
      <c r="G120" s="53"/>
      <c r="I120" s="53"/>
      <c r="J120" s="53"/>
      <c r="K120" s="53"/>
      <c r="L120" s="53"/>
      <c r="M120" s="53"/>
      <c r="N120" s="53"/>
      <c r="O120" s="53"/>
      <c r="P120" s="50">
        <f t="shared" si="12"/>
        <v>1</v>
      </c>
      <c r="Q120" s="196"/>
      <c r="R120" s="196"/>
      <c r="S120" s="197"/>
      <c r="T120" s="228"/>
      <c r="U120" s="231"/>
      <c r="V120" s="198"/>
      <c r="W120" s="198"/>
      <c r="X120" s="198"/>
      <c r="Y120" s="199" t="str">
        <f t="shared" si="13"/>
        <v xml:space="preserve"> </v>
      </c>
      <c r="Z120" s="198"/>
      <c r="AA120" s="200"/>
      <c r="AB120" s="49">
        <f t="shared" si="14"/>
        <v>0</v>
      </c>
      <c r="AC120" s="49" t="str">
        <f t="shared" si="15"/>
        <v xml:space="preserve"> </v>
      </c>
      <c r="AD120" s="53" t="str">
        <f t="shared" si="16"/>
        <v/>
      </c>
      <c r="BW120" s="14"/>
    </row>
    <row r="121" spans="1:75" ht="29.25" customHeight="1" x14ac:dyDescent="0.5">
      <c r="A121" s="53"/>
      <c r="B121" s="69"/>
      <c r="C121" s="53"/>
      <c r="D121" s="53"/>
      <c r="E121" s="53"/>
      <c r="F121" s="53"/>
      <c r="G121" s="53"/>
      <c r="I121" s="53"/>
      <c r="J121" s="53"/>
      <c r="K121" s="53"/>
      <c r="L121" s="53"/>
      <c r="M121" s="53"/>
      <c r="N121" s="53"/>
      <c r="O121" s="53"/>
      <c r="P121" s="50">
        <f t="shared" si="12"/>
        <v>1</v>
      </c>
      <c r="Q121" s="201"/>
      <c r="R121" s="202"/>
      <c r="S121" s="203"/>
      <c r="T121" s="220">
        <v>45</v>
      </c>
      <c r="U121" s="223">
        <f>AB122-((60/P122)*S122)</f>
        <v>0</v>
      </c>
      <c r="V121" s="204"/>
      <c r="W121" s="204"/>
      <c r="X121" s="204"/>
      <c r="Y121" s="205" t="str">
        <f t="shared" si="13"/>
        <v xml:space="preserve"> </v>
      </c>
      <c r="Z121" s="204"/>
      <c r="AA121" s="206"/>
      <c r="AB121" s="49">
        <f t="shared" si="14"/>
        <v>0</v>
      </c>
      <c r="AC121" s="49" t="str">
        <f t="shared" si="15"/>
        <v xml:space="preserve"> </v>
      </c>
      <c r="AD121" s="53" t="str">
        <f t="shared" si="16"/>
        <v/>
      </c>
      <c r="BW121" s="14"/>
    </row>
    <row r="122" spans="1:75" ht="29.25" customHeight="1" x14ac:dyDescent="0.5">
      <c r="A122" s="53"/>
      <c r="B122" s="69"/>
      <c r="C122" s="53"/>
      <c r="D122" s="53"/>
      <c r="E122" s="53"/>
      <c r="F122" s="53"/>
      <c r="G122" s="53"/>
      <c r="I122" s="53"/>
      <c r="J122" s="53"/>
      <c r="K122" s="53"/>
      <c r="L122" s="53"/>
      <c r="M122" s="53"/>
      <c r="N122" s="53"/>
      <c r="O122" s="53"/>
      <c r="P122" s="50">
        <f t="shared" si="12"/>
        <v>72</v>
      </c>
      <c r="Q122" s="64" t="s">
        <v>4</v>
      </c>
      <c r="R122" s="64" t="s">
        <v>50</v>
      </c>
      <c r="S122" s="63">
        <v>54</v>
      </c>
      <c r="T122" s="221"/>
      <c r="U122" s="224"/>
      <c r="V122" s="64"/>
      <c r="W122" s="64"/>
      <c r="X122" s="64"/>
      <c r="Y122" s="163" t="str">
        <f t="shared" si="13"/>
        <v xml:space="preserve"> </v>
      </c>
      <c r="Z122" s="64"/>
      <c r="AA122" s="60"/>
      <c r="AB122" s="49">
        <f t="shared" si="14"/>
        <v>45</v>
      </c>
      <c r="AC122" s="49" t="str">
        <f t="shared" si="15"/>
        <v xml:space="preserve"> </v>
      </c>
      <c r="AD122" s="53" t="str">
        <f t="shared" si="16"/>
        <v>Correcto</v>
      </c>
      <c r="BW122" s="14"/>
    </row>
    <row r="123" spans="1:75" ht="29.25" customHeight="1" x14ac:dyDescent="0.5">
      <c r="A123" s="53"/>
      <c r="B123" s="69"/>
      <c r="C123" s="53"/>
      <c r="D123" s="53"/>
      <c r="E123" s="53"/>
      <c r="F123" s="53"/>
      <c r="G123" s="53"/>
      <c r="I123" s="53"/>
      <c r="J123" s="53"/>
      <c r="K123" s="53"/>
      <c r="L123" s="53"/>
      <c r="M123" s="53"/>
      <c r="N123" s="53"/>
      <c r="O123" s="53"/>
      <c r="P123" s="50">
        <f t="shared" si="12"/>
        <v>1</v>
      </c>
      <c r="Q123" s="64"/>
      <c r="R123" s="64"/>
      <c r="S123" s="63"/>
      <c r="T123" s="221"/>
      <c r="U123" s="224"/>
      <c r="V123" s="65"/>
      <c r="W123" s="65"/>
      <c r="X123" s="65"/>
      <c r="Y123" s="164" t="str">
        <f t="shared" si="13"/>
        <v xml:space="preserve"> </v>
      </c>
      <c r="Z123" s="65"/>
      <c r="AA123" s="61"/>
      <c r="AB123" s="49">
        <f t="shared" si="14"/>
        <v>0</v>
      </c>
      <c r="AC123" s="49" t="str">
        <f t="shared" si="15"/>
        <v xml:space="preserve"> </v>
      </c>
      <c r="AD123" s="53" t="str">
        <f t="shared" si="16"/>
        <v/>
      </c>
      <c r="BW123" s="14"/>
    </row>
    <row r="124" spans="1:75" ht="29.25" customHeight="1" x14ac:dyDescent="0.4">
      <c r="A124" s="53"/>
      <c r="B124" s="69"/>
      <c r="C124" s="53"/>
      <c r="D124" s="53"/>
      <c r="E124" s="53"/>
      <c r="F124" s="53"/>
      <c r="G124" s="53"/>
      <c r="I124" s="53"/>
      <c r="J124" s="53"/>
      <c r="K124" s="53"/>
      <c r="L124" s="53"/>
      <c r="M124" s="53"/>
      <c r="N124" s="53"/>
      <c r="O124" s="53"/>
      <c r="P124" s="50">
        <f t="shared" si="12"/>
        <v>1</v>
      </c>
      <c r="Q124" s="211"/>
      <c r="R124" s="211"/>
      <c r="S124" s="212"/>
      <c r="T124" s="226">
        <v>60</v>
      </c>
      <c r="U124" s="229">
        <f>AB125-((60/P125)*S125)</f>
        <v>4.1666666666666643</v>
      </c>
      <c r="V124" s="201"/>
      <c r="W124" s="201"/>
      <c r="X124" s="201"/>
      <c r="Y124" s="213" t="str">
        <f t="shared" si="13"/>
        <v xml:space="preserve"> </v>
      </c>
      <c r="Z124" s="201"/>
      <c r="AA124" s="201"/>
      <c r="AB124" s="49">
        <f t="shared" si="14"/>
        <v>0</v>
      </c>
      <c r="AC124" s="49" t="str">
        <f t="shared" si="15"/>
        <v xml:space="preserve"> </v>
      </c>
      <c r="AD124" s="53" t="str">
        <f t="shared" si="16"/>
        <v/>
      </c>
      <c r="BW124" s="14"/>
    </row>
    <row r="125" spans="1:75" ht="29.25" customHeight="1" x14ac:dyDescent="0.5">
      <c r="A125" s="53"/>
      <c r="B125" s="69"/>
      <c r="C125" s="53"/>
      <c r="D125" s="53"/>
      <c r="E125" s="53"/>
      <c r="F125" s="53"/>
      <c r="G125" s="53"/>
      <c r="I125" s="53"/>
      <c r="J125" s="53"/>
      <c r="K125" s="53"/>
      <c r="L125" s="53"/>
      <c r="M125" s="53"/>
      <c r="N125" s="53"/>
      <c r="O125" s="53"/>
      <c r="P125" s="50">
        <f t="shared" si="12"/>
        <v>72</v>
      </c>
      <c r="Q125" s="192" t="s">
        <v>4</v>
      </c>
      <c r="R125" s="192" t="s">
        <v>50</v>
      </c>
      <c r="S125" s="193">
        <v>67</v>
      </c>
      <c r="T125" s="227"/>
      <c r="U125" s="230"/>
      <c r="V125" s="65">
        <v>4</v>
      </c>
      <c r="W125" s="65">
        <v>840</v>
      </c>
      <c r="X125" s="65">
        <v>3</v>
      </c>
      <c r="Y125" s="164" t="str">
        <f t="shared" si="13"/>
        <v>Manufactura</v>
      </c>
      <c r="Z125" s="65"/>
      <c r="AA125" s="61" t="s">
        <v>130</v>
      </c>
      <c r="AB125" s="49">
        <f t="shared" si="14"/>
        <v>60</v>
      </c>
      <c r="AC125" s="49" t="str">
        <f t="shared" si="15"/>
        <v>Manufactura</v>
      </c>
      <c r="AD125" s="53" t="str">
        <f t="shared" si="16"/>
        <v>Correcto</v>
      </c>
      <c r="BW125" s="14"/>
    </row>
    <row r="126" spans="1:75" ht="29.25" customHeight="1" x14ac:dyDescent="0.5">
      <c r="A126" s="53"/>
      <c r="B126" s="69"/>
      <c r="C126" s="53"/>
      <c r="D126" s="53"/>
      <c r="E126" s="53"/>
      <c r="F126" s="53"/>
      <c r="G126" s="53"/>
      <c r="I126" s="53"/>
      <c r="J126" s="53"/>
      <c r="K126" s="53"/>
      <c r="L126" s="53"/>
      <c r="M126" s="53"/>
      <c r="N126" s="53"/>
      <c r="O126" s="53"/>
      <c r="P126" s="50">
        <f t="shared" si="12"/>
        <v>1</v>
      </c>
      <c r="Q126" s="196"/>
      <c r="R126" s="196"/>
      <c r="S126" s="197"/>
      <c r="T126" s="228"/>
      <c r="U126" s="231"/>
      <c r="V126" s="198"/>
      <c r="W126" s="198"/>
      <c r="X126" s="198"/>
      <c r="Y126" s="199" t="str">
        <f t="shared" si="13"/>
        <v xml:space="preserve"> </v>
      </c>
      <c r="Z126" s="198"/>
      <c r="AA126" s="200"/>
      <c r="AB126" s="49">
        <f t="shared" si="14"/>
        <v>0</v>
      </c>
      <c r="AC126" s="49" t="str">
        <f t="shared" si="15"/>
        <v xml:space="preserve"> </v>
      </c>
      <c r="AD126" s="53" t="str">
        <f t="shared" si="16"/>
        <v/>
      </c>
      <c r="BW126" s="14"/>
    </row>
    <row r="127" spans="1:75" ht="29.25" customHeight="1" x14ac:dyDescent="0.5">
      <c r="A127" s="53"/>
      <c r="B127" s="69"/>
      <c r="C127" s="53"/>
      <c r="D127" s="53"/>
      <c r="E127" s="53"/>
      <c r="F127" s="53"/>
      <c r="G127" s="53"/>
      <c r="I127" s="53"/>
      <c r="J127" s="53"/>
      <c r="K127" s="53"/>
      <c r="L127" s="53"/>
      <c r="M127" s="53"/>
      <c r="N127" s="53"/>
      <c r="O127" s="53"/>
      <c r="P127" s="50">
        <f t="shared" si="12"/>
        <v>1</v>
      </c>
      <c r="Q127" s="201"/>
      <c r="R127" s="202"/>
      <c r="S127" s="203"/>
      <c r="T127" s="220">
        <v>60</v>
      </c>
      <c r="U127" s="223">
        <f>AB128-((60/P128)*S128)</f>
        <v>24.166666666666664</v>
      </c>
      <c r="V127" s="204"/>
      <c r="W127" s="204"/>
      <c r="X127" s="204"/>
      <c r="Y127" s="205" t="str">
        <f t="shared" si="13"/>
        <v xml:space="preserve"> </v>
      </c>
      <c r="Z127" s="204"/>
      <c r="AA127" s="206"/>
      <c r="AB127" s="49">
        <f t="shared" si="14"/>
        <v>0</v>
      </c>
      <c r="AC127" s="49" t="str">
        <f t="shared" si="15"/>
        <v xml:space="preserve"> </v>
      </c>
      <c r="AD127" s="53" t="str">
        <f t="shared" si="16"/>
        <v/>
      </c>
      <c r="BW127" s="14"/>
    </row>
    <row r="128" spans="1:75" ht="29.25" customHeight="1" x14ac:dyDescent="0.5">
      <c r="A128" s="53"/>
      <c r="B128" s="69"/>
      <c r="C128" s="53"/>
      <c r="D128" s="53"/>
      <c r="E128" s="53"/>
      <c r="F128" s="53"/>
      <c r="G128" s="53"/>
      <c r="I128" s="53"/>
      <c r="J128" s="53"/>
      <c r="K128" s="53"/>
      <c r="L128" s="53"/>
      <c r="M128" s="53"/>
      <c r="N128" s="53"/>
      <c r="O128" s="53"/>
      <c r="P128" s="50">
        <f t="shared" si="12"/>
        <v>72</v>
      </c>
      <c r="Q128" s="64" t="s">
        <v>4</v>
      </c>
      <c r="R128" s="64" t="s">
        <v>50</v>
      </c>
      <c r="S128" s="63">
        <v>43</v>
      </c>
      <c r="T128" s="221"/>
      <c r="U128" s="224"/>
      <c r="V128" s="64">
        <v>24</v>
      </c>
      <c r="W128" s="64"/>
      <c r="X128" s="64">
        <v>5</v>
      </c>
      <c r="Y128" s="163" t="str">
        <f t="shared" si="13"/>
        <v>Cambio de modelo</v>
      </c>
      <c r="Z128" s="64"/>
      <c r="AA128" s="60" t="s">
        <v>117</v>
      </c>
      <c r="AB128" s="49">
        <f t="shared" si="14"/>
        <v>60</v>
      </c>
      <c r="AC128" s="49" t="str">
        <f t="shared" si="15"/>
        <v>Cambio</v>
      </c>
      <c r="AD128" s="53" t="str">
        <f t="shared" si="16"/>
        <v>Correcto</v>
      </c>
      <c r="BW128" s="14"/>
    </row>
    <row r="129" spans="1:75" ht="29.25" customHeight="1" x14ac:dyDescent="0.5">
      <c r="A129" s="53"/>
      <c r="B129" s="69"/>
      <c r="C129" s="53"/>
      <c r="D129" s="53"/>
      <c r="E129" s="53"/>
      <c r="F129" s="53"/>
      <c r="G129" s="53"/>
      <c r="I129" s="53"/>
      <c r="J129" s="53"/>
      <c r="K129" s="53"/>
      <c r="L129" s="53"/>
      <c r="M129" s="53"/>
      <c r="N129" s="53"/>
      <c r="O129" s="53"/>
      <c r="P129" s="50">
        <f t="shared" si="12"/>
        <v>1</v>
      </c>
      <c r="Q129" s="64"/>
      <c r="R129" s="64"/>
      <c r="S129" s="63"/>
      <c r="T129" s="221"/>
      <c r="U129" s="224"/>
      <c r="V129" s="65"/>
      <c r="W129" s="65"/>
      <c r="X129" s="65"/>
      <c r="Y129" s="164" t="str">
        <f t="shared" si="13"/>
        <v xml:space="preserve"> </v>
      </c>
      <c r="Z129" s="65"/>
      <c r="AA129" s="61"/>
      <c r="AB129" s="49">
        <f t="shared" si="14"/>
        <v>0</v>
      </c>
      <c r="AC129" s="49" t="str">
        <f t="shared" si="15"/>
        <v xml:space="preserve"> </v>
      </c>
      <c r="AD129" s="53" t="str">
        <f t="shared" si="16"/>
        <v/>
      </c>
      <c r="BW129" s="14"/>
    </row>
    <row r="130" spans="1:75" ht="29.25" customHeight="1" x14ac:dyDescent="0.4">
      <c r="A130" s="53"/>
      <c r="B130" s="69"/>
      <c r="C130" s="53"/>
      <c r="D130" s="53"/>
      <c r="E130" s="53"/>
      <c r="F130" s="53"/>
      <c r="G130" s="53"/>
      <c r="I130" s="53"/>
      <c r="J130" s="53"/>
      <c r="K130" s="53"/>
      <c r="L130" s="53"/>
      <c r="M130" s="53"/>
      <c r="N130" s="53"/>
      <c r="O130" s="53"/>
      <c r="P130" s="50">
        <f t="shared" si="12"/>
        <v>1</v>
      </c>
      <c r="Q130" s="211"/>
      <c r="R130" s="211"/>
      <c r="S130" s="212"/>
      <c r="T130" s="226">
        <v>60</v>
      </c>
      <c r="U130" s="229">
        <f>AB131-((60/P131)*S131)</f>
        <v>32.5</v>
      </c>
      <c r="V130" s="201">
        <v>5</v>
      </c>
      <c r="W130" s="201">
        <v>850</v>
      </c>
      <c r="X130" s="201">
        <v>4</v>
      </c>
      <c r="Y130" s="213" t="str">
        <f t="shared" si="13"/>
        <v>Mantenimiento</v>
      </c>
      <c r="Z130" s="201"/>
      <c r="AA130" s="201" t="s">
        <v>137</v>
      </c>
      <c r="AB130" s="49">
        <f t="shared" si="14"/>
        <v>0</v>
      </c>
      <c r="AC130" s="49" t="str">
        <f t="shared" si="15"/>
        <v>Mantenimiento</v>
      </c>
      <c r="AD130" s="53" t="str">
        <f t="shared" si="16"/>
        <v/>
      </c>
      <c r="BU130" s="14"/>
      <c r="BV130" s="14"/>
      <c r="BW130" s="14"/>
    </row>
    <row r="131" spans="1:75" ht="29.25" customHeight="1" x14ac:dyDescent="0.5">
      <c r="A131" s="53"/>
      <c r="B131" s="69"/>
      <c r="C131" s="53"/>
      <c r="D131" s="53"/>
      <c r="E131" s="53"/>
      <c r="F131" s="53"/>
      <c r="G131" s="53"/>
      <c r="I131" s="53"/>
      <c r="J131" s="53"/>
      <c r="K131" s="53"/>
      <c r="L131" s="53"/>
      <c r="M131" s="53"/>
      <c r="N131" s="53"/>
      <c r="O131" s="53"/>
      <c r="P131" s="50">
        <f t="shared" si="12"/>
        <v>72</v>
      </c>
      <c r="Q131" s="192" t="s">
        <v>4</v>
      </c>
      <c r="R131" s="192" t="s">
        <v>50</v>
      </c>
      <c r="S131" s="193">
        <v>33</v>
      </c>
      <c r="T131" s="227"/>
      <c r="U131" s="230"/>
      <c r="V131" s="65">
        <v>10</v>
      </c>
      <c r="W131" s="65">
        <v>840</v>
      </c>
      <c r="X131" s="65">
        <v>3</v>
      </c>
      <c r="Y131" s="164" t="str">
        <f t="shared" si="13"/>
        <v>Manufactura</v>
      </c>
      <c r="Z131" s="65"/>
      <c r="AA131" s="61" t="s">
        <v>131</v>
      </c>
      <c r="AB131" s="49">
        <f t="shared" si="14"/>
        <v>60</v>
      </c>
      <c r="AC131" s="49" t="str">
        <f t="shared" si="15"/>
        <v>Manufactura</v>
      </c>
      <c r="AD131" s="53" t="str">
        <f t="shared" si="16"/>
        <v>Correcto</v>
      </c>
      <c r="BU131" s="14"/>
      <c r="BV131" s="14"/>
      <c r="BW131" s="14"/>
    </row>
    <row r="132" spans="1:75" ht="29.25" customHeight="1" x14ac:dyDescent="0.5">
      <c r="A132" s="53"/>
      <c r="B132" s="69"/>
      <c r="C132" s="53"/>
      <c r="D132" s="53"/>
      <c r="E132" s="53"/>
      <c r="F132" s="53"/>
      <c r="G132" s="53"/>
      <c r="I132" s="53"/>
      <c r="J132" s="53"/>
      <c r="K132" s="53"/>
      <c r="L132" s="53"/>
      <c r="M132" s="53"/>
      <c r="N132" s="53"/>
      <c r="O132" s="53"/>
      <c r="P132" s="50">
        <f t="shared" si="12"/>
        <v>1</v>
      </c>
      <c r="Q132" s="192"/>
      <c r="R132" s="192"/>
      <c r="S132" s="193"/>
      <c r="T132" s="227"/>
      <c r="U132" s="230"/>
      <c r="V132" s="64">
        <v>15</v>
      </c>
      <c r="W132" s="64">
        <v>850</v>
      </c>
      <c r="X132" s="64">
        <v>4</v>
      </c>
      <c r="Y132" s="163" t="str">
        <f t="shared" si="13"/>
        <v>Mantenimiento</v>
      </c>
      <c r="Z132" s="64"/>
      <c r="AA132" s="60" t="s">
        <v>136</v>
      </c>
      <c r="AB132" s="49">
        <f t="shared" si="14"/>
        <v>0</v>
      </c>
      <c r="AC132" s="49" t="str">
        <f t="shared" si="15"/>
        <v>Mantenimiento</v>
      </c>
      <c r="AD132" s="53" t="str">
        <f t="shared" ref="AD132:AD163" si="17">IF(Q132=$B$26,(IF(OR(R132=$C$26,R132=$C$27,R132=$C$28),"Correcto","Incorrecto")),(IF(Q132=$B$27,(IF(OR(R132=$C$26,R132=$C$27),"Correcto","Incorrecto")),(IF(Q132=$B$28,(IF(OR(R132=$C$26,R132=$C$27),"Correcto","Incorrecto")),(IF(Q132=$B$29,(IF(OR(R132=$C$26,R132=$C$27),"Correcto","Incorrecto")),(IF(Q132=$B$30,(IF(OR(R132=$C$26,R132=$C$27),"Correcto","Incorrecto")),(IF(Q132=$B$31,(IF(OR(R132=$E$26,R132=$E$27),"Correcto","Incorrecto")),(IF(OR(Q132=$B$32,Q132=$B$33),(IF(R132=Ford_3.0L,"Correcto","Incorrecto")),(IF(OR(Q132=$B$34,Q132=$B$37),(IF(OR(R132=$C$32,R132=$C$33),"Correcto","Incorrecto")),(IF(Q132=$B$35,(IF(R132=Nissan,"Correcto","Incorrecto")),(IF(Q132=$B$36,(IF(OR(R132=$C$26,R132=$C$27),"Correcto","Incorrecto")),(IF(Q132=$B$38,(IF(R132=GM,"Correcto","Incorrecto")),"")))))))))))))))))))))</f>
        <v/>
      </c>
      <c r="BU132" s="14"/>
      <c r="BV132" s="14"/>
      <c r="BW132" s="14"/>
    </row>
    <row r="133" spans="1:75" ht="29.25" customHeight="1" x14ac:dyDescent="0.5">
      <c r="A133" s="53"/>
      <c r="B133" s="69"/>
      <c r="C133" s="53"/>
      <c r="D133" s="53"/>
      <c r="E133" s="53"/>
      <c r="F133" s="53"/>
      <c r="G133" s="53"/>
      <c r="I133" s="53"/>
      <c r="J133" s="53"/>
      <c r="K133" s="53"/>
      <c r="L133" s="53"/>
      <c r="M133" s="53"/>
      <c r="N133" s="53"/>
      <c r="O133" s="53"/>
      <c r="P133" s="50">
        <f t="shared" ref="P133:P196" si="18">IF(Q133=$B$26,(IF(R133=$C$28,$D$12,$D$5)),(IF(Q133=$B$27,$D$6,(IF(Q133=$B$28,$D$6,(IF(Q133=$B$29,$D$6,(IF(Q133=$B$30,$D$6,(IF(Q133=$B$31,$D$8,(IF(Q133=$B$32,$D$9,(IF(Q133=$B$33,$D$10,(IF(Q133=$B$34,$D$11,(IF(Q133=$B$35,$D$13,(IF(Q133=$B$38,$D$14,(IF(Q133=$B$36,$D$7,(IF(Q133=$B$37,$D$15,1)))))))))))))))))))))))))</f>
        <v>1</v>
      </c>
      <c r="Q133" s="201"/>
      <c r="R133" s="202"/>
      <c r="S133" s="203"/>
      <c r="T133" s="220">
        <v>30</v>
      </c>
      <c r="U133" s="223">
        <f>AB134-((60/P134)*S134)</f>
        <v>0</v>
      </c>
      <c r="V133" s="204"/>
      <c r="W133" s="204"/>
      <c r="X133" s="204"/>
      <c r="Y133" s="205" t="str">
        <f t="shared" ref="Y133:Y196" si="19">IF(X133=1,"Calidad",(IF(X133=2,"Logistica",(IF(X133=3,"Manufactura",(IF(X133=4,"Mantenimiento",(IF(X133=5,"Cambio de modelo",(IF(X133=6,"Starving",(IF(X133=7,"Bloqueo",(IF(X133=8,"Paro Programado",(IF(X133=9,"Falta de Personal",IF(X133=10,"Otros"," "))))))))))))))))))</f>
        <v xml:space="preserve"> </v>
      </c>
      <c r="Z133" s="204"/>
      <c r="AA133" s="206"/>
      <c r="AB133" s="49">
        <f t="shared" ref="AB133:AB196" si="20">IF(T132=$F$20,45,(IF(T132=$F$21,30,(IF(T132=$F$22,50,(IF(T132=$F$23,60,0)))))))</f>
        <v>0</v>
      </c>
      <c r="AC133" s="49" t="str">
        <f t="shared" ref="AC133:AC184" si="21">IF(X133=1, "Calidad", (IF(X133=2, "Logistica", (IF(X133=3,"Manufactura", (IF(X133=4, "Mantenimiento", (IF(X133=5, "Cambio", (IF(X133=6,"FaltaCoreB", (IF(X133=7,"FaltaTH",(IF(X133=8,"Personal",(IF(X133=9,"Otros"," ")))))))))))))))))</f>
        <v xml:space="preserve"> </v>
      </c>
      <c r="AD133" s="53" t="str">
        <f t="shared" si="17"/>
        <v/>
      </c>
      <c r="BU133" s="14"/>
      <c r="BV133" s="14"/>
      <c r="BW133" s="14"/>
    </row>
    <row r="134" spans="1:75" ht="29.25" customHeight="1" x14ac:dyDescent="0.5">
      <c r="A134" s="53"/>
      <c r="B134" s="69"/>
      <c r="C134" s="53"/>
      <c r="D134" s="53"/>
      <c r="E134" s="53"/>
      <c r="F134" s="53"/>
      <c r="G134" s="53"/>
      <c r="I134" s="53"/>
      <c r="J134" s="53"/>
      <c r="K134" s="53"/>
      <c r="L134" s="53"/>
      <c r="M134" s="53"/>
      <c r="N134" s="53"/>
      <c r="O134" s="53"/>
      <c r="P134" s="50">
        <f t="shared" si="18"/>
        <v>72</v>
      </c>
      <c r="Q134" s="64" t="s">
        <v>4</v>
      </c>
      <c r="R134" s="64" t="s">
        <v>50</v>
      </c>
      <c r="S134" s="63">
        <v>36</v>
      </c>
      <c r="T134" s="221"/>
      <c r="U134" s="224"/>
      <c r="V134" s="64"/>
      <c r="W134" s="64"/>
      <c r="X134" s="64"/>
      <c r="Y134" s="163" t="str">
        <f t="shared" si="19"/>
        <v xml:space="preserve"> </v>
      </c>
      <c r="Z134" s="64"/>
      <c r="AA134" s="60"/>
      <c r="AB134" s="49">
        <f t="shared" si="20"/>
        <v>30</v>
      </c>
      <c r="AC134" s="49" t="str">
        <f t="shared" si="21"/>
        <v xml:space="preserve"> </v>
      </c>
      <c r="AD134" s="53" t="str">
        <f t="shared" si="17"/>
        <v>Correcto</v>
      </c>
      <c r="BM134" s="14"/>
      <c r="BN134" s="14"/>
      <c r="BO134" s="14"/>
      <c r="BP134" s="14"/>
      <c r="BQ134" s="14"/>
      <c r="BR134" s="14"/>
      <c r="BS134" s="14"/>
      <c r="BT134" s="14"/>
      <c r="BU134" s="14"/>
      <c r="BV134" s="14"/>
      <c r="BW134" s="14"/>
    </row>
    <row r="135" spans="1:75" ht="29.25" customHeight="1" x14ac:dyDescent="0.5">
      <c r="A135" s="53"/>
      <c r="B135" s="69"/>
      <c r="C135" s="53"/>
      <c r="D135" s="53"/>
      <c r="E135" s="53"/>
      <c r="F135" s="53"/>
      <c r="G135" s="53"/>
      <c r="I135" s="53"/>
      <c r="J135" s="53"/>
      <c r="K135" s="53"/>
      <c r="L135" s="53"/>
      <c r="M135" s="53"/>
      <c r="N135" s="53"/>
      <c r="O135" s="53"/>
      <c r="P135" s="50">
        <f t="shared" si="18"/>
        <v>1</v>
      </c>
      <c r="Q135" s="64"/>
      <c r="R135" s="64"/>
      <c r="S135" s="63"/>
      <c r="T135" s="221"/>
      <c r="U135" s="224"/>
      <c r="V135" s="65"/>
      <c r="W135" s="65"/>
      <c r="X135" s="65"/>
      <c r="Y135" s="164" t="str">
        <f t="shared" si="19"/>
        <v xml:space="preserve"> </v>
      </c>
      <c r="Z135" s="65"/>
      <c r="AA135" s="61"/>
      <c r="AB135" s="49">
        <f t="shared" si="20"/>
        <v>0</v>
      </c>
      <c r="AC135" s="49" t="str">
        <f t="shared" si="21"/>
        <v xml:space="preserve"> </v>
      </c>
      <c r="AD135" s="53" t="str">
        <f t="shared" si="17"/>
        <v/>
      </c>
      <c r="BM135" s="14"/>
      <c r="BN135" s="14"/>
      <c r="BO135" s="14"/>
      <c r="BP135" s="14"/>
      <c r="BQ135" s="14"/>
      <c r="BR135" s="14"/>
      <c r="BS135" s="14"/>
      <c r="BT135" s="14"/>
      <c r="BU135" s="14"/>
      <c r="BV135" s="14"/>
      <c r="BW135" s="14"/>
    </row>
    <row r="136" spans="1:75" ht="29.25" customHeight="1" x14ac:dyDescent="0.4">
      <c r="A136" s="53"/>
      <c r="B136" s="69"/>
      <c r="C136" s="53"/>
      <c r="D136" s="53"/>
      <c r="E136" s="53"/>
      <c r="F136" s="53"/>
      <c r="G136" s="53"/>
      <c r="I136" s="53"/>
      <c r="J136" s="53"/>
      <c r="K136" s="53"/>
      <c r="L136" s="53"/>
      <c r="M136" s="53"/>
      <c r="N136" s="53"/>
      <c r="O136" s="53"/>
      <c r="P136" s="50">
        <f t="shared" si="18"/>
        <v>1</v>
      </c>
      <c r="Q136" s="211"/>
      <c r="R136" s="211"/>
      <c r="S136" s="212"/>
      <c r="T136" s="226">
        <v>60</v>
      </c>
      <c r="U136" s="229">
        <f>AB137-((60/P137)*S137)</f>
        <v>21.666666666666664</v>
      </c>
      <c r="V136" s="201"/>
      <c r="W136" s="201"/>
      <c r="X136" s="201"/>
      <c r="Y136" s="213" t="str">
        <f t="shared" si="19"/>
        <v xml:space="preserve"> </v>
      </c>
      <c r="Z136" s="201"/>
      <c r="AA136" s="201"/>
      <c r="AB136" s="49">
        <f t="shared" si="20"/>
        <v>0</v>
      </c>
      <c r="AC136" s="49" t="str">
        <f t="shared" si="21"/>
        <v xml:space="preserve"> </v>
      </c>
      <c r="AD136" s="53" t="str">
        <f t="shared" si="17"/>
        <v/>
      </c>
      <c r="BM136" s="14"/>
      <c r="BN136" s="14"/>
      <c r="BO136" s="14"/>
      <c r="BP136" s="14"/>
      <c r="BQ136" s="14"/>
      <c r="BR136" s="14"/>
      <c r="BS136" s="14"/>
      <c r="BT136" s="14"/>
      <c r="BU136" s="14"/>
      <c r="BV136" s="14"/>
      <c r="BW136" s="14"/>
    </row>
    <row r="137" spans="1:75" ht="29.25" customHeight="1" x14ac:dyDescent="0.5">
      <c r="A137" s="53"/>
      <c r="B137" s="69"/>
      <c r="C137" s="53"/>
      <c r="D137" s="53"/>
      <c r="E137" s="53"/>
      <c r="F137" s="53"/>
      <c r="G137" s="53"/>
      <c r="I137" s="53"/>
      <c r="J137" s="53"/>
      <c r="K137" s="53"/>
      <c r="L137" s="53"/>
      <c r="M137" s="53"/>
      <c r="N137" s="53"/>
      <c r="O137" s="53"/>
      <c r="P137" s="50">
        <f t="shared" si="18"/>
        <v>72</v>
      </c>
      <c r="Q137" s="192" t="s">
        <v>4</v>
      </c>
      <c r="R137" s="192" t="s">
        <v>50</v>
      </c>
      <c r="S137" s="193">
        <v>46</v>
      </c>
      <c r="T137" s="227"/>
      <c r="U137" s="230"/>
      <c r="V137" s="65">
        <v>22</v>
      </c>
      <c r="W137" s="65">
        <v>840</v>
      </c>
      <c r="X137" s="65">
        <v>1</v>
      </c>
      <c r="Y137" s="164" t="str">
        <f t="shared" si="19"/>
        <v>Calidad</v>
      </c>
      <c r="Z137" s="65"/>
      <c r="AA137" s="61" t="s">
        <v>141</v>
      </c>
      <c r="AB137" s="49">
        <f t="shared" si="20"/>
        <v>60</v>
      </c>
      <c r="AC137" s="49" t="str">
        <f t="shared" si="21"/>
        <v>Calidad</v>
      </c>
      <c r="AD137" s="53" t="str">
        <f t="shared" si="17"/>
        <v>Correcto</v>
      </c>
      <c r="BM137" s="14"/>
      <c r="BN137" s="14"/>
      <c r="BO137" s="14"/>
      <c r="BP137" s="14"/>
      <c r="BQ137" s="14"/>
      <c r="BR137" s="14"/>
      <c r="BS137" s="14"/>
      <c r="BT137" s="14"/>
      <c r="BU137" s="14"/>
      <c r="BV137" s="14"/>
      <c r="BW137" s="14"/>
    </row>
    <row r="138" spans="1:75" ht="29.25" customHeight="1" x14ac:dyDescent="0.5">
      <c r="A138" s="53"/>
      <c r="B138" s="69"/>
      <c r="C138" s="53"/>
      <c r="D138" s="53"/>
      <c r="E138" s="53"/>
      <c r="F138" s="53"/>
      <c r="G138" s="53"/>
      <c r="I138" s="53"/>
      <c r="J138" s="53"/>
      <c r="K138" s="53"/>
      <c r="L138" s="53"/>
      <c r="M138" s="53"/>
      <c r="N138" s="53"/>
      <c r="O138" s="53"/>
      <c r="P138" s="50">
        <f t="shared" si="18"/>
        <v>1</v>
      </c>
      <c r="Q138" s="196"/>
      <c r="R138" s="196"/>
      <c r="S138" s="197"/>
      <c r="T138" s="228"/>
      <c r="U138" s="231"/>
      <c r="V138" s="198"/>
      <c r="W138" s="198"/>
      <c r="X138" s="198"/>
      <c r="Y138" s="199" t="str">
        <f t="shared" si="19"/>
        <v xml:space="preserve"> </v>
      </c>
      <c r="Z138" s="198"/>
      <c r="AA138" s="200"/>
      <c r="AB138" s="49">
        <f t="shared" si="20"/>
        <v>0</v>
      </c>
      <c r="AC138" s="49" t="str">
        <f t="shared" si="21"/>
        <v xml:space="preserve"> </v>
      </c>
      <c r="AD138" s="53" t="str">
        <f t="shared" si="17"/>
        <v/>
      </c>
      <c r="BM138" s="14"/>
      <c r="BN138" s="14"/>
      <c r="BO138" s="14"/>
      <c r="BP138" s="14"/>
      <c r="BQ138" s="14"/>
      <c r="BR138" s="14"/>
      <c r="BS138" s="14"/>
      <c r="BT138" s="14"/>
      <c r="BU138" s="14"/>
      <c r="BV138" s="14"/>
      <c r="BW138" s="14"/>
    </row>
    <row r="139" spans="1:75" ht="29.25" customHeight="1" x14ac:dyDescent="0.5">
      <c r="A139" s="53"/>
      <c r="B139" s="69"/>
      <c r="C139" s="53"/>
      <c r="D139" s="53"/>
      <c r="E139" s="53"/>
      <c r="F139" s="53"/>
      <c r="G139" s="53"/>
      <c r="I139" s="53"/>
      <c r="J139" s="53"/>
      <c r="K139" s="53"/>
      <c r="L139" s="53"/>
      <c r="M139" s="53"/>
      <c r="N139" s="53"/>
      <c r="O139" s="53"/>
      <c r="P139" s="50">
        <f t="shared" si="18"/>
        <v>1</v>
      </c>
      <c r="Q139" s="201"/>
      <c r="R139" s="202"/>
      <c r="S139" s="203"/>
      <c r="T139" s="220">
        <v>60</v>
      </c>
      <c r="U139" s="223">
        <f>AB140-((60/P140)*S140)</f>
        <v>55.833333333333336</v>
      </c>
      <c r="V139" s="204"/>
      <c r="W139" s="204"/>
      <c r="X139" s="204"/>
      <c r="Y139" s="205" t="str">
        <f t="shared" si="19"/>
        <v xml:space="preserve"> </v>
      </c>
      <c r="Z139" s="204"/>
      <c r="AA139" s="206"/>
      <c r="AB139" s="49">
        <f t="shared" si="20"/>
        <v>0</v>
      </c>
      <c r="AC139" s="49" t="str">
        <f t="shared" si="21"/>
        <v xml:space="preserve"> </v>
      </c>
      <c r="AD139" s="53" t="str">
        <f t="shared" si="17"/>
        <v/>
      </c>
      <c r="BM139" s="14"/>
      <c r="BN139" s="14"/>
      <c r="BO139" s="14"/>
      <c r="BP139" s="14"/>
      <c r="BQ139" s="14"/>
      <c r="BR139" s="14"/>
      <c r="BS139" s="14"/>
      <c r="BT139" s="14"/>
      <c r="BU139" s="14"/>
      <c r="BV139" s="14"/>
      <c r="BW139" s="14"/>
    </row>
    <row r="140" spans="1:75" ht="29.25" customHeight="1" x14ac:dyDescent="0.5">
      <c r="A140" s="53"/>
      <c r="B140" s="69"/>
      <c r="C140" s="53"/>
      <c r="D140" s="53"/>
      <c r="E140" s="53"/>
      <c r="F140" s="53"/>
      <c r="G140" s="53"/>
      <c r="I140" s="53"/>
      <c r="J140" s="53"/>
      <c r="K140" s="53"/>
      <c r="L140" s="53"/>
      <c r="M140" s="53"/>
      <c r="N140" s="53"/>
      <c r="O140" s="53"/>
      <c r="P140" s="50">
        <f t="shared" si="18"/>
        <v>72</v>
      </c>
      <c r="Q140" s="64" t="s">
        <v>4</v>
      </c>
      <c r="R140" s="64" t="s">
        <v>50</v>
      </c>
      <c r="S140" s="63">
        <v>5</v>
      </c>
      <c r="T140" s="221"/>
      <c r="U140" s="224"/>
      <c r="V140" s="64">
        <v>56</v>
      </c>
      <c r="W140" s="64"/>
      <c r="X140" s="64">
        <v>3</v>
      </c>
      <c r="Y140" s="163" t="str">
        <f t="shared" si="19"/>
        <v>Manufactura</v>
      </c>
      <c r="Z140" s="64"/>
      <c r="AA140" s="60" t="s">
        <v>142</v>
      </c>
      <c r="AB140" s="49">
        <f t="shared" si="20"/>
        <v>60</v>
      </c>
      <c r="AC140" s="49" t="str">
        <f t="shared" si="21"/>
        <v>Manufactura</v>
      </c>
      <c r="AD140" s="53" t="str">
        <f t="shared" si="17"/>
        <v>Correcto</v>
      </c>
      <c r="BM140" s="14"/>
      <c r="BN140" s="14"/>
      <c r="BO140" s="14"/>
      <c r="BP140" s="14"/>
      <c r="BQ140" s="14"/>
      <c r="BR140" s="14"/>
      <c r="BS140" s="14"/>
      <c r="BT140" s="14"/>
      <c r="BU140" s="14"/>
      <c r="BV140" s="14"/>
      <c r="BW140" s="14"/>
    </row>
    <row r="141" spans="1:75" ht="29.25" customHeight="1" x14ac:dyDescent="0.5">
      <c r="A141" s="53"/>
      <c r="B141" s="69"/>
      <c r="C141" s="53"/>
      <c r="D141" s="53"/>
      <c r="E141" s="53"/>
      <c r="F141" s="53"/>
      <c r="G141" s="53"/>
      <c r="I141" s="53"/>
      <c r="J141" s="53"/>
      <c r="K141" s="53"/>
      <c r="L141" s="53"/>
      <c r="M141" s="53"/>
      <c r="N141" s="53"/>
      <c r="O141" s="53"/>
      <c r="P141" s="50">
        <f t="shared" si="18"/>
        <v>1</v>
      </c>
      <c r="Q141" s="64"/>
      <c r="R141" s="64"/>
      <c r="S141" s="63"/>
      <c r="T141" s="221"/>
      <c r="U141" s="224"/>
      <c r="V141" s="65"/>
      <c r="W141" s="65"/>
      <c r="X141" s="65"/>
      <c r="Y141" s="164" t="str">
        <f t="shared" si="19"/>
        <v xml:space="preserve"> </v>
      </c>
      <c r="Z141" s="65"/>
      <c r="AA141" s="61"/>
      <c r="AB141" s="49">
        <f t="shared" si="20"/>
        <v>0</v>
      </c>
      <c r="AC141" s="49" t="str">
        <f t="shared" si="21"/>
        <v xml:space="preserve"> </v>
      </c>
      <c r="AD141" s="53" t="str">
        <f t="shared" si="17"/>
        <v/>
      </c>
      <c r="BM141" s="14"/>
      <c r="BN141" s="14"/>
      <c r="BO141" s="14"/>
      <c r="BP141" s="14"/>
      <c r="BQ141" s="14"/>
      <c r="BR141" s="14"/>
      <c r="BS141" s="14"/>
      <c r="BT141" s="14"/>
      <c r="BU141" s="14"/>
      <c r="BV141" s="14"/>
      <c r="BW141" s="14"/>
    </row>
    <row r="142" spans="1:75" ht="29.25" customHeight="1" x14ac:dyDescent="0.4">
      <c r="A142" s="53"/>
      <c r="B142" s="69"/>
      <c r="C142" s="53"/>
      <c r="D142" s="53"/>
      <c r="E142" s="53"/>
      <c r="F142" s="53"/>
      <c r="G142" s="53"/>
      <c r="I142" s="53"/>
      <c r="J142" s="53"/>
      <c r="K142" s="53"/>
      <c r="L142" s="53"/>
      <c r="M142" s="53"/>
      <c r="N142" s="53"/>
      <c r="O142" s="53"/>
      <c r="P142" s="50">
        <f t="shared" si="18"/>
        <v>1</v>
      </c>
      <c r="Q142" s="211"/>
      <c r="R142" s="211"/>
      <c r="S142" s="212"/>
      <c r="T142" s="226">
        <v>60</v>
      </c>
      <c r="U142" s="229">
        <f>AB143-((60/P143)*S143)</f>
        <v>60</v>
      </c>
      <c r="V142" s="201"/>
      <c r="W142" s="201"/>
      <c r="X142" s="201"/>
      <c r="Y142" s="213" t="str">
        <f t="shared" si="19"/>
        <v xml:space="preserve"> </v>
      </c>
      <c r="Z142" s="201"/>
      <c r="AA142" s="201"/>
      <c r="AB142" s="49">
        <f t="shared" si="20"/>
        <v>0</v>
      </c>
      <c r="AC142" s="49" t="str">
        <f t="shared" si="21"/>
        <v xml:space="preserve"> </v>
      </c>
      <c r="AD142" s="53" t="str">
        <f t="shared" si="17"/>
        <v/>
      </c>
      <c r="BM142" s="14"/>
      <c r="BN142" s="14"/>
      <c r="BO142" s="14"/>
      <c r="BP142" s="14"/>
      <c r="BQ142" s="14"/>
      <c r="BR142" s="14"/>
      <c r="BS142" s="14"/>
      <c r="BT142" s="14"/>
      <c r="BU142" s="14"/>
      <c r="BV142" s="14"/>
      <c r="BW142" s="14"/>
    </row>
    <row r="143" spans="1:75" ht="29.25" customHeight="1" x14ac:dyDescent="0.5">
      <c r="A143" s="53"/>
      <c r="B143" s="69"/>
      <c r="C143" s="53"/>
      <c r="D143" s="53"/>
      <c r="E143" s="53"/>
      <c r="F143" s="53"/>
      <c r="G143" s="53"/>
      <c r="I143" s="53"/>
      <c r="J143" s="53"/>
      <c r="K143" s="53"/>
      <c r="L143" s="53"/>
      <c r="M143" s="53"/>
      <c r="N143" s="53"/>
      <c r="O143" s="53"/>
      <c r="P143" s="50">
        <f t="shared" si="18"/>
        <v>72</v>
      </c>
      <c r="Q143" s="192" t="s">
        <v>4</v>
      </c>
      <c r="R143" s="192" t="s">
        <v>50</v>
      </c>
      <c r="S143" s="193">
        <v>0</v>
      </c>
      <c r="T143" s="227"/>
      <c r="U143" s="230"/>
      <c r="V143" s="65">
        <v>60</v>
      </c>
      <c r="W143" s="65"/>
      <c r="X143" s="65">
        <v>3</v>
      </c>
      <c r="Y143" s="164" t="str">
        <f t="shared" si="19"/>
        <v>Manufactura</v>
      </c>
      <c r="Z143" s="65"/>
      <c r="AA143" s="61" t="s">
        <v>144</v>
      </c>
      <c r="AB143" s="49">
        <f t="shared" si="20"/>
        <v>60</v>
      </c>
      <c r="AC143" s="49" t="str">
        <f t="shared" si="21"/>
        <v>Manufactura</v>
      </c>
      <c r="AD143" s="53" t="str">
        <f t="shared" si="17"/>
        <v>Correcto</v>
      </c>
      <c r="BM143" s="14"/>
      <c r="BN143" s="14"/>
      <c r="BO143" s="14"/>
      <c r="BP143" s="14"/>
      <c r="BQ143" s="14"/>
      <c r="BR143" s="14"/>
      <c r="BS143" s="14"/>
      <c r="BT143" s="14"/>
      <c r="BU143" s="14"/>
      <c r="BV143" s="14"/>
      <c r="BW143" s="14"/>
    </row>
    <row r="144" spans="1:75" ht="29.25" customHeight="1" x14ac:dyDescent="0.5">
      <c r="A144" s="53"/>
      <c r="B144" s="69"/>
      <c r="C144" s="53"/>
      <c r="D144" s="53"/>
      <c r="E144" s="53"/>
      <c r="F144" s="53"/>
      <c r="G144" s="53"/>
      <c r="I144" s="53"/>
      <c r="J144" s="53"/>
      <c r="K144" s="53"/>
      <c r="L144" s="53"/>
      <c r="M144" s="53"/>
      <c r="N144" s="53"/>
      <c r="O144" s="53"/>
      <c r="P144" s="50">
        <f t="shared" si="18"/>
        <v>1</v>
      </c>
      <c r="Q144" s="196"/>
      <c r="R144" s="196"/>
      <c r="S144" s="197"/>
      <c r="T144" s="228"/>
      <c r="U144" s="231"/>
      <c r="V144" s="198"/>
      <c r="W144" s="198"/>
      <c r="X144" s="198"/>
      <c r="Y144" s="199" t="str">
        <f t="shared" si="19"/>
        <v xml:space="preserve"> </v>
      </c>
      <c r="Z144" s="198"/>
      <c r="AA144" s="200"/>
      <c r="AB144" s="49">
        <f t="shared" si="20"/>
        <v>0</v>
      </c>
      <c r="AC144" s="49" t="str">
        <f t="shared" si="21"/>
        <v xml:space="preserve"> </v>
      </c>
      <c r="AD144" s="53" t="str">
        <f t="shared" si="17"/>
        <v/>
      </c>
      <c r="BM144" s="14"/>
      <c r="BN144" s="14"/>
      <c r="BO144" s="14"/>
      <c r="BP144" s="14"/>
      <c r="BQ144" s="14"/>
      <c r="BR144" s="14"/>
      <c r="BS144" s="14"/>
      <c r="BT144" s="14"/>
      <c r="BU144" s="14"/>
      <c r="BV144" s="14"/>
      <c r="BW144" s="14"/>
    </row>
    <row r="145" spans="1:130" ht="29.25" customHeight="1" x14ac:dyDescent="0.5">
      <c r="A145" s="53"/>
      <c r="B145" s="53"/>
      <c r="C145" s="53"/>
      <c r="D145" s="53"/>
      <c r="E145" s="53"/>
      <c r="F145" s="53"/>
      <c r="G145" s="53"/>
      <c r="I145" s="53"/>
      <c r="J145" s="53"/>
      <c r="K145" s="53"/>
      <c r="L145" s="53"/>
      <c r="M145" s="53"/>
      <c r="N145" s="53"/>
      <c r="O145" s="53"/>
      <c r="P145" s="50">
        <f t="shared" si="18"/>
        <v>1</v>
      </c>
      <c r="Q145" s="201"/>
      <c r="R145" s="202"/>
      <c r="S145" s="203"/>
      <c r="T145" s="220">
        <v>60</v>
      </c>
      <c r="U145" s="223">
        <f>AB146-((60/P146)*S146)</f>
        <v>60</v>
      </c>
      <c r="V145" s="204"/>
      <c r="W145" s="204"/>
      <c r="X145" s="204"/>
      <c r="Y145" s="205" t="str">
        <f t="shared" si="19"/>
        <v xml:space="preserve"> </v>
      </c>
      <c r="Z145" s="204"/>
      <c r="AA145" s="206"/>
      <c r="AB145" s="49">
        <f t="shared" si="20"/>
        <v>0</v>
      </c>
      <c r="AC145" s="49" t="str">
        <f t="shared" si="21"/>
        <v xml:space="preserve"> </v>
      </c>
      <c r="AD145" s="53" t="str">
        <f t="shared" si="17"/>
        <v/>
      </c>
      <c r="BM145" s="14"/>
      <c r="BN145" s="14"/>
      <c r="BO145" s="14"/>
      <c r="BP145" s="14"/>
      <c r="BQ145" s="14"/>
      <c r="BR145" s="14"/>
      <c r="BS145" s="14"/>
      <c r="BT145" s="14"/>
      <c r="BU145" s="14"/>
      <c r="BV145" s="14"/>
      <c r="BW145" s="14"/>
    </row>
    <row r="146" spans="1:130" ht="29.25" customHeight="1" x14ac:dyDescent="0.5">
      <c r="A146" s="53"/>
      <c r="B146" s="53"/>
      <c r="C146" s="53"/>
      <c r="D146" s="53"/>
      <c r="E146" s="53"/>
      <c r="F146" s="53"/>
      <c r="G146" s="53"/>
      <c r="I146" s="53"/>
      <c r="J146" s="53"/>
      <c r="K146" s="53"/>
      <c r="L146" s="53"/>
      <c r="M146" s="53"/>
      <c r="N146" s="53"/>
      <c r="O146" s="53"/>
      <c r="P146" s="50">
        <f t="shared" si="18"/>
        <v>1</v>
      </c>
      <c r="Q146" s="64"/>
      <c r="R146" s="64"/>
      <c r="S146" s="63"/>
      <c r="T146" s="221"/>
      <c r="U146" s="224"/>
      <c r="V146" s="64"/>
      <c r="W146" s="64"/>
      <c r="X146" s="64"/>
      <c r="Y146" s="163" t="str">
        <f t="shared" si="19"/>
        <v xml:space="preserve"> </v>
      </c>
      <c r="Z146" s="64"/>
      <c r="AA146" s="60"/>
      <c r="AB146" s="49">
        <f t="shared" si="20"/>
        <v>60</v>
      </c>
      <c r="AC146" s="49" t="str">
        <f t="shared" si="21"/>
        <v xml:space="preserve"> </v>
      </c>
      <c r="AD146" s="53" t="str">
        <f t="shared" si="17"/>
        <v/>
      </c>
      <c r="BJ146" s="14"/>
      <c r="BK146" s="14"/>
      <c r="BL146" s="14"/>
      <c r="BM146" s="14"/>
      <c r="BN146" s="14"/>
      <c r="BO146" s="14"/>
      <c r="BP146" s="14"/>
      <c r="BQ146" s="14"/>
      <c r="BR146" s="14"/>
      <c r="BS146" s="14"/>
      <c r="BT146" s="14"/>
      <c r="BU146" s="14"/>
      <c r="BV146" s="14"/>
      <c r="BW146" s="14"/>
    </row>
    <row r="147" spans="1:130" ht="29.25" customHeight="1" x14ac:dyDescent="0.5">
      <c r="A147" s="53"/>
      <c r="B147" s="53"/>
      <c r="C147" s="53"/>
      <c r="D147" s="53"/>
      <c r="E147" s="53"/>
      <c r="F147" s="53"/>
      <c r="G147" s="53"/>
      <c r="I147" s="53"/>
      <c r="J147" s="53"/>
      <c r="K147" s="53"/>
      <c r="L147" s="53"/>
      <c r="M147" s="53"/>
      <c r="N147" s="53"/>
      <c r="O147" s="53"/>
      <c r="P147" s="50">
        <f t="shared" si="18"/>
        <v>1</v>
      </c>
      <c r="Q147" s="64"/>
      <c r="R147" s="64"/>
      <c r="S147" s="63"/>
      <c r="T147" s="221"/>
      <c r="U147" s="224"/>
      <c r="V147" s="65"/>
      <c r="W147" s="65"/>
      <c r="X147" s="65"/>
      <c r="Y147" s="164" t="str">
        <f t="shared" si="19"/>
        <v xml:space="preserve"> </v>
      </c>
      <c r="Z147" s="65"/>
      <c r="AA147" s="61"/>
      <c r="AB147" s="49">
        <f t="shared" si="20"/>
        <v>0</v>
      </c>
      <c r="AC147" s="49" t="str">
        <f t="shared" si="21"/>
        <v xml:space="preserve"> </v>
      </c>
      <c r="AD147" s="53" t="str">
        <f t="shared" si="17"/>
        <v/>
      </c>
      <c r="BJ147" s="14"/>
      <c r="BK147" s="14"/>
      <c r="BL147" s="14"/>
      <c r="BM147" s="14"/>
      <c r="BN147" s="14"/>
      <c r="BO147" s="14"/>
      <c r="BP147" s="14"/>
      <c r="BQ147" s="14"/>
      <c r="BR147" s="14"/>
      <c r="BS147" s="14"/>
      <c r="BT147" s="14"/>
      <c r="BU147" s="14"/>
      <c r="BV147" s="14"/>
      <c r="BW147" s="14"/>
    </row>
    <row r="148" spans="1:130" ht="29.25" customHeight="1" x14ac:dyDescent="0.4">
      <c r="A148" s="53"/>
      <c r="B148" s="53"/>
      <c r="C148" s="53"/>
      <c r="D148" s="53"/>
      <c r="E148" s="53"/>
      <c r="F148" s="53"/>
      <c r="G148" s="53"/>
      <c r="I148" s="53"/>
      <c r="J148" s="53"/>
      <c r="K148" s="53"/>
      <c r="L148" s="53"/>
      <c r="M148" s="53"/>
      <c r="N148" s="53"/>
      <c r="O148" s="53"/>
      <c r="P148" s="50">
        <f t="shared" si="18"/>
        <v>1</v>
      </c>
      <c r="Q148" s="211"/>
      <c r="R148" s="211"/>
      <c r="S148" s="212"/>
      <c r="T148" s="226">
        <v>50</v>
      </c>
      <c r="U148" s="229">
        <f>AB149-((60/P149)*S149)</f>
        <v>7.5</v>
      </c>
      <c r="V148" s="201"/>
      <c r="W148" s="201"/>
      <c r="X148" s="201"/>
      <c r="Y148" s="213" t="str">
        <f t="shared" si="19"/>
        <v xml:space="preserve"> </v>
      </c>
      <c r="Z148" s="201"/>
      <c r="AA148" s="201"/>
      <c r="AB148" s="49">
        <f t="shared" si="20"/>
        <v>0</v>
      </c>
      <c r="AC148" s="49" t="str">
        <f t="shared" si="21"/>
        <v xml:space="preserve"> </v>
      </c>
      <c r="AD148" s="53" t="str">
        <f t="shared" si="17"/>
        <v/>
      </c>
      <c r="BJ148" s="14"/>
      <c r="BK148" s="14"/>
      <c r="BL148" s="14"/>
      <c r="BM148" s="14"/>
      <c r="BN148" s="14"/>
      <c r="BO148" s="14"/>
      <c r="BP148" s="14"/>
      <c r="BQ148" s="14"/>
      <c r="BR148" s="14"/>
      <c r="BS148" s="14"/>
      <c r="BT148" s="14"/>
      <c r="BU148" s="14"/>
      <c r="BV148" s="14"/>
      <c r="BW148" s="14"/>
    </row>
    <row r="149" spans="1:130" ht="29.25" customHeight="1" x14ac:dyDescent="0.5">
      <c r="A149" s="53"/>
      <c r="B149" s="53"/>
      <c r="C149" s="53"/>
      <c r="D149" s="53"/>
      <c r="E149" s="53"/>
      <c r="F149" s="53"/>
      <c r="G149" s="53"/>
      <c r="I149" s="53"/>
      <c r="J149" s="53"/>
      <c r="K149" s="53"/>
      <c r="L149" s="53"/>
      <c r="M149" s="53"/>
      <c r="N149" s="53"/>
      <c r="O149" s="53"/>
      <c r="P149" s="50">
        <f t="shared" si="18"/>
        <v>72</v>
      </c>
      <c r="Q149" s="192" t="s">
        <v>40</v>
      </c>
      <c r="R149" s="192" t="s">
        <v>38</v>
      </c>
      <c r="S149" s="193">
        <v>51</v>
      </c>
      <c r="T149" s="227"/>
      <c r="U149" s="230"/>
      <c r="V149" s="65">
        <v>8</v>
      </c>
      <c r="W149" s="65">
        <v>1220</v>
      </c>
      <c r="X149" s="65">
        <v>6</v>
      </c>
      <c r="Y149" s="164" t="str">
        <f t="shared" si="19"/>
        <v>Starving</v>
      </c>
      <c r="Z149" s="65"/>
      <c r="AA149" s="61" t="s">
        <v>125</v>
      </c>
      <c r="AB149" s="49">
        <f t="shared" si="20"/>
        <v>50</v>
      </c>
      <c r="AC149" s="49" t="str">
        <f t="shared" si="21"/>
        <v>FaltaCoreB</v>
      </c>
      <c r="AD149" s="53" t="str">
        <f t="shared" si="17"/>
        <v>Correcto</v>
      </c>
      <c r="DM149" s="14"/>
      <c r="DN149" s="14"/>
      <c r="DO149" s="14"/>
      <c r="DP149" s="14"/>
      <c r="DQ149" s="14"/>
      <c r="DR149" s="14"/>
      <c r="DS149" s="14"/>
      <c r="DT149" s="14"/>
      <c r="DU149" s="14"/>
      <c r="DV149" s="14"/>
      <c r="DW149" s="14"/>
      <c r="DX149" s="14"/>
      <c r="DY149" s="14"/>
      <c r="DZ149" s="14"/>
    </row>
    <row r="150" spans="1:130" ht="29.25" customHeight="1" x14ac:dyDescent="0.5">
      <c r="A150" s="53"/>
      <c r="B150" s="53"/>
      <c r="C150" s="53"/>
      <c r="D150" s="53"/>
      <c r="E150" s="53"/>
      <c r="F150" s="53"/>
      <c r="G150" s="53"/>
      <c r="I150" s="53"/>
      <c r="J150" s="53"/>
      <c r="K150" s="53"/>
      <c r="L150" s="53"/>
      <c r="M150" s="53"/>
      <c r="N150" s="53"/>
      <c r="O150" s="53"/>
      <c r="P150" s="50">
        <f t="shared" si="18"/>
        <v>1</v>
      </c>
      <c r="Q150" s="196"/>
      <c r="R150" s="196"/>
      <c r="S150" s="197"/>
      <c r="T150" s="228"/>
      <c r="U150" s="231"/>
      <c r="V150" s="198"/>
      <c r="W150" s="198"/>
      <c r="X150" s="198"/>
      <c r="Y150" s="199" t="str">
        <f t="shared" si="19"/>
        <v xml:space="preserve"> </v>
      </c>
      <c r="Z150" s="198"/>
      <c r="AA150" s="200"/>
      <c r="AB150" s="49">
        <f t="shared" si="20"/>
        <v>0</v>
      </c>
      <c r="AC150" s="49" t="str">
        <f t="shared" si="21"/>
        <v xml:space="preserve"> </v>
      </c>
      <c r="AD150" s="53" t="str">
        <f t="shared" si="17"/>
        <v/>
      </c>
      <c r="DM150" s="14"/>
      <c r="DN150" s="14"/>
      <c r="DO150" s="14"/>
      <c r="DP150" s="14"/>
      <c r="DQ150" s="14"/>
      <c r="DR150" s="14"/>
      <c r="DS150" s="14"/>
      <c r="DT150" s="14"/>
      <c r="DU150" s="14"/>
      <c r="DV150" s="14"/>
      <c r="DW150" s="14"/>
      <c r="DX150" s="14"/>
      <c r="DY150" s="14"/>
      <c r="DZ150" s="14"/>
    </row>
    <row r="151" spans="1:130" ht="29.25" customHeight="1" x14ac:dyDescent="0.5">
      <c r="A151" s="53"/>
      <c r="B151" s="53"/>
      <c r="C151" s="53"/>
      <c r="D151" s="53"/>
      <c r="E151" s="53"/>
      <c r="F151" s="53"/>
      <c r="G151" s="53"/>
      <c r="I151" s="53"/>
      <c r="J151" s="53"/>
      <c r="K151" s="53"/>
      <c r="L151" s="53"/>
      <c r="M151" s="53"/>
      <c r="N151" s="53"/>
      <c r="O151" s="53"/>
      <c r="P151" s="50">
        <f t="shared" si="18"/>
        <v>1</v>
      </c>
      <c r="Q151" s="201"/>
      <c r="R151" s="202"/>
      <c r="S151" s="203"/>
      <c r="T151" s="220">
        <v>60</v>
      </c>
      <c r="U151" s="223">
        <f>AB152-((60/P152)*S152)</f>
        <v>3.3333333333333286</v>
      </c>
      <c r="V151" s="204"/>
      <c r="W151" s="204"/>
      <c r="X151" s="204"/>
      <c r="Y151" s="205" t="str">
        <f t="shared" si="19"/>
        <v xml:space="preserve"> </v>
      </c>
      <c r="Z151" s="204"/>
      <c r="AA151" s="206"/>
      <c r="AB151" s="49">
        <f t="shared" si="20"/>
        <v>0</v>
      </c>
      <c r="AC151" s="49" t="str">
        <f t="shared" si="21"/>
        <v xml:space="preserve"> </v>
      </c>
      <c r="AD151" s="53" t="str">
        <f t="shared" si="17"/>
        <v/>
      </c>
      <c r="DJ151" s="14"/>
      <c r="DK151" s="14"/>
      <c r="DL151" s="14"/>
      <c r="DM151" s="14"/>
      <c r="DN151" s="14"/>
      <c r="DO151" s="14"/>
      <c r="DP151" s="14"/>
      <c r="DQ151" s="14"/>
      <c r="DR151" s="14"/>
      <c r="DS151" s="14"/>
      <c r="DT151" s="14"/>
      <c r="DU151" s="14"/>
      <c r="DV151" s="14"/>
      <c r="DW151" s="14"/>
      <c r="DX151" s="14"/>
      <c r="DY151" s="14"/>
      <c r="DZ151" s="14"/>
    </row>
    <row r="152" spans="1:130" ht="29.25" customHeight="1" x14ac:dyDescent="0.5">
      <c r="A152" s="53"/>
      <c r="B152" s="53"/>
      <c r="C152" s="53"/>
      <c r="D152" s="53"/>
      <c r="E152" s="53"/>
      <c r="F152" s="53"/>
      <c r="G152" s="53"/>
      <c r="I152" s="53"/>
      <c r="J152" s="53"/>
      <c r="K152" s="53"/>
      <c r="L152" s="53"/>
      <c r="M152" s="53"/>
      <c r="N152" s="53"/>
      <c r="O152" s="53"/>
      <c r="P152" s="50">
        <f t="shared" si="18"/>
        <v>72</v>
      </c>
      <c r="Q152" s="64" t="s">
        <v>40</v>
      </c>
      <c r="R152" s="64" t="s">
        <v>38</v>
      </c>
      <c r="S152" s="63">
        <v>68</v>
      </c>
      <c r="T152" s="221"/>
      <c r="U152" s="224"/>
      <c r="V152" s="64"/>
      <c r="W152" s="64">
        <v>1220</v>
      </c>
      <c r="X152" s="64">
        <v>6</v>
      </c>
      <c r="Y152" s="163" t="str">
        <f t="shared" si="19"/>
        <v>Starving</v>
      </c>
      <c r="Z152" s="64"/>
      <c r="AA152" s="60" t="s">
        <v>126</v>
      </c>
      <c r="AB152" s="49">
        <f t="shared" si="20"/>
        <v>60</v>
      </c>
      <c r="AC152" s="49" t="str">
        <f t="shared" si="21"/>
        <v>FaltaCoreB</v>
      </c>
      <c r="AD152" s="53" t="str">
        <f t="shared" si="17"/>
        <v>Correcto</v>
      </c>
      <c r="DJ152" s="14"/>
      <c r="DK152" s="14"/>
      <c r="DL152" s="14"/>
      <c r="DM152" s="14"/>
      <c r="DN152" s="14"/>
      <c r="DO152" s="14"/>
      <c r="DP152" s="14"/>
      <c r="DQ152" s="14"/>
      <c r="DR152" s="14"/>
      <c r="DS152" s="14"/>
      <c r="DT152" s="14"/>
      <c r="DU152" s="14"/>
      <c r="DV152" s="14"/>
      <c r="DW152" s="14"/>
      <c r="DX152" s="14"/>
      <c r="DY152" s="14"/>
      <c r="DZ152" s="14"/>
    </row>
    <row r="153" spans="1:130" ht="29.25" customHeight="1" x14ac:dyDescent="0.5">
      <c r="A153" s="53"/>
      <c r="B153" s="53"/>
      <c r="C153" s="53"/>
      <c r="D153" s="53"/>
      <c r="E153" s="53"/>
      <c r="F153" s="53"/>
      <c r="G153" s="53"/>
      <c r="I153" s="53"/>
      <c r="J153" s="53"/>
      <c r="K153" s="53"/>
      <c r="L153" s="53"/>
      <c r="M153" s="53"/>
      <c r="N153" s="53"/>
      <c r="O153" s="53"/>
      <c r="P153" s="50">
        <f t="shared" si="18"/>
        <v>1</v>
      </c>
      <c r="Q153" s="64"/>
      <c r="R153" s="64"/>
      <c r="S153" s="63"/>
      <c r="T153" s="221"/>
      <c r="U153" s="224"/>
      <c r="V153" s="65"/>
      <c r="W153" s="65"/>
      <c r="X153" s="65"/>
      <c r="Y153" s="164" t="str">
        <f t="shared" si="19"/>
        <v xml:space="preserve"> </v>
      </c>
      <c r="Z153" s="65"/>
      <c r="AA153" s="61"/>
      <c r="AB153" s="49">
        <f t="shared" si="20"/>
        <v>0</v>
      </c>
      <c r="AC153" s="49" t="str">
        <f t="shared" si="21"/>
        <v xml:space="preserve"> </v>
      </c>
      <c r="AD153" s="53" t="str">
        <f t="shared" si="17"/>
        <v/>
      </c>
      <c r="DJ153" s="14"/>
      <c r="DK153" s="14"/>
      <c r="DL153" s="14"/>
      <c r="DM153" s="14"/>
      <c r="DN153" s="14"/>
      <c r="DO153" s="14"/>
      <c r="DP153" s="14"/>
      <c r="DQ153" s="14"/>
      <c r="DR153" s="14"/>
      <c r="DS153" s="14"/>
      <c r="DT153" s="14"/>
      <c r="DU153" s="14"/>
      <c r="DV153" s="14"/>
      <c r="DW153" s="14"/>
      <c r="DX153" s="14"/>
      <c r="DY153" s="14"/>
      <c r="DZ153" s="14"/>
    </row>
    <row r="154" spans="1:130" ht="29.25" customHeight="1" x14ac:dyDescent="0.4">
      <c r="A154" s="53"/>
      <c r="B154" s="53"/>
      <c r="C154" s="53"/>
      <c r="D154" s="53"/>
      <c r="E154" s="53"/>
      <c r="F154" s="53"/>
      <c r="G154" s="53"/>
      <c r="I154" s="53"/>
      <c r="J154" s="53"/>
      <c r="K154" s="53"/>
      <c r="L154" s="53"/>
      <c r="M154" s="53"/>
      <c r="N154" s="53"/>
      <c r="O154" s="53"/>
      <c r="P154" s="50">
        <f t="shared" si="18"/>
        <v>1</v>
      </c>
      <c r="Q154" s="211"/>
      <c r="R154" s="211"/>
      <c r="S154" s="212"/>
      <c r="T154" s="226">
        <v>45</v>
      </c>
      <c r="U154" s="229">
        <f>AB155-((60/P155)*S155)</f>
        <v>5</v>
      </c>
      <c r="V154" s="201"/>
      <c r="W154" s="201"/>
      <c r="X154" s="201"/>
      <c r="Y154" s="213" t="str">
        <f t="shared" si="19"/>
        <v xml:space="preserve"> </v>
      </c>
      <c r="Z154" s="201"/>
      <c r="AA154" s="201"/>
      <c r="AB154" s="49">
        <f t="shared" si="20"/>
        <v>0</v>
      </c>
      <c r="AC154" s="49" t="str">
        <f t="shared" si="21"/>
        <v xml:space="preserve"> </v>
      </c>
      <c r="AD154" s="53" t="str">
        <f t="shared" si="17"/>
        <v/>
      </c>
      <c r="DJ154" s="14"/>
      <c r="DK154" s="14"/>
      <c r="DL154" s="14"/>
      <c r="DM154" s="14"/>
      <c r="DN154" s="14"/>
      <c r="DO154" s="14"/>
      <c r="DP154" s="14"/>
      <c r="DQ154" s="14"/>
      <c r="DR154" s="14"/>
      <c r="DS154" s="14"/>
      <c r="DT154" s="14"/>
      <c r="DU154" s="14"/>
      <c r="DV154" s="14"/>
      <c r="DW154" s="14"/>
      <c r="DX154" s="14"/>
      <c r="DY154" s="14"/>
      <c r="DZ154" s="14"/>
    </row>
    <row r="155" spans="1:130" ht="29.25" customHeight="1" x14ac:dyDescent="0.5">
      <c r="A155" s="53"/>
      <c r="B155" s="53"/>
      <c r="C155" s="53"/>
      <c r="D155" s="53"/>
      <c r="E155" s="53"/>
      <c r="F155" s="53"/>
      <c r="G155" s="53"/>
      <c r="I155" s="53"/>
      <c r="J155" s="53"/>
      <c r="K155" s="53"/>
      <c r="L155" s="53"/>
      <c r="M155" s="53"/>
      <c r="N155" s="53"/>
      <c r="O155" s="53"/>
      <c r="P155" s="50">
        <f t="shared" si="18"/>
        <v>72</v>
      </c>
      <c r="Q155" s="192" t="s">
        <v>40</v>
      </c>
      <c r="R155" s="192" t="s">
        <v>38</v>
      </c>
      <c r="S155" s="193">
        <v>48</v>
      </c>
      <c r="T155" s="227"/>
      <c r="U155" s="230"/>
      <c r="V155" s="65">
        <v>5</v>
      </c>
      <c r="W155" s="65" t="s">
        <v>127</v>
      </c>
      <c r="X155" s="65">
        <v>4</v>
      </c>
      <c r="Y155" s="164" t="str">
        <f t="shared" si="19"/>
        <v>Mantenimiento</v>
      </c>
      <c r="Z155" s="65"/>
      <c r="AA155" s="61" t="s">
        <v>128</v>
      </c>
      <c r="AB155" s="49">
        <f t="shared" si="20"/>
        <v>45</v>
      </c>
      <c r="AC155" s="49" t="str">
        <f t="shared" si="21"/>
        <v>Mantenimiento</v>
      </c>
      <c r="AD155" s="53" t="str">
        <f t="shared" si="17"/>
        <v>Correcto</v>
      </c>
    </row>
    <row r="156" spans="1:130" ht="29.25" customHeight="1" x14ac:dyDescent="0.5">
      <c r="A156" s="53"/>
      <c r="B156" s="53"/>
      <c r="C156" s="53"/>
      <c r="D156" s="53"/>
      <c r="E156" s="53"/>
      <c r="F156" s="53"/>
      <c r="G156" s="53"/>
      <c r="I156" s="53"/>
      <c r="J156" s="53"/>
      <c r="K156" s="53"/>
      <c r="L156" s="53"/>
      <c r="M156" s="53"/>
      <c r="N156" s="53"/>
      <c r="O156" s="53"/>
      <c r="P156" s="50">
        <f t="shared" si="18"/>
        <v>1</v>
      </c>
      <c r="Q156" s="196"/>
      <c r="R156" s="196"/>
      <c r="S156" s="197"/>
      <c r="T156" s="228"/>
      <c r="U156" s="231"/>
      <c r="V156" s="198"/>
      <c r="W156" s="198"/>
      <c r="X156" s="198"/>
      <c r="Y156" s="199" t="str">
        <f t="shared" si="19"/>
        <v xml:space="preserve"> </v>
      </c>
      <c r="Z156" s="198"/>
      <c r="AA156" s="200"/>
      <c r="AB156" s="49">
        <f t="shared" si="20"/>
        <v>0</v>
      </c>
      <c r="AC156" s="49" t="str">
        <f t="shared" si="21"/>
        <v xml:space="preserve"> </v>
      </c>
      <c r="AD156" s="53" t="str">
        <f t="shared" si="17"/>
        <v/>
      </c>
    </row>
    <row r="157" spans="1:130" ht="29.25" customHeight="1" x14ac:dyDescent="0.5">
      <c r="A157" s="53"/>
      <c r="B157" s="53"/>
      <c r="C157" s="53"/>
      <c r="D157" s="53"/>
      <c r="E157" s="53"/>
      <c r="F157" s="53"/>
      <c r="G157" s="53"/>
      <c r="I157" s="53"/>
      <c r="J157" s="53"/>
      <c r="K157" s="53"/>
      <c r="L157" s="53"/>
      <c r="M157" s="53"/>
      <c r="N157" s="53"/>
      <c r="O157" s="53"/>
      <c r="P157" s="50">
        <f t="shared" si="18"/>
        <v>1</v>
      </c>
      <c r="Q157" s="201"/>
      <c r="R157" s="202"/>
      <c r="S157" s="203"/>
      <c r="T157" s="220">
        <v>60</v>
      </c>
      <c r="U157" s="223">
        <f>AB158-((60/P158)*S158)</f>
        <v>9.1666666666666643</v>
      </c>
      <c r="V157" s="204"/>
      <c r="W157" s="204"/>
      <c r="X157" s="204"/>
      <c r="Y157" s="205" t="str">
        <f t="shared" si="19"/>
        <v xml:space="preserve"> </v>
      </c>
      <c r="Z157" s="204"/>
      <c r="AA157" s="206"/>
      <c r="AB157" s="49">
        <f t="shared" si="20"/>
        <v>0</v>
      </c>
      <c r="AC157" s="49" t="str">
        <f t="shared" si="21"/>
        <v xml:space="preserve"> </v>
      </c>
      <c r="AD157" s="53" t="str">
        <f t="shared" si="17"/>
        <v/>
      </c>
    </row>
    <row r="158" spans="1:130" ht="29.25" customHeight="1" x14ac:dyDescent="0.5">
      <c r="A158" s="53"/>
      <c r="B158" s="53"/>
      <c r="C158" s="53"/>
      <c r="D158" s="53"/>
      <c r="E158" s="53"/>
      <c r="F158" s="53"/>
      <c r="G158" s="53"/>
      <c r="I158" s="53"/>
      <c r="J158" s="53"/>
      <c r="K158" s="53"/>
      <c r="L158" s="53"/>
      <c r="M158" s="53"/>
      <c r="N158" s="53"/>
      <c r="O158" s="53"/>
      <c r="P158" s="50">
        <f t="shared" si="18"/>
        <v>72</v>
      </c>
      <c r="Q158" s="64" t="s">
        <v>40</v>
      </c>
      <c r="R158" s="64" t="s">
        <v>38</v>
      </c>
      <c r="S158" s="63">
        <v>61</v>
      </c>
      <c r="T158" s="221"/>
      <c r="U158" s="224"/>
      <c r="V158" s="64">
        <v>9</v>
      </c>
      <c r="W158" s="64" t="s">
        <v>127</v>
      </c>
      <c r="X158" s="64">
        <v>3</v>
      </c>
      <c r="Y158" s="163" t="str">
        <f t="shared" si="19"/>
        <v>Manufactura</v>
      </c>
      <c r="Z158" s="64"/>
      <c r="AA158" s="60" t="s">
        <v>132</v>
      </c>
      <c r="AB158" s="49">
        <f t="shared" si="20"/>
        <v>60</v>
      </c>
      <c r="AC158" s="49" t="str">
        <f t="shared" si="21"/>
        <v>Manufactura</v>
      </c>
      <c r="AD158" s="53" t="str">
        <f t="shared" si="17"/>
        <v>Correcto</v>
      </c>
    </row>
    <row r="159" spans="1:130" ht="29.25" customHeight="1" x14ac:dyDescent="0.5">
      <c r="A159" s="53"/>
      <c r="B159" s="53"/>
      <c r="C159" s="53"/>
      <c r="D159" s="53"/>
      <c r="E159" s="53"/>
      <c r="F159" s="53"/>
      <c r="G159" s="53"/>
      <c r="I159" s="53"/>
      <c r="J159" s="53"/>
      <c r="K159" s="53"/>
      <c r="L159" s="53"/>
      <c r="M159" s="53"/>
      <c r="N159" s="53"/>
      <c r="O159" s="53"/>
      <c r="P159" s="50">
        <f t="shared" si="18"/>
        <v>1</v>
      </c>
      <c r="Q159" s="64"/>
      <c r="R159" s="64"/>
      <c r="S159" s="63"/>
      <c r="T159" s="221"/>
      <c r="U159" s="224"/>
      <c r="V159" s="65"/>
      <c r="W159" s="65"/>
      <c r="X159" s="65"/>
      <c r="Y159" s="164" t="str">
        <f t="shared" si="19"/>
        <v xml:space="preserve"> </v>
      </c>
      <c r="Z159" s="65"/>
      <c r="AA159" s="61"/>
      <c r="AB159" s="49">
        <f t="shared" si="20"/>
        <v>0</v>
      </c>
      <c r="AC159" s="49" t="str">
        <f t="shared" si="21"/>
        <v xml:space="preserve"> </v>
      </c>
      <c r="AD159" s="53" t="str">
        <f t="shared" si="17"/>
        <v/>
      </c>
    </row>
    <row r="160" spans="1:130" ht="29.25" customHeight="1" x14ac:dyDescent="0.4">
      <c r="A160" s="53"/>
      <c r="B160" s="53"/>
      <c r="C160" s="53"/>
      <c r="D160" s="53"/>
      <c r="E160" s="53"/>
      <c r="F160" s="53"/>
      <c r="G160" s="53"/>
      <c r="I160" s="53"/>
      <c r="J160" s="53"/>
      <c r="K160" s="53"/>
      <c r="L160" s="53"/>
      <c r="M160" s="53"/>
      <c r="N160" s="53"/>
      <c r="O160" s="53"/>
      <c r="P160" s="50">
        <f t="shared" si="18"/>
        <v>1</v>
      </c>
      <c r="Q160" s="211"/>
      <c r="R160" s="211"/>
      <c r="S160" s="212"/>
      <c r="T160" s="226">
        <v>60</v>
      </c>
      <c r="U160" s="229">
        <f>AB161-((60/P161)*S161)</f>
        <v>15</v>
      </c>
      <c r="V160" s="201"/>
      <c r="W160" s="201"/>
      <c r="X160" s="201"/>
      <c r="Y160" s="213" t="str">
        <f t="shared" si="19"/>
        <v xml:space="preserve"> </v>
      </c>
      <c r="Z160" s="201"/>
      <c r="AA160" s="201"/>
      <c r="AB160" s="49">
        <f t="shared" si="20"/>
        <v>0</v>
      </c>
      <c r="AC160" s="49" t="str">
        <f t="shared" si="21"/>
        <v xml:space="preserve"> </v>
      </c>
      <c r="AD160" s="53" t="str">
        <f t="shared" si="17"/>
        <v/>
      </c>
    </row>
    <row r="161" spans="1:30" ht="29.25" customHeight="1" x14ac:dyDescent="0.5">
      <c r="A161" s="53"/>
      <c r="B161" s="53"/>
      <c r="C161" s="53"/>
      <c r="D161" s="53"/>
      <c r="E161" s="53"/>
      <c r="F161" s="53"/>
      <c r="G161" s="53"/>
      <c r="I161" s="53"/>
      <c r="J161" s="53"/>
      <c r="K161" s="53"/>
      <c r="L161" s="53"/>
      <c r="M161" s="53"/>
      <c r="N161" s="53"/>
      <c r="O161" s="53"/>
      <c r="P161" s="50">
        <f t="shared" si="18"/>
        <v>72</v>
      </c>
      <c r="Q161" s="192" t="s">
        <v>40</v>
      </c>
      <c r="R161" s="192" t="s">
        <v>38</v>
      </c>
      <c r="S161" s="193">
        <v>54</v>
      </c>
      <c r="T161" s="227"/>
      <c r="U161" s="230"/>
      <c r="V161" s="65">
        <v>15</v>
      </c>
      <c r="W161" s="65" t="s">
        <v>133</v>
      </c>
      <c r="X161" s="65">
        <v>3</v>
      </c>
      <c r="Y161" s="164" t="str">
        <f t="shared" si="19"/>
        <v>Manufactura</v>
      </c>
      <c r="Z161" s="65"/>
      <c r="AA161" s="61" t="s">
        <v>129</v>
      </c>
      <c r="AB161" s="49">
        <f t="shared" si="20"/>
        <v>60</v>
      </c>
      <c r="AC161" s="49" t="str">
        <f t="shared" si="21"/>
        <v>Manufactura</v>
      </c>
      <c r="AD161" s="53" t="str">
        <f t="shared" si="17"/>
        <v>Correcto</v>
      </c>
    </row>
    <row r="162" spans="1:30" ht="29.25" customHeight="1" x14ac:dyDescent="0.5">
      <c r="A162" s="53"/>
      <c r="B162" s="53"/>
      <c r="C162" s="53"/>
      <c r="D162" s="53"/>
      <c r="E162" s="53"/>
      <c r="F162" s="53"/>
      <c r="G162" s="53"/>
      <c r="I162" s="53"/>
      <c r="J162" s="53"/>
      <c r="K162" s="53"/>
      <c r="L162" s="53"/>
      <c r="M162" s="53"/>
      <c r="N162" s="53"/>
      <c r="O162" s="53"/>
      <c r="P162" s="50">
        <f t="shared" si="18"/>
        <v>1</v>
      </c>
      <c r="Q162" s="196"/>
      <c r="R162" s="196"/>
      <c r="S162" s="197"/>
      <c r="T162" s="228"/>
      <c r="U162" s="231"/>
      <c r="V162" s="198"/>
      <c r="W162" s="198"/>
      <c r="X162" s="198"/>
      <c r="Y162" s="199" t="str">
        <f t="shared" si="19"/>
        <v xml:space="preserve"> </v>
      </c>
      <c r="Z162" s="198"/>
      <c r="AA162" s="200"/>
      <c r="AB162" s="49">
        <f t="shared" si="20"/>
        <v>0</v>
      </c>
      <c r="AC162" s="49" t="str">
        <f t="shared" si="21"/>
        <v xml:space="preserve"> </v>
      </c>
      <c r="AD162" s="53" t="str">
        <f t="shared" si="17"/>
        <v/>
      </c>
    </row>
    <row r="163" spans="1:30" ht="29.25" customHeight="1" x14ac:dyDescent="0.5">
      <c r="A163" s="53"/>
      <c r="B163" s="53"/>
      <c r="C163" s="53"/>
      <c r="D163" s="53"/>
      <c r="E163" s="53"/>
      <c r="F163" s="53"/>
      <c r="G163" s="53"/>
      <c r="I163" s="53"/>
      <c r="J163" s="53"/>
      <c r="K163" s="53"/>
      <c r="L163" s="53"/>
      <c r="M163" s="53"/>
      <c r="N163" s="53"/>
      <c r="O163" s="53"/>
      <c r="P163" s="50">
        <f t="shared" si="18"/>
        <v>1</v>
      </c>
      <c r="Q163" s="201"/>
      <c r="R163" s="202"/>
      <c r="S163" s="203"/>
      <c r="T163" s="220">
        <v>60</v>
      </c>
      <c r="U163" s="223">
        <f>AB164-((60/P164)*S164)</f>
        <v>0</v>
      </c>
      <c r="V163" s="204"/>
      <c r="W163" s="204"/>
      <c r="X163" s="204"/>
      <c r="Y163" s="205" t="str">
        <f t="shared" si="19"/>
        <v xml:space="preserve"> </v>
      </c>
      <c r="Z163" s="204"/>
      <c r="AA163" s="206"/>
      <c r="AB163" s="49">
        <f t="shared" si="20"/>
        <v>0</v>
      </c>
      <c r="AC163" s="49" t="str">
        <f t="shared" si="21"/>
        <v xml:space="preserve"> </v>
      </c>
      <c r="AD163" s="53" t="str">
        <f t="shared" si="17"/>
        <v/>
      </c>
    </row>
    <row r="164" spans="1:30" ht="29.25" customHeight="1" x14ac:dyDescent="0.5">
      <c r="A164" s="53"/>
      <c r="B164" s="53"/>
      <c r="C164" s="53"/>
      <c r="D164" s="53"/>
      <c r="E164" s="53"/>
      <c r="F164" s="53"/>
      <c r="G164" s="53"/>
      <c r="I164" s="53"/>
      <c r="J164" s="53"/>
      <c r="K164" s="53"/>
      <c r="L164" s="53"/>
      <c r="M164" s="53"/>
      <c r="N164" s="53"/>
      <c r="O164" s="53"/>
      <c r="P164" s="50">
        <f t="shared" si="18"/>
        <v>72</v>
      </c>
      <c r="Q164" s="64" t="s">
        <v>40</v>
      </c>
      <c r="R164" s="64" t="s">
        <v>38</v>
      </c>
      <c r="S164" s="63">
        <v>72</v>
      </c>
      <c r="T164" s="221"/>
      <c r="U164" s="224"/>
      <c r="V164" s="64"/>
      <c r="W164" s="64"/>
      <c r="X164" s="64"/>
      <c r="Y164" s="163" t="str">
        <f t="shared" si="19"/>
        <v xml:space="preserve"> </v>
      </c>
      <c r="Z164" s="64"/>
      <c r="AA164" s="60"/>
      <c r="AB164" s="49">
        <f t="shared" si="20"/>
        <v>60</v>
      </c>
      <c r="AC164" s="49" t="str">
        <f t="shared" si="21"/>
        <v xml:space="preserve"> </v>
      </c>
      <c r="AD164" s="53" t="str">
        <f t="shared" ref="AD164:AD184" si="22">IF(Q164=$B$26,(IF(OR(R164=$C$26,R164=$C$27,R164=$C$28),"Correcto","Incorrecto")),(IF(Q164=$B$27,(IF(OR(R164=$C$26,R164=$C$27),"Correcto","Incorrecto")),(IF(Q164=$B$28,(IF(OR(R164=$C$26,R164=$C$27),"Correcto","Incorrecto")),(IF(Q164=$B$29,(IF(OR(R164=$C$26,R164=$C$27),"Correcto","Incorrecto")),(IF(Q164=$B$30,(IF(OR(R164=$C$26,R164=$C$27),"Correcto","Incorrecto")),(IF(Q164=$B$31,(IF(OR(R164=$E$26,R164=$E$27),"Correcto","Incorrecto")),(IF(OR(Q164=$B$32,Q164=$B$33),(IF(R164=Ford_3.0L,"Correcto","Incorrecto")),(IF(OR(Q164=$B$34,Q164=$B$37),(IF(OR(R164=$C$32,R164=$C$33),"Correcto","Incorrecto")),(IF(Q164=$B$35,(IF(R164=Nissan,"Correcto","Incorrecto")),(IF(Q164=$B$36,(IF(OR(R164=$C$26,R164=$C$27),"Correcto","Incorrecto")),(IF(Q164=$B$38,(IF(R164=GM,"Correcto","Incorrecto")),"")))))))))))))))))))))</f>
        <v>Correcto</v>
      </c>
    </row>
    <row r="165" spans="1:30" ht="29.25" customHeight="1" x14ac:dyDescent="0.5">
      <c r="A165" s="53"/>
      <c r="B165" s="53"/>
      <c r="C165" s="53"/>
      <c r="D165" s="53"/>
      <c r="E165" s="53"/>
      <c r="F165" s="53"/>
      <c r="G165" s="53"/>
      <c r="I165" s="53"/>
      <c r="J165" s="53"/>
      <c r="K165" s="53"/>
      <c r="L165" s="53"/>
      <c r="M165" s="53"/>
      <c r="N165" s="53"/>
      <c r="O165" s="53"/>
      <c r="P165" s="50">
        <f t="shared" si="18"/>
        <v>1</v>
      </c>
      <c r="Q165" s="64"/>
      <c r="R165" s="64"/>
      <c r="S165" s="63"/>
      <c r="T165" s="221"/>
      <c r="U165" s="224"/>
      <c r="V165" s="65"/>
      <c r="W165" s="65"/>
      <c r="X165" s="65"/>
      <c r="Y165" s="164" t="str">
        <f t="shared" si="19"/>
        <v xml:space="preserve"> </v>
      </c>
      <c r="Z165" s="65"/>
      <c r="AA165" s="61"/>
      <c r="AB165" s="49">
        <f t="shared" si="20"/>
        <v>0</v>
      </c>
      <c r="AC165" s="49" t="str">
        <f t="shared" si="21"/>
        <v xml:space="preserve"> </v>
      </c>
      <c r="AD165" s="53" t="str">
        <f t="shared" si="22"/>
        <v/>
      </c>
    </row>
    <row r="166" spans="1:30" ht="29.25" customHeight="1" x14ac:dyDescent="0.4">
      <c r="A166" s="53"/>
      <c r="B166" s="53"/>
      <c r="C166" s="53"/>
      <c r="D166" s="53"/>
      <c r="E166" s="53"/>
      <c r="F166" s="53"/>
      <c r="G166" s="53"/>
      <c r="I166" s="53"/>
      <c r="J166" s="53"/>
      <c r="K166" s="53"/>
      <c r="L166" s="53"/>
      <c r="M166" s="53"/>
      <c r="N166" s="53"/>
      <c r="O166" s="53"/>
      <c r="P166" s="50">
        <f t="shared" si="18"/>
        <v>1</v>
      </c>
      <c r="Q166" s="211"/>
      <c r="R166" s="211"/>
      <c r="S166" s="212"/>
      <c r="T166" s="226">
        <v>30</v>
      </c>
      <c r="U166" s="229">
        <f>AB167-((60/P167)*S167)</f>
        <v>0</v>
      </c>
      <c r="V166" s="201"/>
      <c r="W166" s="201"/>
      <c r="X166" s="201"/>
      <c r="Y166" s="213" t="str">
        <f t="shared" si="19"/>
        <v xml:space="preserve"> </v>
      </c>
      <c r="Z166" s="201"/>
      <c r="AA166" s="201"/>
      <c r="AB166" s="49">
        <f t="shared" si="20"/>
        <v>0</v>
      </c>
      <c r="AC166" s="49" t="str">
        <f t="shared" si="21"/>
        <v xml:space="preserve"> </v>
      </c>
      <c r="AD166" s="53" t="str">
        <f t="shared" si="22"/>
        <v/>
      </c>
    </row>
    <row r="167" spans="1:30" ht="29.25" customHeight="1" x14ac:dyDescent="0.5">
      <c r="A167" s="53"/>
      <c r="B167" s="53"/>
      <c r="C167" s="53"/>
      <c r="D167" s="53"/>
      <c r="E167" s="53"/>
      <c r="F167" s="53"/>
      <c r="G167" s="53"/>
      <c r="I167" s="53"/>
      <c r="J167" s="53"/>
      <c r="K167" s="53"/>
      <c r="L167" s="53"/>
      <c r="M167" s="53"/>
      <c r="N167" s="53"/>
      <c r="O167" s="53"/>
      <c r="P167" s="50">
        <f t="shared" si="18"/>
        <v>72</v>
      </c>
      <c r="Q167" s="192" t="s">
        <v>40</v>
      </c>
      <c r="R167" s="192" t="s">
        <v>38</v>
      </c>
      <c r="S167" s="193">
        <v>36</v>
      </c>
      <c r="T167" s="227"/>
      <c r="U167" s="230"/>
      <c r="V167" s="65"/>
      <c r="W167" s="65"/>
      <c r="X167" s="65"/>
      <c r="Y167" s="164" t="str">
        <f t="shared" si="19"/>
        <v xml:space="preserve"> </v>
      </c>
      <c r="Z167" s="65"/>
      <c r="AA167" s="61"/>
      <c r="AB167" s="49">
        <f t="shared" si="20"/>
        <v>30</v>
      </c>
      <c r="AC167" s="49" t="str">
        <f t="shared" si="21"/>
        <v xml:space="preserve"> </v>
      </c>
      <c r="AD167" s="53" t="str">
        <f t="shared" si="22"/>
        <v>Correcto</v>
      </c>
    </row>
    <row r="168" spans="1:30" ht="29.25" customHeight="1" x14ac:dyDescent="0.5">
      <c r="A168" s="53"/>
      <c r="B168" s="53"/>
      <c r="C168" s="53"/>
      <c r="D168" s="53"/>
      <c r="E168" s="53"/>
      <c r="F168" s="53"/>
      <c r="G168" s="53"/>
      <c r="I168" s="53"/>
      <c r="J168" s="53"/>
      <c r="K168" s="53"/>
      <c r="L168" s="53"/>
      <c r="M168" s="53"/>
      <c r="N168" s="53"/>
      <c r="O168" s="53"/>
      <c r="P168" s="50">
        <f t="shared" si="18"/>
        <v>1</v>
      </c>
      <c r="Q168" s="196"/>
      <c r="R168" s="196"/>
      <c r="S168" s="197"/>
      <c r="T168" s="228"/>
      <c r="U168" s="231"/>
      <c r="V168" s="198"/>
      <c r="W168" s="198"/>
      <c r="X168" s="198"/>
      <c r="Y168" s="199" t="str">
        <f t="shared" si="19"/>
        <v xml:space="preserve"> </v>
      </c>
      <c r="Z168" s="198"/>
      <c r="AA168" s="200"/>
      <c r="AB168" s="49">
        <f t="shared" si="20"/>
        <v>0</v>
      </c>
      <c r="AC168" s="49" t="str">
        <f t="shared" si="21"/>
        <v xml:space="preserve"> </v>
      </c>
      <c r="AD168" s="53" t="str">
        <f t="shared" si="22"/>
        <v/>
      </c>
    </row>
    <row r="169" spans="1:30" ht="29.25" customHeight="1" x14ac:dyDescent="0.5">
      <c r="A169" s="53"/>
      <c r="B169" s="53"/>
      <c r="C169" s="53"/>
      <c r="D169" s="53"/>
      <c r="E169" s="53"/>
      <c r="F169" s="53"/>
      <c r="G169" s="53"/>
      <c r="I169" s="53"/>
      <c r="J169" s="53"/>
      <c r="K169" s="53"/>
      <c r="L169" s="53"/>
      <c r="M169" s="53"/>
      <c r="N169" s="53"/>
      <c r="O169" s="53"/>
      <c r="P169" s="50">
        <f t="shared" si="18"/>
        <v>1</v>
      </c>
      <c r="Q169" s="201"/>
      <c r="R169" s="202"/>
      <c r="S169" s="203"/>
      <c r="T169" s="220">
        <v>60</v>
      </c>
      <c r="U169" s="223">
        <f>AB170-((60/P170)*S170)</f>
        <v>0</v>
      </c>
      <c r="V169" s="204"/>
      <c r="W169" s="204"/>
      <c r="X169" s="204"/>
      <c r="Y169" s="205" t="str">
        <f t="shared" si="19"/>
        <v xml:space="preserve"> </v>
      </c>
      <c r="Z169" s="204"/>
      <c r="AA169" s="206"/>
      <c r="AB169" s="49">
        <f t="shared" si="20"/>
        <v>0</v>
      </c>
      <c r="AC169" s="49" t="str">
        <f t="shared" si="21"/>
        <v xml:space="preserve"> </v>
      </c>
      <c r="AD169" s="53" t="str">
        <f t="shared" si="22"/>
        <v/>
      </c>
    </row>
    <row r="170" spans="1:30" ht="29.25" customHeight="1" x14ac:dyDescent="0.5">
      <c r="A170" s="53"/>
      <c r="B170" s="53"/>
      <c r="C170" s="53"/>
      <c r="D170" s="53"/>
      <c r="E170" s="53"/>
      <c r="F170" s="53"/>
      <c r="G170" s="53"/>
      <c r="I170" s="53"/>
      <c r="J170" s="53"/>
      <c r="K170" s="53"/>
      <c r="L170" s="53"/>
      <c r="M170" s="53"/>
      <c r="N170" s="53"/>
      <c r="O170" s="53"/>
      <c r="P170" s="50">
        <f t="shared" si="18"/>
        <v>72</v>
      </c>
      <c r="Q170" s="64" t="s">
        <v>40</v>
      </c>
      <c r="R170" s="64" t="s">
        <v>38</v>
      </c>
      <c r="S170" s="63">
        <v>72</v>
      </c>
      <c r="T170" s="221"/>
      <c r="U170" s="224"/>
      <c r="V170" s="64"/>
      <c r="W170" s="64"/>
      <c r="X170" s="64"/>
      <c r="Y170" s="163" t="str">
        <f t="shared" si="19"/>
        <v xml:space="preserve"> </v>
      </c>
      <c r="Z170" s="64"/>
      <c r="AA170" s="60"/>
      <c r="AB170" s="49">
        <f t="shared" si="20"/>
        <v>60</v>
      </c>
      <c r="AC170" s="49" t="str">
        <f t="shared" si="21"/>
        <v xml:space="preserve"> </v>
      </c>
      <c r="AD170" s="53" t="str">
        <f t="shared" si="22"/>
        <v>Correcto</v>
      </c>
    </row>
    <row r="171" spans="1:30" ht="29.25" customHeight="1" x14ac:dyDescent="0.5">
      <c r="A171" s="53"/>
      <c r="B171" s="53"/>
      <c r="C171" s="53"/>
      <c r="D171" s="53"/>
      <c r="E171" s="53"/>
      <c r="F171" s="53"/>
      <c r="G171" s="53"/>
      <c r="I171" s="53"/>
      <c r="J171" s="53"/>
      <c r="K171" s="53"/>
      <c r="L171" s="53"/>
      <c r="M171" s="53"/>
      <c r="N171" s="53"/>
      <c r="O171" s="53"/>
      <c r="P171" s="50">
        <f t="shared" si="18"/>
        <v>1</v>
      </c>
      <c r="Q171" s="198"/>
      <c r="R171" s="198"/>
      <c r="S171" s="207"/>
      <c r="T171" s="232"/>
      <c r="U171" s="233"/>
      <c r="V171" s="208"/>
      <c r="W171" s="208"/>
      <c r="X171" s="208"/>
      <c r="Y171" s="209" t="str">
        <f t="shared" si="19"/>
        <v xml:space="preserve"> </v>
      </c>
      <c r="Z171" s="208"/>
      <c r="AA171" s="210"/>
      <c r="AB171" s="49">
        <f t="shared" si="20"/>
        <v>0</v>
      </c>
      <c r="AC171" s="49" t="str">
        <f t="shared" si="21"/>
        <v xml:space="preserve"> </v>
      </c>
      <c r="AD171" s="53" t="str">
        <f t="shared" si="22"/>
        <v/>
      </c>
    </row>
    <row r="172" spans="1:30" ht="29.25" customHeight="1" x14ac:dyDescent="0.4">
      <c r="A172" s="53"/>
      <c r="B172" s="53"/>
      <c r="C172" s="53"/>
      <c r="D172" s="53"/>
      <c r="E172" s="53"/>
      <c r="F172" s="53"/>
      <c r="G172" s="53"/>
      <c r="I172" s="53"/>
      <c r="J172" s="53"/>
      <c r="K172" s="53"/>
      <c r="L172" s="53"/>
      <c r="M172" s="53"/>
      <c r="N172" s="53"/>
      <c r="O172" s="53"/>
      <c r="P172" s="50">
        <f t="shared" si="18"/>
        <v>1</v>
      </c>
      <c r="Q172" s="211"/>
      <c r="R172" s="211"/>
      <c r="S172" s="212"/>
      <c r="T172" s="226">
        <v>60</v>
      </c>
      <c r="U172" s="229">
        <f>AB173-((60/P173)*S173)</f>
        <v>0</v>
      </c>
      <c r="V172" s="201"/>
      <c r="W172" s="201"/>
      <c r="X172" s="201"/>
      <c r="Y172" s="213" t="str">
        <f t="shared" si="19"/>
        <v xml:space="preserve"> </v>
      </c>
      <c r="Z172" s="201"/>
      <c r="AA172" s="201"/>
      <c r="AB172" s="49">
        <f t="shared" si="20"/>
        <v>0</v>
      </c>
      <c r="AC172" s="49" t="str">
        <f t="shared" si="21"/>
        <v xml:space="preserve"> </v>
      </c>
      <c r="AD172" s="53" t="str">
        <f t="shared" si="22"/>
        <v/>
      </c>
    </row>
    <row r="173" spans="1:30" ht="29.25" customHeight="1" x14ac:dyDescent="0.5">
      <c r="A173" s="53"/>
      <c r="B173" s="53"/>
      <c r="C173" s="53"/>
      <c r="D173" s="53"/>
      <c r="E173" s="53"/>
      <c r="F173" s="53"/>
      <c r="G173" s="53"/>
      <c r="I173" s="48"/>
      <c r="J173" s="48"/>
      <c r="K173" s="48"/>
      <c r="L173" s="48"/>
      <c r="M173" s="48"/>
      <c r="N173" s="48"/>
      <c r="O173" s="48"/>
      <c r="P173" s="50">
        <f t="shared" si="18"/>
        <v>72</v>
      </c>
      <c r="Q173" s="192" t="s">
        <v>40</v>
      </c>
      <c r="R173" s="192" t="s">
        <v>38</v>
      </c>
      <c r="S173" s="193">
        <v>72</v>
      </c>
      <c r="T173" s="227"/>
      <c r="U173" s="230"/>
      <c r="V173" s="65"/>
      <c r="W173" s="65"/>
      <c r="X173" s="65"/>
      <c r="Y173" s="164" t="str">
        <f t="shared" si="19"/>
        <v xml:space="preserve"> </v>
      </c>
      <c r="Z173" s="65"/>
      <c r="AA173" s="61"/>
      <c r="AB173" s="49">
        <f t="shared" si="20"/>
        <v>60</v>
      </c>
      <c r="AC173" s="49" t="str">
        <f t="shared" si="21"/>
        <v xml:space="preserve"> </v>
      </c>
      <c r="AD173" s="53" t="str">
        <f t="shared" si="22"/>
        <v>Correcto</v>
      </c>
    </row>
    <row r="174" spans="1:30" ht="29.25" customHeight="1" x14ac:dyDescent="0.5">
      <c r="A174" s="53"/>
      <c r="B174" s="53"/>
      <c r="C174" s="53"/>
      <c r="D174" s="53"/>
      <c r="E174" s="53"/>
      <c r="F174" s="53"/>
      <c r="G174" s="53"/>
      <c r="I174" s="48"/>
      <c r="J174" s="48"/>
      <c r="K174" s="48"/>
      <c r="L174" s="48"/>
      <c r="M174" s="48"/>
      <c r="N174" s="48"/>
      <c r="O174" s="48"/>
      <c r="P174" s="50">
        <f t="shared" si="18"/>
        <v>1</v>
      </c>
      <c r="Q174" s="196"/>
      <c r="R174" s="196"/>
      <c r="S174" s="197"/>
      <c r="T174" s="228"/>
      <c r="U174" s="231"/>
      <c r="V174" s="198"/>
      <c r="W174" s="198"/>
      <c r="X174" s="198"/>
      <c r="Y174" s="199" t="str">
        <f t="shared" si="19"/>
        <v xml:space="preserve"> </v>
      </c>
      <c r="Z174" s="198"/>
      <c r="AA174" s="200"/>
      <c r="AB174" s="49">
        <f t="shared" si="20"/>
        <v>0</v>
      </c>
      <c r="AC174" s="49" t="str">
        <f t="shared" si="21"/>
        <v xml:space="preserve"> </v>
      </c>
      <c r="AD174" s="53" t="str">
        <f t="shared" si="22"/>
        <v/>
      </c>
    </row>
    <row r="175" spans="1:30" ht="29.25" customHeight="1" x14ac:dyDescent="0.5">
      <c r="A175" s="53"/>
      <c r="B175" s="53"/>
      <c r="C175" s="53"/>
      <c r="D175" s="53"/>
      <c r="E175" s="53"/>
      <c r="F175" s="53"/>
      <c r="G175" s="53"/>
      <c r="I175" s="48"/>
      <c r="J175" s="48"/>
      <c r="K175" s="48"/>
      <c r="L175" s="48"/>
      <c r="M175" s="48"/>
      <c r="N175" s="48"/>
      <c r="O175" s="48"/>
      <c r="P175" s="50">
        <f t="shared" si="18"/>
        <v>1</v>
      </c>
      <c r="Q175" s="201"/>
      <c r="R175" s="202"/>
      <c r="S175" s="203"/>
      <c r="T175" s="220">
        <v>60</v>
      </c>
      <c r="U175" s="223">
        <f>AB176-((60/P176)*S176)</f>
        <v>0</v>
      </c>
      <c r="V175" s="204"/>
      <c r="W175" s="204"/>
      <c r="X175" s="204"/>
      <c r="Y175" s="205" t="str">
        <f t="shared" si="19"/>
        <v xml:space="preserve"> </v>
      </c>
      <c r="Z175" s="204"/>
      <c r="AA175" s="206"/>
      <c r="AB175" s="49">
        <f t="shared" si="20"/>
        <v>0</v>
      </c>
      <c r="AC175" s="49" t="str">
        <f t="shared" si="21"/>
        <v xml:space="preserve"> </v>
      </c>
      <c r="AD175" s="53" t="str">
        <f t="shared" si="22"/>
        <v/>
      </c>
    </row>
    <row r="176" spans="1:30" ht="29.25" customHeight="1" x14ac:dyDescent="0.5">
      <c r="A176" s="53"/>
      <c r="B176" s="53"/>
      <c r="C176" s="53"/>
      <c r="D176" s="53"/>
      <c r="E176" s="53"/>
      <c r="F176" s="53"/>
      <c r="G176" s="53"/>
      <c r="I176" s="48"/>
      <c r="J176" s="48"/>
      <c r="K176" s="48"/>
      <c r="L176" s="48"/>
      <c r="M176" s="48"/>
      <c r="N176" s="48"/>
      <c r="O176" s="48"/>
      <c r="P176" s="50">
        <f t="shared" si="18"/>
        <v>72</v>
      </c>
      <c r="Q176" s="64" t="s">
        <v>40</v>
      </c>
      <c r="R176" s="64" t="s">
        <v>38</v>
      </c>
      <c r="S176" s="63">
        <v>72</v>
      </c>
      <c r="T176" s="221"/>
      <c r="U176" s="224"/>
      <c r="V176" s="64"/>
      <c r="W176" s="64"/>
      <c r="X176" s="64"/>
      <c r="Y176" s="163" t="str">
        <f t="shared" si="19"/>
        <v xml:space="preserve"> </v>
      </c>
      <c r="Z176" s="64"/>
      <c r="AA176" s="60"/>
      <c r="AB176" s="49">
        <f t="shared" si="20"/>
        <v>60</v>
      </c>
      <c r="AC176" s="49" t="str">
        <f t="shared" si="21"/>
        <v xml:space="preserve"> </v>
      </c>
      <c r="AD176" s="53" t="str">
        <f t="shared" si="22"/>
        <v>Correcto</v>
      </c>
    </row>
    <row r="177" spans="1:30" ht="29.25" customHeight="1" x14ac:dyDescent="0.5">
      <c r="A177" s="53"/>
      <c r="B177" s="53"/>
      <c r="C177" s="53"/>
      <c r="D177" s="53"/>
      <c r="E177" s="53"/>
      <c r="F177" s="53"/>
      <c r="G177" s="53"/>
      <c r="I177" s="48"/>
      <c r="J177" s="48"/>
      <c r="K177" s="48"/>
      <c r="L177" s="48"/>
      <c r="M177" s="48"/>
      <c r="N177" s="48"/>
      <c r="O177" s="48"/>
      <c r="P177" s="50">
        <f t="shared" si="18"/>
        <v>1</v>
      </c>
      <c r="Q177" s="198"/>
      <c r="R177" s="198"/>
      <c r="S177" s="207"/>
      <c r="T177" s="232"/>
      <c r="U177" s="233"/>
      <c r="V177" s="208"/>
      <c r="W177" s="208"/>
      <c r="X177" s="208"/>
      <c r="Y177" s="209" t="str">
        <f t="shared" si="19"/>
        <v xml:space="preserve"> </v>
      </c>
      <c r="Z177" s="208"/>
      <c r="AA177" s="210"/>
      <c r="AB177" s="49">
        <f t="shared" si="20"/>
        <v>0</v>
      </c>
      <c r="AC177" s="49" t="str">
        <f t="shared" si="21"/>
        <v xml:space="preserve"> </v>
      </c>
      <c r="AD177" s="53" t="str">
        <f t="shared" si="22"/>
        <v/>
      </c>
    </row>
    <row r="178" spans="1:30" ht="29.25" customHeight="1" x14ac:dyDescent="0.4">
      <c r="A178" s="53"/>
      <c r="B178" s="53"/>
      <c r="C178" s="53"/>
      <c r="D178" s="53"/>
      <c r="E178" s="53"/>
      <c r="F178" s="53"/>
      <c r="G178" s="53"/>
      <c r="I178" s="48"/>
      <c r="J178" s="48"/>
      <c r="K178" s="48"/>
      <c r="L178" s="48"/>
      <c r="M178" s="48"/>
      <c r="N178" s="48"/>
      <c r="O178" s="48"/>
      <c r="P178" s="50">
        <f t="shared" si="18"/>
        <v>1</v>
      </c>
      <c r="Q178" s="211"/>
      <c r="R178" s="211"/>
      <c r="S178" s="212"/>
      <c r="T178" s="226">
        <v>60</v>
      </c>
      <c r="U178" s="229">
        <f>AB179-((60/P179)*S179)</f>
        <v>60</v>
      </c>
      <c r="V178" s="201"/>
      <c r="W178" s="201"/>
      <c r="X178" s="201"/>
      <c r="Y178" s="213" t="str">
        <f t="shared" si="19"/>
        <v xml:space="preserve"> </v>
      </c>
      <c r="Z178" s="201"/>
      <c r="AA178" s="201"/>
      <c r="AB178" s="49">
        <f t="shared" si="20"/>
        <v>0</v>
      </c>
      <c r="AC178" s="49" t="str">
        <f t="shared" si="21"/>
        <v xml:space="preserve"> </v>
      </c>
      <c r="AD178" s="53" t="str">
        <f t="shared" si="22"/>
        <v/>
      </c>
    </row>
    <row r="179" spans="1:30" ht="29.25" customHeight="1" x14ac:dyDescent="0.5">
      <c r="A179" s="53"/>
      <c r="B179" s="53"/>
      <c r="C179" s="53"/>
      <c r="D179" s="53"/>
      <c r="E179" s="53"/>
      <c r="F179" s="53"/>
      <c r="G179" s="53"/>
      <c r="I179" s="48"/>
      <c r="J179" s="48"/>
      <c r="K179" s="48"/>
      <c r="L179" s="48"/>
      <c r="M179" s="48"/>
      <c r="N179" s="48"/>
      <c r="O179" s="48"/>
      <c r="P179" s="50">
        <f t="shared" si="18"/>
        <v>1</v>
      </c>
      <c r="Q179" s="192"/>
      <c r="R179" s="192"/>
      <c r="S179" s="193"/>
      <c r="T179" s="227"/>
      <c r="U179" s="230"/>
      <c r="V179" s="65"/>
      <c r="W179" s="65"/>
      <c r="X179" s="65"/>
      <c r="Y179" s="164" t="str">
        <f t="shared" si="19"/>
        <v xml:space="preserve"> </v>
      </c>
      <c r="Z179" s="65"/>
      <c r="AA179" s="61"/>
      <c r="AB179" s="49">
        <f t="shared" si="20"/>
        <v>60</v>
      </c>
      <c r="AC179" s="49" t="str">
        <f t="shared" si="21"/>
        <v xml:space="preserve"> </v>
      </c>
      <c r="AD179" s="53" t="str">
        <f t="shared" si="22"/>
        <v/>
      </c>
    </row>
    <row r="180" spans="1:30" ht="29.25" customHeight="1" x14ac:dyDescent="0.5">
      <c r="A180" s="53"/>
      <c r="B180" s="53"/>
      <c r="C180" s="53"/>
      <c r="D180" s="53"/>
      <c r="E180" s="53"/>
      <c r="F180" s="53"/>
      <c r="G180" s="53"/>
      <c r="I180" s="48"/>
      <c r="J180" s="48"/>
      <c r="K180" s="48"/>
      <c r="L180" s="48"/>
      <c r="M180" s="48"/>
      <c r="N180" s="48"/>
      <c r="O180" s="48"/>
      <c r="P180" s="50">
        <f t="shared" si="18"/>
        <v>1</v>
      </c>
      <c r="Q180" s="196"/>
      <c r="R180" s="196"/>
      <c r="S180" s="197"/>
      <c r="T180" s="228"/>
      <c r="U180" s="231"/>
      <c r="V180" s="198"/>
      <c r="W180" s="198"/>
      <c r="X180" s="198"/>
      <c r="Y180" s="199" t="str">
        <f t="shared" si="19"/>
        <v xml:space="preserve"> </v>
      </c>
      <c r="Z180" s="198"/>
      <c r="AA180" s="200"/>
      <c r="AB180" s="49">
        <f t="shared" si="20"/>
        <v>0</v>
      </c>
      <c r="AC180" s="49" t="str">
        <f t="shared" si="21"/>
        <v xml:space="preserve"> </v>
      </c>
      <c r="AD180" s="53" t="str">
        <f t="shared" si="22"/>
        <v/>
      </c>
    </row>
    <row r="181" spans="1:30" ht="29.25" customHeight="1" x14ac:dyDescent="0.5">
      <c r="A181" s="53"/>
      <c r="B181" s="53"/>
      <c r="C181" s="53"/>
      <c r="D181" s="53"/>
      <c r="E181" s="53"/>
      <c r="F181" s="53"/>
      <c r="G181" s="53"/>
      <c r="I181" s="48"/>
      <c r="J181" s="48"/>
      <c r="K181" s="48"/>
      <c r="L181" s="48"/>
      <c r="M181" s="48"/>
      <c r="N181" s="48"/>
      <c r="O181" s="48"/>
      <c r="P181" s="50">
        <f t="shared" si="18"/>
        <v>1</v>
      </c>
      <c r="Q181" s="201"/>
      <c r="R181" s="202"/>
      <c r="S181" s="203"/>
      <c r="T181" s="220">
        <v>50</v>
      </c>
      <c r="U181" s="223">
        <f>AB182-((60/P182)*S182)</f>
        <v>50</v>
      </c>
      <c r="V181" s="204"/>
      <c r="W181" s="204"/>
      <c r="X181" s="204"/>
      <c r="Y181" s="205" t="str">
        <f t="shared" si="19"/>
        <v xml:space="preserve"> </v>
      </c>
      <c r="Z181" s="204"/>
      <c r="AA181" s="206"/>
      <c r="AB181" s="49">
        <f t="shared" si="20"/>
        <v>0</v>
      </c>
      <c r="AC181" s="49" t="str">
        <f t="shared" si="21"/>
        <v xml:space="preserve"> </v>
      </c>
      <c r="AD181" s="53" t="str">
        <f t="shared" si="22"/>
        <v/>
      </c>
    </row>
    <row r="182" spans="1:30" ht="29.25" customHeight="1" x14ac:dyDescent="0.5">
      <c r="A182" s="53"/>
      <c r="B182" s="53"/>
      <c r="C182" s="53"/>
      <c r="D182" s="53"/>
      <c r="E182" s="53"/>
      <c r="F182" s="53"/>
      <c r="G182" s="53"/>
      <c r="I182" s="48"/>
      <c r="J182" s="48"/>
      <c r="K182" s="48"/>
      <c r="L182" s="48"/>
      <c r="M182" s="48"/>
      <c r="N182" s="48"/>
      <c r="O182" s="48"/>
      <c r="P182" s="50">
        <f t="shared" si="18"/>
        <v>72</v>
      </c>
      <c r="Q182" s="64" t="s">
        <v>40</v>
      </c>
      <c r="R182" s="64" t="s">
        <v>39</v>
      </c>
      <c r="S182" s="63">
        <v>0</v>
      </c>
      <c r="T182" s="221"/>
      <c r="U182" s="224"/>
      <c r="V182" s="64">
        <v>50</v>
      </c>
      <c r="W182" s="64">
        <v>1420</v>
      </c>
      <c r="X182" s="64">
        <v>6</v>
      </c>
      <c r="Y182" s="163" t="str">
        <f t="shared" si="19"/>
        <v>Starving</v>
      </c>
      <c r="Z182" s="64"/>
      <c r="AA182" s="60" t="s">
        <v>125</v>
      </c>
      <c r="AB182" s="49">
        <f t="shared" si="20"/>
        <v>50</v>
      </c>
      <c r="AC182" s="49" t="str">
        <f t="shared" si="21"/>
        <v>FaltaCoreB</v>
      </c>
      <c r="AD182" s="53" t="str">
        <f t="shared" si="22"/>
        <v>Correcto</v>
      </c>
    </row>
    <row r="183" spans="1:30" ht="29.25" customHeight="1" x14ac:dyDescent="0.5">
      <c r="A183" s="53"/>
      <c r="B183" s="53"/>
      <c r="C183" s="53"/>
      <c r="D183" s="53"/>
      <c r="E183" s="53"/>
      <c r="F183" s="53"/>
      <c r="G183" s="53"/>
      <c r="I183" s="48"/>
      <c r="J183" s="48"/>
      <c r="K183" s="48"/>
      <c r="L183" s="48"/>
      <c r="M183" s="48"/>
      <c r="N183" s="48"/>
      <c r="O183" s="48"/>
      <c r="P183" s="50">
        <f t="shared" si="18"/>
        <v>1</v>
      </c>
      <c r="Q183" s="198"/>
      <c r="R183" s="198"/>
      <c r="S183" s="207"/>
      <c r="T183" s="232"/>
      <c r="U183" s="233"/>
      <c r="V183" s="208"/>
      <c r="W183" s="208"/>
      <c r="X183" s="208"/>
      <c r="Y183" s="209" t="str">
        <f t="shared" si="19"/>
        <v xml:space="preserve"> </v>
      </c>
      <c r="Z183" s="208"/>
      <c r="AA183" s="210"/>
      <c r="AB183" s="49">
        <f t="shared" si="20"/>
        <v>0</v>
      </c>
      <c r="AC183" s="49" t="str">
        <f t="shared" si="21"/>
        <v xml:space="preserve"> </v>
      </c>
      <c r="AD183" s="53" t="str">
        <f t="shared" si="22"/>
        <v/>
      </c>
    </row>
    <row r="184" spans="1:30" ht="29.25" customHeight="1" x14ac:dyDescent="0.4">
      <c r="A184" s="53"/>
      <c r="B184" s="53"/>
      <c r="C184" s="53"/>
      <c r="D184" s="53"/>
      <c r="E184" s="53"/>
      <c r="F184" s="53"/>
      <c r="G184" s="53"/>
      <c r="I184" s="48"/>
      <c r="J184" s="48"/>
      <c r="K184" s="48"/>
      <c r="L184" s="48"/>
      <c r="M184" s="48"/>
      <c r="N184" s="48"/>
      <c r="O184" s="48"/>
      <c r="P184" s="50">
        <f t="shared" si="18"/>
        <v>1</v>
      </c>
      <c r="Q184" s="211"/>
      <c r="R184" s="211"/>
      <c r="S184" s="212"/>
      <c r="T184" s="226">
        <v>60</v>
      </c>
      <c r="U184" s="229">
        <f>AB185-((60/P185)*S185)</f>
        <v>60</v>
      </c>
      <c r="V184" s="201"/>
      <c r="W184" s="201"/>
      <c r="X184" s="201"/>
      <c r="Y184" s="213" t="str">
        <f t="shared" si="19"/>
        <v xml:space="preserve"> </v>
      </c>
      <c r="Z184" s="201"/>
      <c r="AA184" s="201"/>
      <c r="AB184" s="49">
        <f t="shared" si="20"/>
        <v>0</v>
      </c>
      <c r="AC184" s="49" t="str">
        <f t="shared" si="21"/>
        <v xml:space="preserve"> </v>
      </c>
      <c r="AD184" s="53" t="str">
        <f t="shared" si="22"/>
        <v/>
      </c>
    </row>
    <row r="185" spans="1:30" ht="29.25" customHeight="1" x14ac:dyDescent="0.5">
      <c r="A185" s="53"/>
      <c r="B185" s="53"/>
      <c r="C185" s="53"/>
      <c r="D185" s="53"/>
      <c r="E185" s="53"/>
      <c r="F185" s="53"/>
      <c r="G185" s="53"/>
      <c r="I185" s="48"/>
      <c r="J185" s="48"/>
      <c r="K185" s="48"/>
      <c r="L185" s="48"/>
      <c r="M185" s="48"/>
      <c r="N185" s="48"/>
      <c r="O185" s="48"/>
      <c r="P185" s="50">
        <f t="shared" si="18"/>
        <v>72</v>
      </c>
      <c r="Q185" s="192" t="s">
        <v>40</v>
      </c>
      <c r="R185" s="192" t="s">
        <v>39</v>
      </c>
      <c r="S185" s="193">
        <v>0</v>
      </c>
      <c r="T185" s="227"/>
      <c r="U185" s="230"/>
      <c r="V185" s="65">
        <v>60</v>
      </c>
      <c r="W185" s="65">
        <v>1420</v>
      </c>
      <c r="X185" s="65">
        <v>6</v>
      </c>
      <c r="Y185" s="164" t="str">
        <f t="shared" si="19"/>
        <v>Starving</v>
      </c>
      <c r="Z185" s="65"/>
      <c r="AA185" s="61" t="s">
        <v>125</v>
      </c>
      <c r="AB185" s="49">
        <f t="shared" si="20"/>
        <v>60</v>
      </c>
    </row>
    <row r="186" spans="1:30" ht="29.25" customHeight="1" x14ac:dyDescent="0.5">
      <c r="A186" s="53"/>
      <c r="B186" s="53"/>
      <c r="C186" s="53"/>
      <c r="D186" s="53"/>
      <c r="E186" s="53"/>
      <c r="F186" s="53"/>
      <c r="G186" s="53"/>
      <c r="I186" s="48"/>
      <c r="J186" s="48"/>
      <c r="K186" s="48"/>
      <c r="L186" s="48"/>
      <c r="M186" s="48"/>
      <c r="N186" s="48"/>
      <c r="O186" s="48"/>
      <c r="P186" s="50">
        <f t="shared" si="18"/>
        <v>1</v>
      </c>
      <c r="Q186" s="196"/>
      <c r="R186" s="196"/>
      <c r="S186" s="197"/>
      <c r="T186" s="228"/>
      <c r="U186" s="231"/>
      <c r="V186" s="198"/>
      <c r="W186" s="198"/>
      <c r="X186" s="198"/>
      <c r="Y186" s="199" t="str">
        <f t="shared" si="19"/>
        <v xml:space="preserve"> </v>
      </c>
      <c r="Z186" s="198"/>
      <c r="AA186" s="200"/>
      <c r="AB186" s="49">
        <f t="shared" si="20"/>
        <v>0</v>
      </c>
    </row>
    <row r="187" spans="1:30" ht="29.25" customHeight="1" x14ac:dyDescent="0.5">
      <c r="A187" s="53"/>
      <c r="B187" s="53"/>
      <c r="C187" s="53"/>
      <c r="D187" s="53"/>
      <c r="E187" s="53"/>
      <c r="F187" s="53"/>
      <c r="G187" s="53"/>
      <c r="I187" s="48"/>
      <c r="J187" s="48"/>
      <c r="K187" s="48"/>
      <c r="L187" s="48"/>
      <c r="M187" s="48"/>
      <c r="N187" s="48"/>
      <c r="O187" s="48"/>
      <c r="P187" s="50">
        <f t="shared" si="18"/>
        <v>1</v>
      </c>
      <c r="Q187" s="201"/>
      <c r="R187" s="202"/>
      <c r="S187" s="203"/>
      <c r="T187" s="220">
        <v>45</v>
      </c>
      <c r="U187" s="223">
        <f>AB188-((60/P188)*S188)</f>
        <v>45</v>
      </c>
      <c r="V187" s="204"/>
      <c r="W187" s="204"/>
      <c r="X187" s="204"/>
      <c r="Y187" s="205" t="str">
        <f t="shared" si="19"/>
        <v xml:space="preserve"> </v>
      </c>
      <c r="Z187" s="204"/>
      <c r="AA187" s="206"/>
      <c r="AB187" s="49">
        <f t="shared" si="20"/>
        <v>0</v>
      </c>
    </row>
    <row r="188" spans="1:30" ht="29.25" customHeight="1" x14ac:dyDescent="0.5">
      <c r="A188" s="53"/>
      <c r="B188" s="53"/>
      <c r="C188" s="53"/>
      <c r="D188" s="53"/>
      <c r="E188" s="53"/>
      <c r="F188" s="53"/>
      <c r="G188" s="53"/>
      <c r="I188" s="48"/>
      <c r="J188" s="48"/>
      <c r="K188" s="48"/>
      <c r="L188" s="48"/>
      <c r="M188" s="48"/>
      <c r="N188" s="48"/>
      <c r="O188" s="48"/>
      <c r="P188" s="50">
        <f t="shared" si="18"/>
        <v>72</v>
      </c>
      <c r="Q188" s="64" t="s">
        <v>40</v>
      </c>
      <c r="R188" s="64" t="s">
        <v>39</v>
      </c>
      <c r="S188" s="63">
        <v>0</v>
      </c>
      <c r="T188" s="221"/>
      <c r="U188" s="224"/>
      <c r="V188" s="64">
        <v>45</v>
      </c>
      <c r="W188" s="64">
        <v>1420</v>
      </c>
      <c r="X188" s="64">
        <v>6</v>
      </c>
      <c r="Y188" s="163" t="str">
        <f t="shared" si="19"/>
        <v>Starving</v>
      </c>
      <c r="Z188" s="64"/>
      <c r="AA188" s="60" t="s">
        <v>125</v>
      </c>
      <c r="AB188" s="49">
        <f t="shared" si="20"/>
        <v>45</v>
      </c>
    </row>
    <row r="189" spans="1:30" ht="29.25" customHeight="1" x14ac:dyDescent="0.5">
      <c r="A189" s="53"/>
      <c r="B189" s="53"/>
      <c r="C189" s="53"/>
      <c r="D189" s="53"/>
      <c r="E189" s="53"/>
      <c r="F189" s="53"/>
      <c r="G189" s="53"/>
      <c r="I189" s="48"/>
      <c r="J189" s="48"/>
      <c r="K189" s="48"/>
      <c r="L189" s="48"/>
      <c r="M189" s="48"/>
      <c r="N189" s="48"/>
      <c r="O189" s="48"/>
      <c r="P189" s="50">
        <f t="shared" si="18"/>
        <v>1</v>
      </c>
      <c r="Q189" s="198"/>
      <c r="R189" s="198"/>
      <c r="S189" s="207"/>
      <c r="T189" s="232"/>
      <c r="U189" s="233"/>
      <c r="V189" s="208"/>
      <c r="W189" s="208"/>
      <c r="X189" s="208"/>
      <c r="Y189" s="209" t="str">
        <f t="shared" si="19"/>
        <v xml:space="preserve"> </v>
      </c>
      <c r="Z189" s="208"/>
      <c r="AA189" s="210"/>
      <c r="AB189" s="49">
        <f t="shared" si="20"/>
        <v>0</v>
      </c>
    </row>
    <row r="190" spans="1:30" ht="29.25" customHeight="1" x14ac:dyDescent="0.4">
      <c r="A190" s="53"/>
      <c r="B190" s="53"/>
      <c r="C190" s="53"/>
      <c r="D190" s="53"/>
      <c r="E190" s="53"/>
      <c r="F190" s="53"/>
      <c r="G190" s="53"/>
      <c r="I190" s="48"/>
      <c r="J190" s="48"/>
      <c r="K190" s="48"/>
      <c r="L190" s="48"/>
      <c r="M190" s="48"/>
      <c r="N190" s="48"/>
      <c r="O190" s="48"/>
      <c r="P190" s="50">
        <f t="shared" si="18"/>
        <v>1</v>
      </c>
      <c r="Q190" s="211"/>
      <c r="R190" s="211"/>
      <c r="S190" s="212"/>
      <c r="T190" s="226">
        <v>60</v>
      </c>
      <c r="U190" s="229">
        <f>AB191-((60/P191)*S191)</f>
        <v>60</v>
      </c>
      <c r="V190" s="201"/>
      <c r="W190" s="201"/>
      <c r="X190" s="201"/>
      <c r="Y190" s="213" t="str">
        <f t="shared" si="19"/>
        <v xml:space="preserve"> </v>
      </c>
      <c r="Z190" s="201"/>
      <c r="AA190" s="201"/>
      <c r="AB190" s="49">
        <f t="shared" si="20"/>
        <v>0</v>
      </c>
    </row>
    <row r="191" spans="1:30" ht="29.25" customHeight="1" x14ac:dyDescent="0.5">
      <c r="A191" s="53"/>
      <c r="B191" s="53"/>
      <c r="C191" s="53"/>
      <c r="D191" s="53"/>
      <c r="E191" s="53"/>
      <c r="F191" s="53"/>
      <c r="G191" s="53"/>
      <c r="I191" s="48"/>
      <c r="J191" s="48"/>
      <c r="K191" s="48"/>
      <c r="L191" s="48"/>
      <c r="M191" s="48"/>
      <c r="N191" s="48"/>
      <c r="O191" s="48"/>
      <c r="P191" s="50">
        <f t="shared" si="18"/>
        <v>72</v>
      </c>
      <c r="Q191" s="192" t="s">
        <v>40</v>
      </c>
      <c r="R191" s="192" t="s">
        <v>39</v>
      </c>
      <c r="S191" s="193">
        <v>0</v>
      </c>
      <c r="T191" s="227"/>
      <c r="U191" s="230"/>
      <c r="V191" s="65">
        <v>60</v>
      </c>
      <c r="W191" s="65">
        <v>1420</v>
      </c>
      <c r="X191" s="65">
        <v>6</v>
      </c>
      <c r="Y191" s="164" t="str">
        <f t="shared" si="19"/>
        <v>Starving</v>
      </c>
      <c r="Z191" s="65"/>
      <c r="AA191" s="61" t="s">
        <v>125</v>
      </c>
      <c r="AB191" s="49">
        <f t="shared" si="20"/>
        <v>60</v>
      </c>
    </row>
    <row r="192" spans="1:30" ht="29.25" customHeight="1" x14ac:dyDescent="0.5">
      <c r="A192" s="53"/>
      <c r="B192" s="53"/>
      <c r="C192" s="53"/>
      <c r="D192" s="53"/>
      <c r="E192" s="53"/>
      <c r="F192" s="53"/>
      <c r="G192" s="53"/>
      <c r="I192" s="48"/>
      <c r="J192" s="48"/>
      <c r="K192" s="48"/>
      <c r="L192" s="48"/>
      <c r="M192" s="48"/>
      <c r="N192" s="48"/>
      <c r="O192" s="48"/>
      <c r="P192" s="50">
        <f t="shared" si="18"/>
        <v>1</v>
      </c>
      <c r="Q192" s="196"/>
      <c r="R192" s="196"/>
      <c r="S192" s="197"/>
      <c r="T192" s="228"/>
      <c r="U192" s="231"/>
      <c r="V192" s="198"/>
      <c r="W192" s="198"/>
      <c r="X192" s="198"/>
      <c r="Y192" s="199" t="str">
        <f t="shared" si="19"/>
        <v xml:space="preserve"> </v>
      </c>
      <c r="Z192" s="198"/>
      <c r="AA192" s="200"/>
      <c r="AB192" s="49">
        <f t="shared" si="20"/>
        <v>0</v>
      </c>
    </row>
    <row r="193" spans="1:28" ht="29.25" customHeight="1" x14ac:dyDescent="0.5">
      <c r="A193" s="53"/>
      <c r="B193" s="53"/>
      <c r="C193" s="53"/>
      <c r="D193" s="53"/>
      <c r="E193" s="53"/>
      <c r="F193" s="53"/>
      <c r="G193" s="53"/>
      <c r="I193" s="48"/>
      <c r="J193" s="48"/>
      <c r="K193" s="48"/>
      <c r="L193" s="48"/>
      <c r="M193" s="48"/>
      <c r="N193" s="48"/>
      <c r="O193" s="48"/>
      <c r="P193" s="50">
        <f t="shared" si="18"/>
        <v>1</v>
      </c>
      <c r="Q193" s="201"/>
      <c r="R193" s="202"/>
      <c r="S193" s="203"/>
      <c r="T193" s="220">
        <v>60</v>
      </c>
      <c r="U193" s="223">
        <f>AB194-((60/P194)*S194)</f>
        <v>60</v>
      </c>
      <c r="V193" s="204"/>
      <c r="W193" s="204"/>
      <c r="X193" s="204"/>
      <c r="Y193" s="205" t="str">
        <f t="shared" si="19"/>
        <v xml:space="preserve"> </v>
      </c>
      <c r="Z193" s="204"/>
      <c r="AA193" s="206"/>
      <c r="AB193" s="49">
        <f t="shared" si="20"/>
        <v>0</v>
      </c>
    </row>
    <row r="194" spans="1:28" ht="29.25" customHeight="1" x14ac:dyDescent="0.5">
      <c r="A194" s="53"/>
      <c r="B194" s="53"/>
      <c r="C194" s="53"/>
      <c r="D194" s="53"/>
      <c r="E194" s="53"/>
      <c r="F194" s="53"/>
      <c r="G194" s="53"/>
      <c r="I194" s="48"/>
      <c r="J194" s="48"/>
      <c r="K194" s="48"/>
      <c r="L194" s="48"/>
      <c r="M194" s="48"/>
      <c r="N194" s="48"/>
      <c r="O194" s="48"/>
      <c r="P194" s="50">
        <f t="shared" si="18"/>
        <v>72</v>
      </c>
      <c r="Q194" s="64" t="s">
        <v>40</v>
      </c>
      <c r="R194" s="64" t="s">
        <v>39</v>
      </c>
      <c r="S194" s="63">
        <v>0</v>
      </c>
      <c r="T194" s="221"/>
      <c r="U194" s="224"/>
      <c r="V194" s="64">
        <v>60</v>
      </c>
      <c r="W194" s="64">
        <v>1420</v>
      </c>
      <c r="X194" s="64">
        <v>6</v>
      </c>
      <c r="Y194" s="163" t="str">
        <f t="shared" si="19"/>
        <v>Starving</v>
      </c>
      <c r="Z194" s="64"/>
      <c r="AA194" s="60" t="s">
        <v>125</v>
      </c>
      <c r="AB194" s="49">
        <f t="shared" si="20"/>
        <v>60</v>
      </c>
    </row>
    <row r="195" spans="1:28" ht="29.25" customHeight="1" x14ac:dyDescent="0.5">
      <c r="A195" s="53"/>
      <c r="B195" s="53"/>
      <c r="C195" s="53"/>
      <c r="D195" s="53"/>
      <c r="E195" s="53"/>
      <c r="F195" s="53"/>
      <c r="G195" s="53"/>
      <c r="I195" s="48"/>
      <c r="J195" s="48"/>
      <c r="K195" s="48"/>
      <c r="L195" s="48"/>
      <c r="M195" s="48"/>
      <c r="N195" s="48"/>
      <c r="O195" s="48"/>
      <c r="P195" s="50">
        <f t="shared" si="18"/>
        <v>1</v>
      </c>
      <c r="Q195" s="198"/>
      <c r="R195" s="198"/>
      <c r="S195" s="207"/>
      <c r="T195" s="232"/>
      <c r="U195" s="233"/>
      <c r="V195" s="208"/>
      <c r="W195" s="208"/>
      <c r="X195" s="208"/>
      <c r="Y195" s="209" t="str">
        <f t="shared" si="19"/>
        <v xml:space="preserve"> </v>
      </c>
      <c r="Z195" s="208"/>
      <c r="AA195" s="210"/>
      <c r="AB195" s="49">
        <f t="shared" si="20"/>
        <v>0</v>
      </c>
    </row>
    <row r="196" spans="1:28" ht="29.25" customHeight="1" x14ac:dyDescent="0.4">
      <c r="A196" s="53"/>
      <c r="B196" s="53"/>
      <c r="C196" s="53"/>
      <c r="D196" s="53"/>
      <c r="E196" s="53"/>
      <c r="F196" s="53"/>
      <c r="G196" s="53"/>
      <c r="I196" s="48"/>
      <c r="J196" s="48"/>
      <c r="K196" s="48"/>
      <c r="L196" s="48"/>
      <c r="M196" s="48"/>
      <c r="N196" s="48"/>
      <c r="O196" s="48"/>
      <c r="P196" s="50">
        <f t="shared" si="18"/>
        <v>1</v>
      </c>
      <c r="Q196" s="211"/>
      <c r="R196" s="211"/>
      <c r="S196" s="212"/>
      <c r="T196" s="226">
        <v>60</v>
      </c>
      <c r="U196" s="229">
        <f>AB197-((60/P197)*S197)</f>
        <v>60</v>
      </c>
      <c r="V196" s="201"/>
      <c r="W196" s="201"/>
      <c r="X196" s="201"/>
      <c r="Y196" s="213" t="str">
        <f t="shared" si="19"/>
        <v xml:space="preserve"> </v>
      </c>
      <c r="Z196" s="201"/>
      <c r="AA196" s="201"/>
      <c r="AB196" s="49">
        <f t="shared" si="20"/>
        <v>0</v>
      </c>
    </row>
    <row r="197" spans="1:28" ht="29.25" customHeight="1" x14ac:dyDescent="0.5">
      <c r="A197" s="53"/>
      <c r="B197" s="53"/>
      <c r="C197" s="53"/>
      <c r="D197" s="53"/>
      <c r="E197" s="53"/>
      <c r="F197" s="53"/>
      <c r="G197" s="53"/>
      <c r="I197" s="48"/>
      <c r="J197" s="48"/>
      <c r="K197" s="48"/>
      <c r="L197" s="48"/>
      <c r="M197" s="48"/>
      <c r="N197" s="48"/>
      <c r="O197" s="48"/>
      <c r="P197" s="50">
        <f t="shared" ref="P197:P260" si="23">IF(Q197=$B$26,(IF(R197=$C$28,$D$12,$D$5)),(IF(Q197=$B$27,$D$6,(IF(Q197=$B$28,$D$6,(IF(Q197=$B$29,$D$6,(IF(Q197=$B$30,$D$6,(IF(Q197=$B$31,$D$8,(IF(Q197=$B$32,$D$9,(IF(Q197=$B$33,$D$10,(IF(Q197=$B$34,$D$11,(IF(Q197=$B$35,$D$13,(IF(Q197=$B$38,$D$14,(IF(Q197=$B$36,$D$7,(IF(Q197=$B$37,$D$15,1)))))))))))))))))))))))))</f>
        <v>72</v>
      </c>
      <c r="Q197" s="192" t="s">
        <v>40</v>
      </c>
      <c r="R197" s="192" t="s">
        <v>39</v>
      </c>
      <c r="S197" s="193">
        <v>0</v>
      </c>
      <c r="T197" s="227"/>
      <c r="U197" s="230"/>
      <c r="V197" s="65">
        <v>60</v>
      </c>
      <c r="W197" s="65">
        <v>1420</v>
      </c>
      <c r="X197" s="65">
        <v>6</v>
      </c>
      <c r="Y197" s="164" t="str">
        <f t="shared" ref="Y197:Y260" si="24">IF(X197=1,"Calidad",(IF(X197=2,"Logistica",(IF(X197=3,"Manufactura",(IF(X197=4,"Mantenimiento",(IF(X197=5,"Cambio de modelo",(IF(X197=6,"Starving",(IF(X197=7,"Bloqueo",(IF(X197=8,"Paro Programado",(IF(X197=9,"Falta de Personal",IF(X197=10,"Otros"," "))))))))))))))))))</f>
        <v>Starving</v>
      </c>
      <c r="Z197" s="65"/>
      <c r="AA197" s="61" t="s">
        <v>125</v>
      </c>
      <c r="AB197" s="49">
        <f t="shared" ref="AB197:AB260" si="25">IF(T196=$F$20,45,(IF(T196=$F$21,30,(IF(T196=$F$22,50,(IF(T196=$F$23,60,0)))))))</f>
        <v>60</v>
      </c>
    </row>
    <row r="198" spans="1:28" ht="29.25" customHeight="1" x14ac:dyDescent="0.5">
      <c r="A198" s="53"/>
      <c r="B198" s="53"/>
      <c r="C198" s="53"/>
      <c r="D198" s="53"/>
      <c r="E198" s="53"/>
      <c r="F198" s="53"/>
      <c r="G198" s="53"/>
      <c r="I198" s="48"/>
      <c r="J198" s="48"/>
      <c r="K198" s="48"/>
      <c r="L198" s="48"/>
      <c r="M198" s="48"/>
      <c r="N198" s="48"/>
      <c r="O198" s="48"/>
      <c r="P198" s="50">
        <f t="shared" si="23"/>
        <v>1</v>
      </c>
      <c r="Q198" s="196"/>
      <c r="R198" s="196"/>
      <c r="S198" s="197"/>
      <c r="T198" s="228"/>
      <c r="U198" s="231"/>
      <c r="V198" s="198"/>
      <c r="W198" s="198"/>
      <c r="X198" s="198"/>
      <c r="Y198" s="199" t="str">
        <f t="shared" si="24"/>
        <v xml:space="preserve"> </v>
      </c>
      <c r="Z198" s="198"/>
      <c r="AA198" s="200"/>
      <c r="AB198" s="49">
        <f t="shared" si="25"/>
        <v>0</v>
      </c>
    </row>
    <row r="199" spans="1:28" ht="29.25" customHeight="1" x14ac:dyDescent="0.5">
      <c r="A199" s="53"/>
      <c r="B199" s="53"/>
      <c r="C199" s="53"/>
      <c r="D199" s="53"/>
      <c r="E199" s="53"/>
      <c r="F199" s="53"/>
      <c r="G199" s="53"/>
      <c r="I199" s="48"/>
      <c r="J199" s="48"/>
      <c r="K199" s="48"/>
      <c r="L199" s="48"/>
      <c r="M199" s="48"/>
      <c r="N199" s="48"/>
      <c r="O199" s="48"/>
      <c r="P199" s="50">
        <f t="shared" si="23"/>
        <v>1</v>
      </c>
      <c r="Q199" s="201"/>
      <c r="R199" s="202"/>
      <c r="S199" s="203"/>
      <c r="T199" s="220">
        <v>30</v>
      </c>
      <c r="U199" s="223">
        <f>AB200-((60/P200)*S200)</f>
        <v>30</v>
      </c>
      <c r="V199" s="204"/>
      <c r="W199" s="204"/>
      <c r="X199" s="204"/>
      <c r="Y199" s="205" t="str">
        <f t="shared" si="24"/>
        <v xml:space="preserve"> </v>
      </c>
      <c r="Z199" s="204"/>
      <c r="AA199" s="206"/>
      <c r="AB199" s="49">
        <f t="shared" si="25"/>
        <v>0</v>
      </c>
    </row>
    <row r="200" spans="1:28" ht="29.25" customHeight="1" x14ac:dyDescent="0.5">
      <c r="A200" s="53"/>
      <c r="B200" s="53"/>
      <c r="C200" s="53"/>
      <c r="D200" s="53"/>
      <c r="E200" s="53"/>
      <c r="F200" s="53"/>
      <c r="G200" s="53"/>
      <c r="I200" s="48"/>
      <c r="J200" s="48"/>
      <c r="K200" s="48"/>
      <c r="L200" s="48"/>
      <c r="M200" s="48"/>
      <c r="N200" s="48"/>
      <c r="O200" s="48"/>
      <c r="P200" s="50">
        <f t="shared" si="23"/>
        <v>72</v>
      </c>
      <c r="Q200" s="64" t="s">
        <v>40</v>
      </c>
      <c r="R200" s="64" t="s">
        <v>39</v>
      </c>
      <c r="S200" s="63">
        <v>0</v>
      </c>
      <c r="T200" s="221"/>
      <c r="U200" s="224"/>
      <c r="V200" s="64"/>
      <c r="W200" s="64"/>
      <c r="X200" s="64"/>
      <c r="Y200" s="163" t="str">
        <f t="shared" si="24"/>
        <v xml:space="preserve"> </v>
      </c>
      <c r="Z200" s="64"/>
      <c r="AA200" s="60"/>
      <c r="AB200" s="49">
        <f t="shared" si="25"/>
        <v>30</v>
      </c>
    </row>
    <row r="201" spans="1:28" ht="29.25" customHeight="1" x14ac:dyDescent="0.5">
      <c r="A201" s="53"/>
      <c r="B201" s="53"/>
      <c r="C201" s="53"/>
      <c r="D201" s="53"/>
      <c r="E201" s="53"/>
      <c r="F201" s="53"/>
      <c r="G201" s="53"/>
      <c r="I201" s="48"/>
      <c r="J201" s="48"/>
      <c r="K201" s="48"/>
      <c r="L201" s="48"/>
      <c r="M201" s="48"/>
      <c r="N201" s="48"/>
      <c r="O201" s="48"/>
      <c r="P201" s="50">
        <f t="shared" si="23"/>
        <v>1</v>
      </c>
      <c r="Q201" s="198"/>
      <c r="R201" s="198"/>
      <c r="S201" s="207"/>
      <c r="T201" s="232"/>
      <c r="U201" s="233"/>
      <c r="V201" s="208"/>
      <c r="W201" s="208"/>
      <c r="X201" s="208"/>
      <c r="Y201" s="209" t="str">
        <f t="shared" si="24"/>
        <v xml:space="preserve"> </v>
      </c>
      <c r="Z201" s="208"/>
      <c r="AA201" s="210"/>
      <c r="AB201" s="49">
        <f t="shared" si="25"/>
        <v>0</v>
      </c>
    </row>
    <row r="202" spans="1:28" ht="29.25" customHeight="1" x14ac:dyDescent="0.4">
      <c r="A202" s="53"/>
      <c r="B202" s="53"/>
      <c r="C202" s="53"/>
      <c r="D202" s="53"/>
      <c r="E202" s="53"/>
      <c r="F202" s="53"/>
      <c r="G202" s="53"/>
      <c r="I202" s="48"/>
      <c r="J202" s="48"/>
      <c r="K202" s="48"/>
      <c r="L202" s="48"/>
      <c r="M202" s="48"/>
      <c r="N202" s="48"/>
      <c r="O202" s="48"/>
      <c r="P202" s="50">
        <f t="shared" si="23"/>
        <v>1</v>
      </c>
      <c r="Q202" s="211"/>
      <c r="R202" s="211"/>
      <c r="S202" s="212"/>
      <c r="T202" s="226">
        <v>60</v>
      </c>
      <c r="U202" s="229">
        <f>AB203-((60/P203)*S203)</f>
        <v>46.666666666666664</v>
      </c>
      <c r="V202" s="201"/>
      <c r="W202" s="201"/>
      <c r="X202" s="201"/>
      <c r="Y202" s="213" t="str">
        <f t="shared" si="24"/>
        <v xml:space="preserve"> </v>
      </c>
      <c r="Z202" s="201"/>
      <c r="AA202" s="201"/>
      <c r="AB202" s="49">
        <f t="shared" si="25"/>
        <v>0</v>
      </c>
    </row>
    <row r="203" spans="1:28" ht="29.25" customHeight="1" x14ac:dyDescent="0.5">
      <c r="A203" s="53"/>
      <c r="B203" s="53"/>
      <c r="C203" s="53"/>
      <c r="D203" s="53"/>
      <c r="E203" s="53"/>
      <c r="F203" s="53"/>
      <c r="G203" s="53"/>
      <c r="I203" s="48"/>
      <c r="J203" s="48"/>
      <c r="K203" s="48"/>
      <c r="L203" s="48"/>
      <c r="M203" s="48"/>
      <c r="N203" s="48"/>
      <c r="O203" s="48"/>
      <c r="P203" s="50">
        <f t="shared" si="23"/>
        <v>72</v>
      </c>
      <c r="Q203" s="192" t="s">
        <v>40</v>
      </c>
      <c r="R203" s="192" t="s">
        <v>39</v>
      </c>
      <c r="S203" s="193">
        <v>16</v>
      </c>
      <c r="T203" s="227"/>
      <c r="U203" s="230"/>
      <c r="V203" s="65">
        <v>47</v>
      </c>
      <c r="W203" s="65"/>
      <c r="X203" s="65">
        <v>6</v>
      </c>
      <c r="Y203" s="164" t="str">
        <f t="shared" si="24"/>
        <v>Starving</v>
      </c>
      <c r="Z203" s="65"/>
      <c r="AA203" s="61" t="s">
        <v>143</v>
      </c>
      <c r="AB203" s="49">
        <f t="shared" si="25"/>
        <v>60</v>
      </c>
    </row>
    <row r="204" spans="1:28" ht="29.25" customHeight="1" x14ac:dyDescent="0.5">
      <c r="A204" s="53"/>
      <c r="B204" s="53"/>
      <c r="C204" s="53"/>
      <c r="D204" s="53"/>
      <c r="E204" s="53"/>
      <c r="F204" s="53"/>
      <c r="G204" s="53"/>
      <c r="I204" s="48"/>
      <c r="J204" s="48"/>
      <c r="K204" s="48"/>
      <c r="L204" s="48"/>
      <c r="M204" s="48"/>
      <c r="N204" s="48"/>
      <c r="O204" s="48"/>
      <c r="P204" s="50">
        <f t="shared" si="23"/>
        <v>1</v>
      </c>
      <c r="Q204" s="196"/>
      <c r="R204" s="196"/>
      <c r="S204" s="197"/>
      <c r="T204" s="228"/>
      <c r="U204" s="231"/>
      <c r="V204" s="198"/>
      <c r="W204" s="198"/>
      <c r="X204" s="198"/>
      <c r="Y204" s="199" t="str">
        <f t="shared" si="24"/>
        <v xml:space="preserve"> </v>
      </c>
      <c r="Z204" s="198"/>
      <c r="AA204" s="200"/>
      <c r="AB204" s="49">
        <f t="shared" si="25"/>
        <v>0</v>
      </c>
    </row>
    <row r="205" spans="1:28" ht="29.25" customHeight="1" x14ac:dyDescent="0.5">
      <c r="A205" s="53"/>
      <c r="B205" s="53"/>
      <c r="C205" s="53"/>
      <c r="D205" s="53"/>
      <c r="E205" s="53"/>
      <c r="F205" s="53"/>
      <c r="G205" s="53"/>
      <c r="I205" s="48"/>
      <c r="J205" s="48"/>
      <c r="K205" s="48"/>
      <c r="L205" s="48"/>
      <c r="M205" s="48"/>
      <c r="N205" s="48"/>
      <c r="O205" s="48"/>
      <c r="P205" s="50">
        <f t="shared" si="23"/>
        <v>1</v>
      </c>
      <c r="Q205" s="201"/>
      <c r="R205" s="202"/>
      <c r="S205" s="203"/>
      <c r="T205" s="220">
        <v>60</v>
      </c>
      <c r="U205" s="223">
        <f>AB206-((60/P206)*S206)</f>
        <v>5.8333333333333286</v>
      </c>
      <c r="V205" s="204"/>
      <c r="W205" s="204"/>
      <c r="X205" s="204"/>
      <c r="Y205" s="205" t="str">
        <f t="shared" si="24"/>
        <v xml:space="preserve"> </v>
      </c>
      <c r="Z205" s="204"/>
      <c r="AA205" s="206"/>
      <c r="AB205" s="49">
        <f t="shared" si="25"/>
        <v>0</v>
      </c>
    </row>
    <row r="206" spans="1:28" ht="29.25" customHeight="1" x14ac:dyDescent="0.5">
      <c r="A206" s="53"/>
      <c r="B206" s="53"/>
      <c r="C206" s="53"/>
      <c r="D206" s="53"/>
      <c r="E206" s="53"/>
      <c r="F206" s="53"/>
      <c r="G206" s="53"/>
      <c r="I206" s="48"/>
      <c r="J206" s="48"/>
      <c r="K206" s="48"/>
      <c r="L206" s="48"/>
      <c r="M206" s="48"/>
      <c r="N206" s="48"/>
      <c r="O206" s="48"/>
      <c r="P206" s="50">
        <f t="shared" si="23"/>
        <v>72</v>
      </c>
      <c r="Q206" s="64" t="s">
        <v>40</v>
      </c>
      <c r="R206" s="64" t="s">
        <v>39</v>
      </c>
      <c r="S206" s="63">
        <v>65</v>
      </c>
      <c r="T206" s="221"/>
      <c r="U206" s="224"/>
      <c r="V206" s="64">
        <v>6</v>
      </c>
      <c r="W206" s="64" t="s">
        <v>149</v>
      </c>
      <c r="X206" s="64">
        <v>1</v>
      </c>
      <c r="Y206" s="163" t="str">
        <f t="shared" si="24"/>
        <v>Calidad</v>
      </c>
      <c r="Z206" s="64"/>
      <c r="AA206" s="60" t="s">
        <v>148</v>
      </c>
      <c r="AB206" s="49">
        <f t="shared" si="25"/>
        <v>60</v>
      </c>
    </row>
    <row r="207" spans="1:28" ht="29.25" customHeight="1" x14ac:dyDescent="0.5">
      <c r="A207" s="53"/>
      <c r="B207" s="53"/>
      <c r="C207" s="53"/>
      <c r="D207" s="53"/>
      <c r="E207" s="53"/>
      <c r="F207" s="53"/>
      <c r="G207" s="53"/>
      <c r="I207" s="48"/>
      <c r="J207" s="48"/>
      <c r="K207" s="48"/>
      <c r="L207" s="48"/>
      <c r="M207" s="48"/>
      <c r="N207" s="48"/>
      <c r="O207" s="48"/>
      <c r="P207" s="50">
        <f t="shared" si="23"/>
        <v>1</v>
      </c>
      <c r="Q207" s="198"/>
      <c r="R207" s="198"/>
      <c r="S207" s="207"/>
      <c r="T207" s="232"/>
      <c r="U207" s="233"/>
      <c r="V207" s="208"/>
      <c r="W207" s="208"/>
      <c r="X207" s="208"/>
      <c r="Y207" s="209" t="str">
        <f t="shared" si="24"/>
        <v xml:space="preserve"> </v>
      </c>
      <c r="Z207" s="208"/>
      <c r="AA207" s="210"/>
      <c r="AB207" s="49">
        <f t="shared" si="25"/>
        <v>0</v>
      </c>
    </row>
    <row r="208" spans="1:28" ht="29.25" customHeight="1" x14ac:dyDescent="0.4">
      <c r="A208" s="53"/>
      <c r="B208" s="53"/>
      <c r="C208" s="53"/>
      <c r="D208" s="53"/>
      <c r="E208" s="53"/>
      <c r="F208" s="53"/>
      <c r="G208" s="53"/>
      <c r="I208" s="48"/>
      <c r="J208" s="48"/>
      <c r="K208" s="48"/>
      <c r="L208" s="48"/>
      <c r="M208" s="48"/>
      <c r="N208" s="48"/>
      <c r="O208" s="48"/>
      <c r="P208" s="50">
        <f t="shared" si="23"/>
        <v>1</v>
      </c>
      <c r="Q208" s="211"/>
      <c r="R208" s="211"/>
      <c r="S208" s="212"/>
      <c r="T208" s="226">
        <v>60</v>
      </c>
      <c r="U208" s="229">
        <f>AB209-((60/P209)*S209)</f>
        <v>-0.8333333333333357</v>
      </c>
      <c r="V208" s="201"/>
      <c r="W208" s="201"/>
      <c r="X208" s="201"/>
      <c r="Y208" s="213" t="str">
        <f t="shared" si="24"/>
        <v xml:space="preserve"> </v>
      </c>
      <c r="Z208" s="201"/>
      <c r="AA208" s="201"/>
      <c r="AB208" s="49">
        <f t="shared" si="25"/>
        <v>0</v>
      </c>
    </row>
    <row r="209" spans="1:28" ht="29.25" customHeight="1" x14ac:dyDescent="0.5">
      <c r="A209" s="53"/>
      <c r="B209" s="53"/>
      <c r="C209" s="53"/>
      <c r="D209" s="53"/>
      <c r="E209" s="53"/>
      <c r="F209" s="53"/>
      <c r="G209" s="53"/>
      <c r="I209" s="48"/>
      <c r="J209" s="48"/>
      <c r="K209" s="48"/>
      <c r="L209" s="48"/>
      <c r="M209" s="48"/>
      <c r="N209" s="48"/>
      <c r="O209" s="48"/>
      <c r="P209" s="50">
        <f t="shared" si="23"/>
        <v>72</v>
      </c>
      <c r="Q209" s="192" t="s">
        <v>40</v>
      </c>
      <c r="R209" s="192" t="s">
        <v>39</v>
      </c>
      <c r="S209" s="193">
        <v>73</v>
      </c>
      <c r="T209" s="227"/>
      <c r="U209" s="230"/>
      <c r="V209" s="65">
        <v>3</v>
      </c>
      <c r="W209" s="65">
        <v>1430</v>
      </c>
      <c r="X209" s="65">
        <v>4</v>
      </c>
      <c r="Y209" s="164" t="str">
        <f t="shared" si="24"/>
        <v>Mantenimiento</v>
      </c>
      <c r="Z209" s="65"/>
      <c r="AA209" s="61" t="s">
        <v>150</v>
      </c>
      <c r="AB209" s="49">
        <f t="shared" si="25"/>
        <v>60</v>
      </c>
    </row>
    <row r="210" spans="1:28" ht="29.25" customHeight="1" x14ac:dyDescent="0.5">
      <c r="A210" s="53"/>
      <c r="B210" s="53"/>
      <c r="C210" s="53"/>
      <c r="D210" s="53"/>
      <c r="E210" s="53"/>
      <c r="F210" s="53"/>
      <c r="G210" s="53"/>
      <c r="I210" s="48"/>
      <c r="J210" s="48"/>
      <c r="K210" s="48"/>
      <c r="L210" s="48"/>
      <c r="M210" s="48"/>
      <c r="N210" s="48"/>
      <c r="O210" s="48"/>
      <c r="P210" s="50">
        <f t="shared" si="23"/>
        <v>1</v>
      </c>
      <c r="Q210" s="196"/>
      <c r="R210" s="196"/>
      <c r="S210" s="197"/>
      <c r="T210" s="228"/>
      <c r="U210" s="231"/>
      <c r="V210" s="198"/>
      <c r="W210" s="198"/>
      <c r="X210" s="198"/>
      <c r="Y210" s="199" t="str">
        <f t="shared" si="24"/>
        <v xml:space="preserve"> </v>
      </c>
      <c r="Z210" s="198"/>
      <c r="AA210" s="200"/>
      <c r="AB210" s="49">
        <f t="shared" si="25"/>
        <v>0</v>
      </c>
    </row>
    <row r="211" spans="1:28" ht="29.25" customHeight="1" x14ac:dyDescent="0.5">
      <c r="A211" s="53"/>
      <c r="B211" s="53"/>
      <c r="C211" s="53"/>
      <c r="D211" s="53"/>
      <c r="E211" s="53"/>
      <c r="F211" s="53"/>
      <c r="G211" s="53"/>
      <c r="I211" s="48"/>
      <c r="J211" s="48"/>
      <c r="K211" s="48"/>
      <c r="L211" s="48"/>
      <c r="M211" s="48"/>
      <c r="N211" s="48"/>
      <c r="O211" s="48"/>
      <c r="P211" s="50">
        <f t="shared" si="23"/>
        <v>1</v>
      </c>
      <c r="Q211" s="201"/>
      <c r="R211" s="202"/>
      <c r="S211" s="203"/>
      <c r="T211" s="220">
        <v>60</v>
      </c>
      <c r="U211" s="223">
        <f>AB212-((60/P212)*S212)</f>
        <v>60</v>
      </c>
      <c r="V211" s="204"/>
      <c r="W211" s="204"/>
      <c r="X211" s="204"/>
      <c r="Y211" s="205" t="str">
        <f t="shared" si="24"/>
        <v xml:space="preserve"> </v>
      </c>
      <c r="Z211" s="204"/>
      <c r="AA211" s="206"/>
      <c r="AB211" s="49">
        <f t="shared" si="25"/>
        <v>0</v>
      </c>
    </row>
    <row r="212" spans="1:28" ht="29.25" customHeight="1" x14ac:dyDescent="0.5">
      <c r="A212" s="53"/>
      <c r="B212" s="53"/>
      <c r="C212" s="53"/>
      <c r="D212" s="53"/>
      <c r="E212" s="53"/>
      <c r="F212" s="53"/>
      <c r="G212" s="53"/>
      <c r="I212" s="48"/>
      <c r="J212" s="48"/>
      <c r="K212" s="48"/>
      <c r="L212" s="48"/>
      <c r="M212" s="48"/>
      <c r="N212" s="48"/>
      <c r="O212" s="48"/>
      <c r="P212" s="50">
        <f t="shared" si="23"/>
        <v>1</v>
      </c>
      <c r="Q212" s="64"/>
      <c r="R212" s="64"/>
      <c r="S212" s="63"/>
      <c r="T212" s="221"/>
      <c r="U212" s="224"/>
      <c r="V212" s="64"/>
      <c r="W212" s="64"/>
      <c r="X212" s="64"/>
      <c r="Y212" s="163" t="str">
        <f t="shared" si="24"/>
        <v xml:space="preserve"> </v>
      </c>
      <c r="Z212" s="64"/>
      <c r="AA212" s="60"/>
      <c r="AB212" s="49">
        <f t="shared" si="25"/>
        <v>60</v>
      </c>
    </row>
    <row r="213" spans="1:28" ht="29.25" customHeight="1" x14ac:dyDescent="0.5">
      <c r="A213" s="53"/>
      <c r="B213" s="53"/>
      <c r="C213" s="53"/>
      <c r="D213" s="53"/>
      <c r="E213" s="53"/>
      <c r="F213" s="53"/>
      <c r="G213" s="53"/>
      <c r="I213" s="48"/>
      <c r="J213" s="48"/>
      <c r="K213" s="48"/>
      <c r="L213" s="48"/>
      <c r="M213" s="48"/>
      <c r="N213" s="48"/>
      <c r="O213" s="48"/>
      <c r="P213" s="50">
        <f t="shared" si="23"/>
        <v>1</v>
      </c>
      <c r="Q213" s="198"/>
      <c r="R213" s="198"/>
      <c r="S213" s="207"/>
      <c r="T213" s="232"/>
      <c r="U213" s="233"/>
      <c r="V213" s="208"/>
      <c r="W213" s="208"/>
      <c r="X213" s="208"/>
      <c r="Y213" s="209" t="str">
        <f t="shared" si="24"/>
        <v xml:space="preserve"> </v>
      </c>
      <c r="Z213" s="208"/>
      <c r="AA213" s="210"/>
      <c r="AB213" s="49">
        <f t="shared" si="25"/>
        <v>0</v>
      </c>
    </row>
    <row r="214" spans="1:28" ht="29.25" customHeight="1" x14ac:dyDescent="0.4">
      <c r="A214" s="53"/>
      <c r="B214" s="53"/>
      <c r="C214" s="53"/>
      <c r="D214" s="53"/>
      <c r="E214" s="53"/>
      <c r="F214" s="53"/>
      <c r="G214" s="53"/>
      <c r="I214" s="48"/>
      <c r="J214" s="48"/>
      <c r="K214" s="48"/>
      <c r="L214" s="48"/>
      <c r="M214" s="48"/>
      <c r="N214" s="48"/>
      <c r="O214" s="48"/>
      <c r="P214" s="50">
        <f t="shared" si="23"/>
        <v>1</v>
      </c>
      <c r="Q214" s="211"/>
      <c r="R214" s="211"/>
      <c r="S214" s="212"/>
      <c r="T214" s="226">
        <v>50</v>
      </c>
      <c r="U214" s="229">
        <f>AB215-((60/P215)*S215)</f>
        <v>-10</v>
      </c>
      <c r="V214" s="201"/>
      <c r="W214" s="201"/>
      <c r="X214" s="201"/>
      <c r="Y214" s="213" t="str">
        <f t="shared" si="24"/>
        <v xml:space="preserve"> </v>
      </c>
      <c r="Z214" s="201"/>
      <c r="AA214" s="201"/>
      <c r="AB214" s="49">
        <f t="shared" si="25"/>
        <v>0</v>
      </c>
    </row>
    <row r="215" spans="1:28" ht="29.25" customHeight="1" x14ac:dyDescent="0.5">
      <c r="A215" s="53"/>
      <c r="B215" s="53"/>
      <c r="C215" s="53"/>
      <c r="D215" s="53"/>
      <c r="E215" s="53"/>
      <c r="F215" s="53"/>
      <c r="G215" s="53"/>
      <c r="I215" s="48"/>
      <c r="J215" s="48"/>
      <c r="K215" s="48"/>
      <c r="L215" s="48"/>
      <c r="M215" s="48"/>
      <c r="N215" s="48"/>
      <c r="O215" s="48"/>
      <c r="P215" s="50">
        <f t="shared" si="23"/>
        <v>21</v>
      </c>
      <c r="Q215" s="192" t="s">
        <v>36</v>
      </c>
      <c r="R215" s="192" t="s">
        <v>53</v>
      </c>
      <c r="S215" s="193">
        <v>21</v>
      </c>
      <c r="T215" s="227"/>
      <c r="U215" s="230"/>
      <c r="V215" s="65"/>
      <c r="W215" s="65"/>
      <c r="X215" s="65"/>
      <c r="Y215" s="164" t="str">
        <f t="shared" si="24"/>
        <v xml:space="preserve"> </v>
      </c>
      <c r="Z215" s="65"/>
      <c r="AA215" s="61"/>
      <c r="AB215" s="49">
        <f t="shared" si="25"/>
        <v>50</v>
      </c>
    </row>
    <row r="216" spans="1:28" ht="29.25" customHeight="1" x14ac:dyDescent="0.5">
      <c r="A216" s="53"/>
      <c r="B216" s="53"/>
      <c r="C216" s="53"/>
      <c r="D216" s="53"/>
      <c r="E216" s="53"/>
      <c r="F216" s="53"/>
      <c r="G216" s="53"/>
      <c r="I216" s="48"/>
      <c r="J216" s="48"/>
      <c r="K216" s="48"/>
      <c r="L216" s="48"/>
      <c r="M216" s="48"/>
      <c r="N216" s="48"/>
      <c r="O216" s="48"/>
      <c r="P216" s="50">
        <f t="shared" si="23"/>
        <v>1</v>
      </c>
      <c r="Q216" s="196"/>
      <c r="R216" s="196"/>
      <c r="S216" s="197"/>
      <c r="T216" s="228"/>
      <c r="U216" s="231"/>
      <c r="V216" s="198"/>
      <c r="W216" s="198"/>
      <c r="X216" s="198"/>
      <c r="Y216" s="199" t="str">
        <f t="shared" si="24"/>
        <v xml:space="preserve"> </v>
      </c>
      <c r="Z216" s="198"/>
      <c r="AA216" s="200"/>
      <c r="AB216" s="49">
        <f t="shared" si="25"/>
        <v>0</v>
      </c>
    </row>
    <row r="217" spans="1:28" ht="29.25" customHeight="1" x14ac:dyDescent="0.5">
      <c r="A217" s="53"/>
      <c r="B217" s="53"/>
      <c r="C217" s="53"/>
      <c r="D217" s="53"/>
      <c r="E217" s="53"/>
      <c r="F217" s="53"/>
      <c r="G217" s="53"/>
      <c r="I217" s="48"/>
      <c r="J217" s="48"/>
      <c r="K217" s="48"/>
      <c r="L217" s="48"/>
      <c r="M217" s="48"/>
      <c r="N217" s="48"/>
      <c r="O217" s="48"/>
      <c r="P217" s="50">
        <f t="shared" si="23"/>
        <v>1</v>
      </c>
      <c r="Q217" s="201"/>
      <c r="R217" s="202"/>
      <c r="S217" s="203"/>
      <c r="T217" s="220">
        <v>60</v>
      </c>
      <c r="U217" s="223">
        <f>AB218-((60/P218)*S218)</f>
        <v>0</v>
      </c>
      <c r="V217" s="204"/>
      <c r="W217" s="204"/>
      <c r="X217" s="204"/>
      <c r="Y217" s="205" t="str">
        <f t="shared" si="24"/>
        <v xml:space="preserve"> </v>
      </c>
      <c r="Z217" s="204"/>
      <c r="AA217" s="206"/>
      <c r="AB217" s="49">
        <f t="shared" si="25"/>
        <v>0</v>
      </c>
    </row>
    <row r="218" spans="1:28" ht="29.25" customHeight="1" x14ac:dyDescent="0.5">
      <c r="A218" s="53"/>
      <c r="B218" s="53"/>
      <c r="C218" s="53"/>
      <c r="D218" s="53"/>
      <c r="E218" s="53"/>
      <c r="F218" s="53"/>
      <c r="G218" s="53"/>
      <c r="I218" s="48"/>
      <c r="J218" s="48"/>
      <c r="K218" s="48"/>
      <c r="L218" s="48"/>
      <c r="M218" s="48"/>
      <c r="N218" s="48"/>
      <c r="O218" s="48"/>
      <c r="P218" s="50">
        <f t="shared" si="23"/>
        <v>21</v>
      </c>
      <c r="Q218" s="64" t="s">
        <v>36</v>
      </c>
      <c r="R218" s="64" t="s">
        <v>53</v>
      </c>
      <c r="S218" s="63">
        <v>21</v>
      </c>
      <c r="T218" s="221"/>
      <c r="U218" s="224"/>
      <c r="V218" s="64"/>
      <c r="W218" s="64"/>
      <c r="X218" s="64"/>
      <c r="Y218" s="163" t="str">
        <f t="shared" si="24"/>
        <v xml:space="preserve"> </v>
      </c>
      <c r="Z218" s="64"/>
      <c r="AA218" s="60"/>
      <c r="AB218" s="49">
        <f t="shared" si="25"/>
        <v>60</v>
      </c>
    </row>
    <row r="219" spans="1:28" ht="29.25" customHeight="1" x14ac:dyDescent="0.5">
      <c r="A219" s="53"/>
      <c r="B219" s="53"/>
      <c r="C219" s="53"/>
      <c r="D219" s="53"/>
      <c r="E219" s="53"/>
      <c r="F219" s="53"/>
      <c r="G219" s="53"/>
      <c r="I219" s="48"/>
      <c r="J219" s="48"/>
      <c r="K219" s="48"/>
      <c r="L219" s="48"/>
      <c r="M219" s="48"/>
      <c r="N219" s="48"/>
      <c r="O219" s="48"/>
      <c r="P219" s="50">
        <f t="shared" si="23"/>
        <v>1</v>
      </c>
      <c r="Q219" s="198"/>
      <c r="R219" s="198"/>
      <c r="S219" s="207"/>
      <c r="T219" s="232"/>
      <c r="U219" s="233"/>
      <c r="V219" s="208"/>
      <c r="W219" s="208"/>
      <c r="X219" s="208"/>
      <c r="Y219" s="209" t="str">
        <f t="shared" si="24"/>
        <v xml:space="preserve"> </v>
      </c>
      <c r="Z219" s="208"/>
      <c r="AA219" s="210"/>
      <c r="AB219" s="49">
        <f t="shared" si="25"/>
        <v>0</v>
      </c>
    </row>
    <row r="220" spans="1:28" ht="29.25" customHeight="1" x14ac:dyDescent="0.4">
      <c r="A220" s="53"/>
      <c r="B220" s="53"/>
      <c r="C220" s="53"/>
      <c r="D220" s="53"/>
      <c r="E220" s="53"/>
      <c r="F220" s="53"/>
      <c r="G220" s="53"/>
      <c r="I220" s="48"/>
      <c r="J220" s="48"/>
      <c r="K220" s="48"/>
      <c r="L220" s="48"/>
      <c r="M220" s="48"/>
      <c r="N220" s="48"/>
      <c r="O220" s="48"/>
      <c r="P220" s="50">
        <f t="shared" si="23"/>
        <v>1</v>
      </c>
      <c r="Q220" s="211"/>
      <c r="R220" s="211"/>
      <c r="S220" s="212"/>
      <c r="T220" s="226">
        <v>45</v>
      </c>
      <c r="U220" s="229">
        <f>AB221-((60/P221)*S221)</f>
        <v>-15</v>
      </c>
      <c r="V220" s="201"/>
      <c r="W220" s="201"/>
      <c r="X220" s="201"/>
      <c r="Y220" s="213" t="str">
        <f t="shared" si="24"/>
        <v xml:space="preserve"> </v>
      </c>
      <c r="Z220" s="201"/>
      <c r="AA220" s="201"/>
      <c r="AB220" s="49">
        <f t="shared" si="25"/>
        <v>0</v>
      </c>
    </row>
    <row r="221" spans="1:28" ht="29.25" customHeight="1" x14ac:dyDescent="0.5">
      <c r="A221" s="53"/>
      <c r="B221" s="53"/>
      <c r="C221" s="53"/>
      <c r="D221" s="53"/>
      <c r="E221" s="53"/>
      <c r="F221" s="53"/>
      <c r="G221" s="53"/>
      <c r="I221" s="48"/>
      <c r="J221" s="48"/>
      <c r="K221" s="48"/>
      <c r="L221" s="48"/>
      <c r="M221" s="48"/>
      <c r="N221" s="48"/>
      <c r="O221" s="48"/>
      <c r="P221" s="50">
        <f t="shared" si="23"/>
        <v>21</v>
      </c>
      <c r="Q221" s="192" t="s">
        <v>36</v>
      </c>
      <c r="R221" s="192" t="s">
        <v>53</v>
      </c>
      <c r="S221" s="193">
        <v>21</v>
      </c>
      <c r="T221" s="227"/>
      <c r="U221" s="230"/>
      <c r="V221" s="65"/>
      <c r="W221" s="65"/>
      <c r="X221" s="65"/>
      <c r="Y221" s="164" t="str">
        <f t="shared" si="24"/>
        <v xml:space="preserve"> </v>
      </c>
      <c r="Z221" s="65"/>
      <c r="AA221" s="61"/>
      <c r="AB221" s="49">
        <f t="shared" si="25"/>
        <v>45</v>
      </c>
    </row>
    <row r="222" spans="1:28" ht="29.25" customHeight="1" x14ac:dyDescent="0.5">
      <c r="A222" s="53"/>
      <c r="B222" s="53"/>
      <c r="C222" s="53"/>
      <c r="D222" s="53"/>
      <c r="E222" s="53"/>
      <c r="F222" s="53"/>
      <c r="G222" s="53"/>
      <c r="I222" s="48"/>
      <c r="J222" s="48"/>
      <c r="K222" s="48"/>
      <c r="L222" s="48"/>
      <c r="M222" s="48"/>
      <c r="N222" s="48"/>
      <c r="O222" s="48"/>
      <c r="P222" s="50">
        <f t="shared" si="23"/>
        <v>1</v>
      </c>
      <c r="Q222" s="196"/>
      <c r="R222" s="196"/>
      <c r="S222" s="197"/>
      <c r="T222" s="228"/>
      <c r="U222" s="231"/>
      <c r="V222" s="198"/>
      <c r="W222" s="198"/>
      <c r="X222" s="198"/>
      <c r="Y222" s="199" t="str">
        <f t="shared" si="24"/>
        <v xml:space="preserve"> </v>
      </c>
      <c r="Z222" s="198"/>
      <c r="AA222" s="200"/>
      <c r="AB222" s="49">
        <f t="shared" si="25"/>
        <v>0</v>
      </c>
    </row>
    <row r="223" spans="1:28" ht="29.25" customHeight="1" x14ac:dyDescent="0.5">
      <c r="A223" s="53"/>
      <c r="B223" s="53"/>
      <c r="C223" s="53"/>
      <c r="D223" s="53"/>
      <c r="E223" s="53"/>
      <c r="F223" s="53"/>
      <c r="G223" s="53"/>
      <c r="I223" s="48"/>
      <c r="J223" s="48"/>
      <c r="K223" s="48"/>
      <c r="L223" s="48"/>
      <c r="M223" s="48"/>
      <c r="N223" s="48"/>
      <c r="O223" s="48"/>
      <c r="P223" s="50">
        <f t="shared" si="23"/>
        <v>1</v>
      </c>
      <c r="Q223" s="201"/>
      <c r="R223" s="202"/>
      <c r="S223" s="203"/>
      <c r="T223" s="220">
        <v>60</v>
      </c>
      <c r="U223" s="223">
        <f>AB224-((60/P224)*S224)</f>
        <v>0</v>
      </c>
      <c r="V223" s="204"/>
      <c r="W223" s="204"/>
      <c r="X223" s="204"/>
      <c r="Y223" s="205" t="str">
        <f t="shared" si="24"/>
        <v xml:space="preserve"> </v>
      </c>
      <c r="Z223" s="204"/>
      <c r="AA223" s="206"/>
      <c r="AB223" s="49">
        <f t="shared" si="25"/>
        <v>0</v>
      </c>
    </row>
    <row r="224" spans="1:28" ht="29.25" customHeight="1" x14ac:dyDescent="0.5">
      <c r="A224" s="53"/>
      <c r="B224" s="53"/>
      <c r="C224" s="53"/>
      <c r="D224" s="53"/>
      <c r="E224" s="53"/>
      <c r="F224" s="53"/>
      <c r="G224" s="53"/>
      <c r="I224" s="48"/>
      <c r="J224" s="48"/>
      <c r="K224" s="48"/>
      <c r="L224" s="48"/>
      <c r="M224" s="48"/>
      <c r="N224" s="48"/>
      <c r="O224" s="48"/>
      <c r="P224" s="50">
        <f t="shared" si="23"/>
        <v>21</v>
      </c>
      <c r="Q224" s="64" t="s">
        <v>36</v>
      </c>
      <c r="R224" s="64" t="s">
        <v>53</v>
      </c>
      <c r="S224" s="63">
        <v>21</v>
      </c>
      <c r="T224" s="221"/>
      <c r="U224" s="224"/>
      <c r="V224" s="64"/>
      <c r="W224" s="64"/>
      <c r="X224" s="64"/>
      <c r="Y224" s="163" t="str">
        <f t="shared" si="24"/>
        <v xml:space="preserve"> </v>
      </c>
      <c r="Z224" s="64"/>
      <c r="AA224" s="60"/>
      <c r="AB224" s="49">
        <f t="shared" si="25"/>
        <v>60</v>
      </c>
    </row>
    <row r="225" spans="1:28" ht="29.25" customHeight="1" x14ac:dyDescent="0.5">
      <c r="A225" s="53"/>
      <c r="B225" s="53"/>
      <c r="C225" s="53"/>
      <c r="D225" s="53"/>
      <c r="E225" s="53"/>
      <c r="F225" s="53"/>
      <c r="G225" s="53"/>
      <c r="I225" s="48"/>
      <c r="J225" s="48"/>
      <c r="K225" s="48"/>
      <c r="L225" s="48"/>
      <c r="M225" s="48"/>
      <c r="N225" s="48"/>
      <c r="O225" s="48"/>
      <c r="P225" s="50">
        <f t="shared" si="23"/>
        <v>1</v>
      </c>
      <c r="Q225" s="198"/>
      <c r="R225" s="198"/>
      <c r="S225" s="207"/>
      <c r="T225" s="232"/>
      <c r="U225" s="233"/>
      <c r="V225" s="208"/>
      <c r="W225" s="208"/>
      <c r="X225" s="208"/>
      <c r="Y225" s="209" t="str">
        <f t="shared" si="24"/>
        <v xml:space="preserve"> </v>
      </c>
      <c r="Z225" s="208"/>
      <c r="AA225" s="210"/>
      <c r="AB225" s="49">
        <f t="shared" si="25"/>
        <v>0</v>
      </c>
    </row>
    <row r="226" spans="1:28" ht="29.25" customHeight="1" x14ac:dyDescent="0.4">
      <c r="A226" s="53"/>
      <c r="B226" s="53"/>
      <c r="C226" s="53"/>
      <c r="D226" s="53"/>
      <c r="E226" s="53"/>
      <c r="F226" s="53"/>
      <c r="G226" s="53"/>
      <c r="I226" s="48"/>
      <c r="J226" s="48"/>
      <c r="K226" s="48"/>
      <c r="L226" s="48"/>
      <c r="M226" s="48"/>
      <c r="N226" s="48"/>
      <c r="O226" s="48"/>
      <c r="P226" s="50">
        <f t="shared" si="23"/>
        <v>1</v>
      </c>
      <c r="Q226" s="211"/>
      <c r="R226" s="211"/>
      <c r="S226" s="212"/>
      <c r="T226" s="226">
        <v>60</v>
      </c>
      <c r="U226" s="229">
        <f>AB227-((60/P227)*S227)</f>
        <v>0</v>
      </c>
      <c r="V226" s="201"/>
      <c r="W226" s="201"/>
      <c r="X226" s="201"/>
      <c r="Y226" s="213" t="str">
        <f t="shared" si="24"/>
        <v xml:space="preserve"> </v>
      </c>
      <c r="Z226" s="201"/>
      <c r="AA226" s="201"/>
      <c r="AB226" s="49">
        <f t="shared" si="25"/>
        <v>0</v>
      </c>
    </row>
    <row r="227" spans="1:28" ht="29.25" customHeight="1" x14ac:dyDescent="0.5">
      <c r="A227" s="53"/>
      <c r="B227" s="53"/>
      <c r="C227" s="53"/>
      <c r="D227" s="53"/>
      <c r="E227" s="53"/>
      <c r="F227" s="53"/>
      <c r="G227" s="53"/>
      <c r="I227" s="48"/>
      <c r="J227" s="48"/>
      <c r="K227" s="48"/>
      <c r="L227" s="48"/>
      <c r="M227" s="48"/>
      <c r="N227" s="48"/>
      <c r="O227" s="48"/>
      <c r="P227" s="50">
        <f t="shared" si="23"/>
        <v>21</v>
      </c>
      <c r="Q227" s="192" t="s">
        <v>36</v>
      </c>
      <c r="R227" s="192" t="s">
        <v>53</v>
      </c>
      <c r="S227" s="193">
        <v>21</v>
      </c>
      <c r="T227" s="227"/>
      <c r="U227" s="230"/>
      <c r="V227" s="65"/>
      <c r="W227" s="65"/>
      <c r="X227" s="65"/>
      <c r="Y227" s="164" t="str">
        <f t="shared" si="24"/>
        <v xml:space="preserve"> </v>
      </c>
      <c r="Z227" s="65"/>
      <c r="AA227" s="61"/>
      <c r="AB227" s="49">
        <f t="shared" si="25"/>
        <v>60</v>
      </c>
    </row>
    <row r="228" spans="1:28" ht="29.25" customHeight="1" x14ac:dyDescent="0.5">
      <c r="A228" s="53"/>
      <c r="B228" s="53"/>
      <c r="C228" s="53"/>
      <c r="D228" s="53"/>
      <c r="E228" s="53"/>
      <c r="F228" s="53"/>
      <c r="G228" s="53"/>
      <c r="I228" s="48"/>
      <c r="J228" s="48"/>
      <c r="K228" s="48"/>
      <c r="L228" s="48"/>
      <c r="M228" s="48"/>
      <c r="N228" s="48"/>
      <c r="O228" s="48"/>
      <c r="P228" s="50">
        <f t="shared" si="23"/>
        <v>1</v>
      </c>
      <c r="Q228" s="196"/>
      <c r="R228" s="196"/>
      <c r="S228" s="197"/>
      <c r="T228" s="228"/>
      <c r="U228" s="231"/>
      <c r="V228" s="198"/>
      <c r="W228" s="198"/>
      <c r="X228" s="198"/>
      <c r="Y228" s="199" t="str">
        <f t="shared" si="24"/>
        <v xml:space="preserve"> </v>
      </c>
      <c r="Z228" s="198"/>
      <c r="AA228" s="200"/>
      <c r="AB228" s="49">
        <f t="shared" si="25"/>
        <v>0</v>
      </c>
    </row>
    <row r="229" spans="1:28" ht="29.25" customHeight="1" x14ac:dyDescent="0.5">
      <c r="A229" s="53"/>
      <c r="B229" s="53"/>
      <c r="C229" s="53"/>
      <c r="D229" s="53"/>
      <c r="E229" s="53"/>
      <c r="F229" s="53"/>
      <c r="G229" s="53"/>
      <c r="I229" s="48"/>
      <c r="J229" s="48"/>
      <c r="K229" s="48"/>
      <c r="L229" s="48"/>
      <c r="M229" s="48"/>
      <c r="N229" s="48"/>
      <c r="O229" s="48"/>
      <c r="P229" s="50">
        <f t="shared" si="23"/>
        <v>1</v>
      </c>
      <c r="Q229" s="201"/>
      <c r="R229" s="202"/>
      <c r="S229" s="203"/>
      <c r="T229" s="220">
        <v>60</v>
      </c>
      <c r="U229" s="223">
        <f>AB230-((60/P230)*S230)</f>
        <v>60</v>
      </c>
      <c r="V229" s="204"/>
      <c r="W229" s="204"/>
      <c r="X229" s="204"/>
      <c r="Y229" s="205" t="str">
        <f t="shared" si="24"/>
        <v xml:space="preserve"> </v>
      </c>
      <c r="Z229" s="204"/>
      <c r="AA229" s="206"/>
      <c r="AB229" s="49">
        <f t="shared" si="25"/>
        <v>0</v>
      </c>
    </row>
    <row r="230" spans="1:28" ht="29.25" customHeight="1" x14ac:dyDescent="0.5">
      <c r="A230" s="53"/>
      <c r="B230" s="53"/>
      <c r="C230" s="53"/>
      <c r="D230" s="53"/>
      <c r="E230" s="53"/>
      <c r="F230" s="53"/>
      <c r="G230" s="53"/>
      <c r="I230" s="48"/>
      <c r="J230" s="48"/>
      <c r="K230" s="48"/>
      <c r="L230" s="48"/>
      <c r="M230" s="48"/>
      <c r="N230" s="48"/>
      <c r="O230" s="48"/>
      <c r="P230" s="50">
        <f t="shared" si="23"/>
        <v>1</v>
      </c>
      <c r="Q230" s="64"/>
      <c r="R230" s="64"/>
      <c r="S230" s="63"/>
      <c r="T230" s="221"/>
      <c r="U230" s="224"/>
      <c r="V230" s="64"/>
      <c r="W230" s="64"/>
      <c r="X230" s="64"/>
      <c r="Y230" s="163" t="str">
        <f t="shared" si="24"/>
        <v xml:space="preserve"> </v>
      </c>
      <c r="Z230" s="64"/>
      <c r="AA230" s="60"/>
      <c r="AB230" s="49">
        <f t="shared" si="25"/>
        <v>60</v>
      </c>
    </row>
    <row r="231" spans="1:28" ht="29.25" customHeight="1" x14ac:dyDescent="0.5">
      <c r="A231" s="53"/>
      <c r="B231" s="53"/>
      <c r="C231" s="53"/>
      <c r="D231" s="53"/>
      <c r="E231" s="53"/>
      <c r="F231" s="53"/>
      <c r="I231" s="48"/>
      <c r="J231" s="48"/>
      <c r="K231" s="48"/>
      <c r="L231" s="48"/>
      <c r="M231" s="48"/>
      <c r="N231" s="48"/>
      <c r="O231" s="48"/>
      <c r="P231" s="50">
        <f t="shared" si="23"/>
        <v>1</v>
      </c>
      <c r="Q231" s="198"/>
      <c r="R231" s="198"/>
      <c r="S231" s="207"/>
      <c r="T231" s="232"/>
      <c r="U231" s="233"/>
      <c r="V231" s="208"/>
      <c r="W231" s="208"/>
      <c r="X231" s="208"/>
      <c r="Y231" s="209" t="str">
        <f t="shared" si="24"/>
        <v xml:space="preserve"> </v>
      </c>
      <c r="Z231" s="208"/>
      <c r="AA231" s="210"/>
      <c r="AB231" s="49">
        <f t="shared" si="25"/>
        <v>0</v>
      </c>
    </row>
    <row r="232" spans="1:28" ht="29.25" customHeight="1" x14ac:dyDescent="0.4">
      <c r="A232" s="53"/>
      <c r="B232" s="53"/>
      <c r="C232" s="53"/>
      <c r="D232" s="53"/>
      <c r="E232" s="53"/>
      <c r="F232" s="53"/>
      <c r="I232" s="48"/>
      <c r="J232" s="48"/>
      <c r="K232" s="48"/>
      <c r="L232" s="48"/>
      <c r="M232" s="48"/>
      <c r="N232" s="48"/>
      <c r="O232" s="48"/>
      <c r="P232" s="50">
        <f t="shared" si="23"/>
        <v>1</v>
      </c>
      <c r="Q232" s="211"/>
      <c r="R232" s="211"/>
      <c r="S232" s="212"/>
      <c r="T232" s="226">
        <v>30</v>
      </c>
      <c r="U232" s="229">
        <f>AB233-((60/P233)*S233)</f>
        <v>30</v>
      </c>
      <c r="V232" s="201"/>
      <c r="W232" s="201"/>
      <c r="X232" s="201"/>
      <c r="Y232" s="213" t="str">
        <f t="shared" si="24"/>
        <v xml:space="preserve"> </v>
      </c>
      <c r="Z232" s="201"/>
      <c r="AA232" s="201"/>
      <c r="AB232" s="49">
        <f t="shared" si="25"/>
        <v>0</v>
      </c>
    </row>
    <row r="233" spans="1:28" ht="29.25" customHeight="1" x14ac:dyDescent="0.5">
      <c r="A233" s="53"/>
      <c r="B233" s="53"/>
      <c r="C233" s="53"/>
      <c r="D233" s="53"/>
      <c r="E233" s="53"/>
      <c r="F233" s="53"/>
      <c r="I233" s="48"/>
      <c r="J233" s="48"/>
      <c r="K233" s="48"/>
      <c r="L233" s="48"/>
      <c r="M233" s="48"/>
      <c r="N233" s="48"/>
      <c r="O233" s="48"/>
      <c r="P233" s="50">
        <f t="shared" si="23"/>
        <v>1</v>
      </c>
      <c r="Q233" s="192"/>
      <c r="R233" s="192"/>
      <c r="S233" s="193"/>
      <c r="T233" s="227"/>
      <c r="U233" s="230"/>
      <c r="V233" s="65"/>
      <c r="W233" s="65"/>
      <c r="X233" s="65"/>
      <c r="Y233" s="164" t="str">
        <f t="shared" si="24"/>
        <v xml:space="preserve"> </v>
      </c>
      <c r="Z233" s="65"/>
      <c r="AA233" s="61"/>
      <c r="AB233" s="49">
        <f t="shared" si="25"/>
        <v>30</v>
      </c>
    </row>
    <row r="234" spans="1:28" ht="29.25" customHeight="1" x14ac:dyDescent="0.5">
      <c r="A234" s="53"/>
      <c r="B234" s="53"/>
      <c r="C234" s="53"/>
      <c r="D234" s="53"/>
      <c r="E234" s="53"/>
      <c r="F234" s="53"/>
      <c r="I234" s="48"/>
      <c r="J234" s="48"/>
      <c r="K234" s="48"/>
      <c r="L234" s="48"/>
      <c r="M234" s="48"/>
      <c r="N234" s="48"/>
      <c r="O234" s="48"/>
      <c r="P234" s="50">
        <f t="shared" si="23"/>
        <v>1</v>
      </c>
      <c r="Q234" s="196"/>
      <c r="R234" s="196"/>
      <c r="S234" s="197"/>
      <c r="T234" s="228"/>
      <c r="U234" s="231"/>
      <c r="V234" s="198"/>
      <c r="W234" s="198"/>
      <c r="X234" s="198"/>
      <c r="Y234" s="199" t="str">
        <f t="shared" si="24"/>
        <v xml:space="preserve"> </v>
      </c>
      <c r="Z234" s="198"/>
      <c r="AA234" s="200"/>
      <c r="AB234" s="49">
        <f t="shared" si="25"/>
        <v>0</v>
      </c>
    </row>
    <row r="235" spans="1:28" ht="29.25" customHeight="1" x14ac:dyDescent="0.5">
      <c r="A235" s="53"/>
      <c r="B235" s="53"/>
      <c r="C235" s="53"/>
      <c r="D235" s="53"/>
      <c r="E235" s="53"/>
      <c r="F235" s="53"/>
      <c r="I235" s="48"/>
      <c r="J235" s="48"/>
      <c r="K235" s="48"/>
      <c r="L235" s="48"/>
      <c r="M235" s="48"/>
      <c r="N235" s="48"/>
      <c r="O235" s="48"/>
      <c r="P235" s="50">
        <f t="shared" si="23"/>
        <v>1</v>
      </c>
      <c r="Q235" s="201"/>
      <c r="R235" s="202"/>
      <c r="S235" s="203"/>
      <c r="T235" s="220">
        <v>60</v>
      </c>
      <c r="U235" s="223">
        <f>AB236-((60/P236)*S236)</f>
        <v>60</v>
      </c>
      <c r="V235" s="204"/>
      <c r="W235" s="204"/>
      <c r="X235" s="204"/>
      <c r="Y235" s="205" t="str">
        <f t="shared" si="24"/>
        <v xml:space="preserve"> </v>
      </c>
      <c r="Z235" s="204"/>
      <c r="AA235" s="206"/>
      <c r="AB235" s="49">
        <f t="shared" si="25"/>
        <v>0</v>
      </c>
    </row>
    <row r="236" spans="1:28" ht="29.25" customHeight="1" x14ac:dyDescent="0.5">
      <c r="A236" s="53"/>
      <c r="B236" s="53"/>
      <c r="C236" s="53"/>
      <c r="D236" s="53"/>
      <c r="E236" s="53"/>
      <c r="F236" s="53"/>
      <c r="I236" s="48"/>
      <c r="J236" s="48"/>
      <c r="K236" s="48"/>
      <c r="L236" s="48"/>
      <c r="M236" s="48"/>
      <c r="N236" s="48"/>
      <c r="O236" s="48"/>
      <c r="P236" s="50">
        <f t="shared" si="23"/>
        <v>1</v>
      </c>
      <c r="Q236" s="64"/>
      <c r="R236" s="64"/>
      <c r="S236" s="63"/>
      <c r="T236" s="221"/>
      <c r="U236" s="224"/>
      <c r="V236" s="64"/>
      <c r="W236" s="64"/>
      <c r="X236" s="64"/>
      <c r="Y236" s="163" t="str">
        <f t="shared" si="24"/>
        <v xml:space="preserve"> </v>
      </c>
      <c r="Z236" s="64"/>
      <c r="AA236" s="60"/>
      <c r="AB236" s="49">
        <f t="shared" si="25"/>
        <v>60</v>
      </c>
    </row>
    <row r="237" spans="1:28" ht="29.25" customHeight="1" x14ac:dyDescent="0.5">
      <c r="A237" s="53"/>
      <c r="B237" s="53"/>
      <c r="C237" s="53"/>
      <c r="D237" s="53"/>
      <c r="E237" s="53"/>
      <c r="F237" s="53"/>
      <c r="I237" s="48"/>
      <c r="J237" s="48"/>
      <c r="K237" s="48"/>
      <c r="L237" s="48"/>
      <c r="M237" s="48"/>
      <c r="N237" s="48"/>
      <c r="O237" s="48"/>
      <c r="P237" s="50">
        <f t="shared" si="23"/>
        <v>1</v>
      </c>
      <c r="Q237" s="198"/>
      <c r="R237" s="198"/>
      <c r="S237" s="207"/>
      <c r="T237" s="232"/>
      <c r="U237" s="233"/>
      <c r="V237" s="208"/>
      <c r="W237" s="208"/>
      <c r="X237" s="208"/>
      <c r="Y237" s="209" t="str">
        <f t="shared" si="24"/>
        <v xml:space="preserve"> </v>
      </c>
      <c r="Z237" s="208"/>
      <c r="AA237" s="210"/>
      <c r="AB237" s="49">
        <f t="shared" si="25"/>
        <v>0</v>
      </c>
    </row>
    <row r="238" spans="1:28" ht="29.25" customHeight="1" x14ac:dyDescent="0.4">
      <c r="A238" s="53"/>
      <c r="B238" s="53"/>
      <c r="C238" s="53"/>
      <c r="D238" s="53"/>
      <c r="E238" s="53"/>
      <c r="F238" s="53"/>
      <c r="I238" s="48"/>
      <c r="J238" s="48"/>
      <c r="K238" s="48"/>
      <c r="L238" s="48"/>
      <c r="M238" s="48"/>
      <c r="N238" s="48"/>
      <c r="O238" s="48"/>
      <c r="P238" s="50">
        <f t="shared" si="23"/>
        <v>1</v>
      </c>
      <c r="Q238" s="211"/>
      <c r="R238" s="211"/>
      <c r="S238" s="212"/>
      <c r="T238" s="226">
        <v>60</v>
      </c>
      <c r="U238" s="229">
        <f>AB239-((60/P239)*S239)</f>
        <v>60</v>
      </c>
      <c r="V238" s="201"/>
      <c r="W238" s="201"/>
      <c r="X238" s="201"/>
      <c r="Y238" s="213" t="str">
        <f t="shared" si="24"/>
        <v xml:space="preserve"> </v>
      </c>
      <c r="Z238" s="201"/>
      <c r="AA238" s="201"/>
      <c r="AB238" s="49">
        <f t="shared" si="25"/>
        <v>0</v>
      </c>
    </row>
    <row r="239" spans="1:28" ht="29.25" customHeight="1" x14ac:dyDescent="0.5">
      <c r="A239" s="53"/>
      <c r="B239" s="53"/>
      <c r="C239" s="53"/>
      <c r="D239" s="53"/>
      <c r="E239" s="53"/>
      <c r="F239" s="53"/>
      <c r="I239" s="48"/>
      <c r="J239" s="48"/>
      <c r="K239" s="48"/>
      <c r="L239" s="48"/>
      <c r="M239" s="48"/>
      <c r="N239" s="48"/>
      <c r="O239" s="48"/>
      <c r="P239" s="50">
        <f t="shared" si="23"/>
        <v>1</v>
      </c>
      <c r="Q239" s="192"/>
      <c r="R239" s="192"/>
      <c r="S239" s="193"/>
      <c r="T239" s="227"/>
      <c r="U239" s="230"/>
      <c r="V239" s="65"/>
      <c r="W239" s="65"/>
      <c r="X239" s="65"/>
      <c r="Y239" s="164" t="str">
        <f t="shared" si="24"/>
        <v xml:space="preserve"> </v>
      </c>
      <c r="Z239" s="65"/>
      <c r="AA239" s="61"/>
      <c r="AB239" s="49">
        <f t="shared" si="25"/>
        <v>60</v>
      </c>
    </row>
    <row r="240" spans="1:28" ht="29.25" customHeight="1" x14ac:dyDescent="0.5">
      <c r="I240" s="48"/>
      <c r="J240" s="48"/>
      <c r="K240" s="48"/>
      <c r="L240" s="48"/>
      <c r="M240" s="48"/>
      <c r="N240" s="48"/>
      <c r="O240" s="48"/>
      <c r="P240" s="50">
        <f t="shared" si="23"/>
        <v>1</v>
      </c>
      <c r="Q240" s="196"/>
      <c r="R240" s="196"/>
      <c r="S240" s="197"/>
      <c r="T240" s="228"/>
      <c r="U240" s="231"/>
      <c r="V240" s="198"/>
      <c r="W240" s="198"/>
      <c r="X240" s="198"/>
      <c r="Y240" s="199" t="str">
        <f t="shared" si="24"/>
        <v xml:space="preserve"> </v>
      </c>
      <c r="Z240" s="198"/>
      <c r="AA240" s="200"/>
      <c r="AB240" s="49">
        <f t="shared" si="25"/>
        <v>0</v>
      </c>
    </row>
    <row r="241" spans="9:28" ht="29.25" customHeight="1" x14ac:dyDescent="0.5">
      <c r="I241" s="48"/>
      <c r="J241" s="48"/>
      <c r="K241" s="48"/>
      <c r="L241" s="48"/>
      <c r="M241" s="48"/>
      <c r="N241" s="48"/>
      <c r="O241" s="48"/>
      <c r="P241" s="50">
        <f t="shared" si="23"/>
        <v>1</v>
      </c>
      <c r="Q241" s="201"/>
      <c r="R241" s="202"/>
      <c r="S241" s="203"/>
      <c r="T241" s="220">
        <v>60</v>
      </c>
      <c r="U241" s="223">
        <f>AB242-((60/P242)*S242)</f>
        <v>60</v>
      </c>
      <c r="V241" s="204"/>
      <c r="W241" s="204"/>
      <c r="X241" s="204"/>
      <c r="Y241" s="205" t="str">
        <f t="shared" si="24"/>
        <v xml:space="preserve"> </v>
      </c>
      <c r="Z241" s="204"/>
      <c r="AA241" s="206"/>
      <c r="AB241" s="49">
        <f t="shared" si="25"/>
        <v>0</v>
      </c>
    </row>
    <row r="242" spans="9:28" ht="29.25" customHeight="1" x14ac:dyDescent="0.5">
      <c r="I242" s="48"/>
      <c r="J242" s="48"/>
      <c r="K242" s="48"/>
      <c r="L242" s="48"/>
      <c r="M242" s="48"/>
      <c r="N242" s="48"/>
      <c r="O242" s="48"/>
      <c r="P242" s="50">
        <f t="shared" si="23"/>
        <v>1</v>
      </c>
      <c r="Q242" s="64"/>
      <c r="R242" s="64"/>
      <c r="S242" s="63"/>
      <c r="T242" s="221"/>
      <c r="U242" s="224"/>
      <c r="V242" s="64"/>
      <c r="W242" s="64"/>
      <c r="X242" s="64"/>
      <c r="Y242" s="163" t="str">
        <f t="shared" si="24"/>
        <v xml:space="preserve"> </v>
      </c>
      <c r="Z242" s="64"/>
      <c r="AA242" s="60"/>
      <c r="AB242" s="49">
        <f t="shared" si="25"/>
        <v>60</v>
      </c>
    </row>
    <row r="243" spans="9:28" ht="29.25" customHeight="1" x14ac:dyDescent="0.5">
      <c r="I243" s="48"/>
      <c r="J243" s="48"/>
      <c r="K243" s="48"/>
      <c r="L243" s="48"/>
      <c r="M243" s="48"/>
      <c r="N243" s="48"/>
      <c r="O243" s="48"/>
      <c r="P243" s="50">
        <f t="shared" si="23"/>
        <v>1</v>
      </c>
      <c r="Q243" s="198"/>
      <c r="R243" s="198"/>
      <c r="S243" s="207"/>
      <c r="T243" s="232"/>
      <c r="U243" s="233"/>
      <c r="V243" s="208"/>
      <c r="W243" s="208"/>
      <c r="X243" s="208"/>
      <c r="Y243" s="209" t="str">
        <f t="shared" si="24"/>
        <v xml:space="preserve"> </v>
      </c>
      <c r="Z243" s="208"/>
      <c r="AA243" s="210"/>
      <c r="AB243" s="49">
        <f t="shared" si="25"/>
        <v>0</v>
      </c>
    </row>
    <row r="244" spans="9:28" ht="29.25" customHeight="1" x14ac:dyDescent="0.4">
      <c r="I244" s="48"/>
      <c r="J244" s="48"/>
      <c r="K244" s="48"/>
      <c r="L244" s="48"/>
      <c r="M244" s="48"/>
      <c r="N244" s="48"/>
      <c r="O244" s="48"/>
      <c r="P244" s="50">
        <f t="shared" si="23"/>
        <v>1</v>
      </c>
      <c r="Q244" s="211"/>
      <c r="R244" s="211"/>
      <c r="S244" s="212"/>
      <c r="T244" s="226">
        <v>60</v>
      </c>
      <c r="U244" s="229">
        <f>AB245-((60/P245)*S245)</f>
        <v>60</v>
      </c>
      <c r="V244" s="201"/>
      <c r="W244" s="201"/>
      <c r="X244" s="201"/>
      <c r="Y244" s="213" t="str">
        <f t="shared" si="24"/>
        <v xml:space="preserve"> </v>
      </c>
      <c r="Z244" s="201"/>
      <c r="AA244" s="201"/>
      <c r="AB244" s="49">
        <f t="shared" si="25"/>
        <v>0</v>
      </c>
    </row>
    <row r="245" spans="9:28" ht="29.25" customHeight="1" x14ac:dyDescent="0.5">
      <c r="I245" s="48"/>
      <c r="J245" s="48"/>
      <c r="K245" s="48"/>
      <c r="L245" s="48"/>
      <c r="M245" s="48"/>
      <c r="N245" s="48"/>
      <c r="O245" s="48"/>
      <c r="P245" s="50">
        <f t="shared" si="23"/>
        <v>1</v>
      </c>
      <c r="Q245" s="192"/>
      <c r="R245" s="192"/>
      <c r="S245" s="193"/>
      <c r="T245" s="227"/>
      <c r="U245" s="230"/>
      <c r="V245" s="65"/>
      <c r="W245" s="65"/>
      <c r="X245" s="65"/>
      <c r="Y245" s="164" t="str">
        <f t="shared" si="24"/>
        <v xml:space="preserve"> </v>
      </c>
      <c r="Z245" s="65"/>
      <c r="AA245" s="61"/>
      <c r="AB245" s="49">
        <f t="shared" si="25"/>
        <v>60</v>
      </c>
    </row>
    <row r="246" spans="9:28" ht="29.25" customHeight="1" x14ac:dyDescent="0.5">
      <c r="I246" s="48"/>
      <c r="J246" s="48"/>
      <c r="K246" s="48"/>
      <c r="L246" s="48"/>
      <c r="M246" s="48"/>
      <c r="N246" s="48"/>
      <c r="O246" s="48"/>
      <c r="P246" s="50">
        <f t="shared" si="23"/>
        <v>1</v>
      </c>
      <c r="Q246" s="196"/>
      <c r="R246" s="196"/>
      <c r="S246" s="197"/>
      <c r="T246" s="228"/>
      <c r="U246" s="231"/>
      <c r="V246" s="198"/>
      <c r="W246" s="198"/>
      <c r="X246" s="198"/>
      <c r="Y246" s="199" t="str">
        <f t="shared" si="24"/>
        <v xml:space="preserve"> </v>
      </c>
      <c r="Z246" s="198"/>
      <c r="AA246" s="200"/>
      <c r="AB246" s="49">
        <f t="shared" si="25"/>
        <v>0</v>
      </c>
    </row>
    <row r="247" spans="9:28" ht="29.25" customHeight="1" x14ac:dyDescent="0.5">
      <c r="I247" s="48"/>
      <c r="J247" s="48"/>
      <c r="K247" s="48"/>
      <c r="L247" s="48"/>
      <c r="M247" s="48"/>
      <c r="N247" s="48"/>
      <c r="O247" s="48"/>
      <c r="P247" s="50">
        <f t="shared" si="23"/>
        <v>1</v>
      </c>
      <c r="Q247" s="201"/>
      <c r="R247" s="202"/>
      <c r="S247" s="203"/>
      <c r="T247" s="220">
        <v>45</v>
      </c>
      <c r="U247" s="223">
        <f>AB248-((60/P248)*S248)</f>
        <v>41</v>
      </c>
      <c r="V247" s="204"/>
      <c r="W247" s="204"/>
      <c r="X247" s="204"/>
      <c r="Y247" s="205" t="str">
        <f t="shared" si="24"/>
        <v xml:space="preserve"> </v>
      </c>
      <c r="Z247" s="204"/>
      <c r="AA247" s="206"/>
      <c r="AB247" s="49">
        <f t="shared" si="25"/>
        <v>0</v>
      </c>
    </row>
    <row r="248" spans="9:28" ht="29.25" customHeight="1" x14ac:dyDescent="0.5">
      <c r="I248" s="48"/>
      <c r="J248" s="48"/>
      <c r="K248" s="48"/>
      <c r="L248" s="48"/>
      <c r="M248" s="48"/>
      <c r="N248" s="48"/>
      <c r="O248" s="48"/>
      <c r="P248" s="50">
        <f t="shared" si="23"/>
        <v>30</v>
      </c>
      <c r="Q248" s="64" t="s">
        <v>100</v>
      </c>
      <c r="R248" s="64" t="s">
        <v>99</v>
      </c>
      <c r="S248" s="63">
        <v>2</v>
      </c>
      <c r="T248" s="221"/>
      <c r="U248" s="224"/>
      <c r="V248" s="64">
        <v>41</v>
      </c>
      <c r="W248" s="64">
        <v>1650</v>
      </c>
      <c r="X248" s="64">
        <v>3</v>
      </c>
      <c r="Y248" s="163" t="str">
        <f t="shared" si="24"/>
        <v>Manufactura</v>
      </c>
      <c r="Z248" s="64"/>
      <c r="AA248" s="60" t="s">
        <v>121</v>
      </c>
      <c r="AB248" s="49">
        <f t="shared" si="25"/>
        <v>45</v>
      </c>
    </row>
    <row r="249" spans="9:28" ht="29.25" customHeight="1" x14ac:dyDescent="0.5">
      <c r="I249" s="48"/>
      <c r="J249" s="48"/>
      <c r="K249" s="48"/>
      <c r="L249" s="48"/>
      <c r="M249" s="48"/>
      <c r="N249" s="48"/>
      <c r="O249" s="48"/>
      <c r="P249" s="50">
        <f t="shared" si="23"/>
        <v>1</v>
      </c>
      <c r="Q249" s="198"/>
      <c r="R249" s="198"/>
      <c r="S249" s="207"/>
      <c r="T249" s="232"/>
      <c r="U249" s="233"/>
      <c r="V249" s="208"/>
      <c r="W249" s="208"/>
      <c r="X249" s="208"/>
      <c r="Y249" s="209" t="str">
        <f t="shared" si="24"/>
        <v xml:space="preserve"> </v>
      </c>
      <c r="Z249" s="208"/>
      <c r="AA249" s="210"/>
      <c r="AB249" s="49">
        <f t="shared" si="25"/>
        <v>0</v>
      </c>
    </row>
    <row r="250" spans="9:28" ht="29.25" customHeight="1" x14ac:dyDescent="0.4">
      <c r="I250" s="48"/>
      <c r="J250" s="48"/>
      <c r="K250" s="48"/>
      <c r="L250" s="48"/>
      <c r="M250" s="48"/>
      <c r="N250" s="48"/>
      <c r="O250" s="48"/>
      <c r="P250" s="50">
        <f t="shared" si="23"/>
        <v>1</v>
      </c>
      <c r="Q250" s="211"/>
      <c r="R250" s="211"/>
      <c r="S250" s="212"/>
      <c r="T250" s="226">
        <v>60</v>
      </c>
      <c r="U250" s="229">
        <f>AB251-((60/P251)*S251)</f>
        <v>14</v>
      </c>
      <c r="V250" s="201"/>
      <c r="W250" s="201"/>
      <c r="X250" s="201"/>
      <c r="Y250" s="213" t="str">
        <f t="shared" si="24"/>
        <v xml:space="preserve"> </v>
      </c>
      <c r="Z250" s="201"/>
      <c r="AA250" s="201"/>
      <c r="AB250" s="49">
        <f t="shared" si="25"/>
        <v>0</v>
      </c>
    </row>
    <row r="251" spans="9:28" ht="29.25" customHeight="1" x14ac:dyDescent="0.5">
      <c r="I251" s="48"/>
      <c r="J251" s="48"/>
      <c r="K251" s="48"/>
      <c r="L251" s="48"/>
      <c r="M251" s="48"/>
      <c r="N251" s="48"/>
      <c r="O251" s="48"/>
      <c r="P251" s="50">
        <f t="shared" si="23"/>
        <v>30</v>
      </c>
      <c r="Q251" s="64" t="s">
        <v>100</v>
      </c>
      <c r="R251" s="64" t="s">
        <v>99</v>
      </c>
      <c r="S251" s="193">
        <v>23</v>
      </c>
      <c r="T251" s="227"/>
      <c r="U251" s="230"/>
      <c r="V251" s="65">
        <v>14</v>
      </c>
      <c r="W251" s="65">
        <v>1650</v>
      </c>
      <c r="X251" s="65">
        <v>3</v>
      </c>
      <c r="Y251" s="164" t="str">
        <f t="shared" si="24"/>
        <v>Manufactura</v>
      </c>
      <c r="Z251" s="65"/>
      <c r="AA251" s="61" t="s">
        <v>121</v>
      </c>
      <c r="AB251" s="49">
        <f t="shared" si="25"/>
        <v>60</v>
      </c>
    </row>
    <row r="252" spans="9:28" ht="29.25" customHeight="1" x14ac:dyDescent="0.5">
      <c r="I252" s="48"/>
      <c r="J252" s="48"/>
      <c r="K252" s="48"/>
      <c r="L252" s="48"/>
      <c r="M252" s="48"/>
      <c r="N252" s="48"/>
      <c r="O252" s="48"/>
      <c r="P252" s="50">
        <f t="shared" si="23"/>
        <v>1</v>
      </c>
      <c r="Q252" s="196"/>
      <c r="R252" s="196"/>
      <c r="S252" s="197"/>
      <c r="T252" s="228"/>
      <c r="U252" s="231"/>
      <c r="V252" s="198"/>
      <c r="W252" s="198"/>
      <c r="X252" s="198"/>
      <c r="Y252" s="199" t="str">
        <f t="shared" si="24"/>
        <v xml:space="preserve"> </v>
      </c>
      <c r="Z252" s="198"/>
      <c r="AA252" s="200"/>
      <c r="AB252" s="49">
        <f t="shared" si="25"/>
        <v>0</v>
      </c>
    </row>
    <row r="253" spans="9:28" ht="29.25" customHeight="1" x14ac:dyDescent="0.5">
      <c r="I253" s="48"/>
      <c r="J253" s="48"/>
      <c r="K253" s="48"/>
      <c r="L253" s="48"/>
      <c r="M253" s="48"/>
      <c r="N253" s="48"/>
      <c r="O253" s="48"/>
      <c r="P253" s="50">
        <f t="shared" si="23"/>
        <v>1</v>
      </c>
      <c r="Q253" s="201"/>
      <c r="R253" s="202"/>
      <c r="S253" s="203"/>
      <c r="T253" s="220">
        <v>45</v>
      </c>
      <c r="U253" s="223">
        <f>AB254-((60/P254)*S254)</f>
        <v>5</v>
      </c>
      <c r="V253" s="204"/>
      <c r="W253" s="204"/>
      <c r="X253" s="204"/>
      <c r="Y253" s="205" t="str">
        <f t="shared" si="24"/>
        <v xml:space="preserve"> </v>
      </c>
      <c r="Z253" s="204"/>
      <c r="AA253" s="206"/>
      <c r="AB253" s="49">
        <f t="shared" si="25"/>
        <v>0</v>
      </c>
    </row>
    <row r="254" spans="9:28" ht="29.25" customHeight="1" x14ac:dyDescent="0.5">
      <c r="I254" s="48"/>
      <c r="J254" s="48"/>
      <c r="K254" s="48"/>
      <c r="L254" s="48"/>
      <c r="M254" s="48"/>
      <c r="N254" s="48"/>
      <c r="O254" s="48"/>
      <c r="P254" s="50">
        <f t="shared" si="23"/>
        <v>30</v>
      </c>
      <c r="Q254" s="64" t="s">
        <v>100</v>
      </c>
      <c r="R254" s="64" t="s">
        <v>99</v>
      </c>
      <c r="S254" s="63">
        <v>20</v>
      </c>
      <c r="T254" s="221"/>
      <c r="U254" s="224"/>
      <c r="V254" s="64">
        <v>5</v>
      </c>
      <c r="W254" s="64">
        <v>1640</v>
      </c>
      <c r="X254" s="64">
        <v>6</v>
      </c>
      <c r="Y254" s="163" t="str">
        <f t="shared" si="24"/>
        <v>Starving</v>
      </c>
      <c r="Z254" s="64"/>
      <c r="AA254" s="60" t="s">
        <v>125</v>
      </c>
      <c r="AB254" s="49">
        <f t="shared" si="25"/>
        <v>45</v>
      </c>
    </row>
    <row r="255" spans="9:28" ht="29.25" customHeight="1" x14ac:dyDescent="0.5">
      <c r="I255" s="48"/>
      <c r="J255" s="48"/>
      <c r="K255" s="48"/>
      <c r="L255" s="48"/>
      <c r="M255" s="48"/>
      <c r="N255" s="48"/>
      <c r="O255" s="48"/>
      <c r="P255" s="50">
        <f t="shared" si="23"/>
        <v>1</v>
      </c>
      <c r="Q255" s="198"/>
      <c r="R255" s="198"/>
      <c r="S255" s="207"/>
      <c r="T255" s="232"/>
      <c r="U255" s="233"/>
      <c r="V255" s="208"/>
      <c r="W255" s="208"/>
      <c r="X255" s="208"/>
      <c r="Y255" s="209" t="str">
        <f t="shared" si="24"/>
        <v xml:space="preserve"> </v>
      </c>
      <c r="Z255" s="208"/>
      <c r="AA255" s="210"/>
      <c r="AB255" s="49">
        <f t="shared" si="25"/>
        <v>0</v>
      </c>
    </row>
    <row r="256" spans="9:28" ht="29.25" customHeight="1" x14ac:dyDescent="0.4">
      <c r="I256" s="48"/>
      <c r="J256" s="48"/>
      <c r="K256" s="48"/>
      <c r="L256" s="48"/>
      <c r="M256" s="48"/>
      <c r="N256" s="48"/>
      <c r="O256" s="48"/>
      <c r="P256" s="50">
        <f t="shared" si="23"/>
        <v>1</v>
      </c>
      <c r="Q256" s="211"/>
      <c r="R256" s="211"/>
      <c r="S256" s="212"/>
      <c r="T256" s="226">
        <v>60</v>
      </c>
      <c r="U256" s="229">
        <f>AB257-((60/P257)*S257)</f>
        <v>12</v>
      </c>
      <c r="V256" s="201"/>
      <c r="W256" s="201"/>
      <c r="X256" s="201"/>
      <c r="Y256" s="213" t="str">
        <f t="shared" si="24"/>
        <v xml:space="preserve"> </v>
      </c>
      <c r="Z256" s="201"/>
      <c r="AA256" s="201"/>
      <c r="AB256" s="49">
        <f t="shared" si="25"/>
        <v>0</v>
      </c>
    </row>
    <row r="257" spans="9:28" ht="29.25" customHeight="1" x14ac:dyDescent="0.5">
      <c r="I257" s="48"/>
      <c r="J257" s="48"/>
      <c r="K257" s="48"/>
      <c r="L257" s="48"/>
      <c r="M257" s="48"/>
      <c r="N257" s="48"/>
      <c r="O257" s="48"/>
      <c r="P257" s="50">
        <f t="shared" si="23"/>
        <v>30</v>
      </c>
      <c r="Q257" s="64" t="s">
        <v>100</v>
      </c>
      <c r="R257" s="64" t="s">
        <v>99</v>
      </c>
      <c r="S257" s="193">
        <v>24</v>
      </c>
      <c r="T257" s="227"/>
      <c r="U257" s="230"/>
      <c r="V257" s="65">
        <v>12</v>
      </c>
      <c r="W257" s="65">
        <v>1640</v>
      </c>
      <c r="X257" s="65">
        <v>6</v>
      </c>
      <c r="Y257" s="164" t="str">
        <f t="shared" si="24"/>
        <v>Starving</v>
      </c>
      <c r="Z257" s="65"/>
      <c r="AA257" s="61" t="s">
        <v>125</v>
      </c>
      <c r="AB257" s="49">
        <f t="shared" si="25"/>
        <v>60</v>
      </c>
    </row>
    <row r="258" spans="9:28" ht="29.25" customHeight="1" x14ac:dyDescent="0.5">
      <c r="I258" s="48"/>
      <c r="J258" s="48"/>
      <c r="K258" s="48"/>
      <c r="L258" s="48"/>
      <c r="M258" s="48"/>
      <c r="N258" s="48"/>
      <c r="O258" s="48"/>
      <c r="P258" s="50">
        <f t="shared" si="23"/>
        <v>1</v>
      </c>
      <c r="Q258" s="196"/>
      <c r="R258" s="196"/>
      <c r="S258" s="197"/>
      <c r="T258" s="228"/>
      <c r="U258" s="231"/>
      <c r="V258" s="198"/>
      <c r="W258" s="198"/>
      <c r="X258" s="198"/>
      <c r="Y258" s="199" t="str">
        <f t="shared" si="24"/>
        <v xml:space="preserve"> </v>
      </c>
      <c r="Z258" s="198"/>
      <c r="AA258" s="200"/>
      <c r="AB258" s="49">
        <f t="shared" si="25"/>
        <v>0</v>
      </c>
    </row>
    <row r="259" spans="9:28" ht="29.25" customHeight="1" x14ac:dyDescent="0.5">
      <c r="I259" s="48"/>
      <c r="J259" s="48"/>
      <c r="K259" s="48"/>
      <c r="L259" s="48"/>
      <c r="M259" s="48"/>
      <c r="N259" s="48"/>
      <c r="O259" s="48"/>
      <c r="P259" s="50">
        <f t="shared" si="23"/>
        <v>1</v>
      </c>
      <c r="Q259" s="201"/>
      <c r="R259" s="202"/>
      <c r="S259" s="203"/>
      <c r="T259" s="220">
        <v>60</v>
      </c>
      <c r="U259" s="223">
        <f>AB260-((60/P260)*S260)</f>
        <v>20</v>
      </c>
      <c r="V259" s="204">
        <v>5</v>
      </c>
      <c r="W259" s="204">
        <v>1640</v>
      </c>
      <c r="X259" s="204">
        <v>6</v>
      </c>
      <c r="Y259" s="205" t="str">
        <f t="shared" si="24"/>
        <v>Starving</v>
      </c>
      <c r="Z259" s="204"/>
      <c r="AA259" s="206" t="s">
        <v>125</v>
      </c>
      <c r="AB259" s="49">
        <f t="shared" si="25"/>
        <v>0</v>
      </c>
    </row>
    <row r="260" spans="9:28" ht="29.25" customHeight="1" x14ac:dyDescent="0.5">
      <c r="I260" s="48"/>
      <c r="J260" s="48"/>
      <c r="K260" s="48"/>
      <c r="L260" s="48"/>
      <c r="M260" s="48"/>
      <c r="N260" s="48"/>
      <c r="O260" s="48"/>
      <c r="P260" s="50">
        <f t="shared" si="23"/>
        <v>30</v>
      </c>
      <c r="Q260" s="64" t="s">
        <v>100</v>
      </c>
      <c r="R260" s="64" t="s">
        <v>99</v>
      </c>
      <c r="S260" s="63">
        <v>20</v>
      </c>
      <c r="T260" s="221"/>
      <c r="U260" s="224"/>
      <c r="V260" s="64">
        <v>15</v>
      </c>
      <c r="W260" s="64" t="s">
        <v>34</v>
      </c>
      <c r="X260" s="64">
        <v>3</v>
      </c>
      <c r="Y260" s="163" t="str">
        <f t="shared" si="24"/>
        <v>Manufactura</v>
      </c>
      <c r="Z260" s="64"/>
      <c r="AA260" s="60" t="s">
        <v>134</v>
      </c>
      <c r="AB260" s="49">
        <f t="shared" si="25"/>
        <v>60</v>
      </c>
    </row>
    <row r="261" spans="9:28" ht="29.25" customHeight="1" x14ac:dyDescent="0.5">
      <c r="I261" s="48"/>
      <c r="J261" s="48"/>
      <c r="K261" s="48"/>
      <c r="L261" s="48"/>
      <c r="M261" s="48"/>
      <c r="N261" s="48"/>
      <c r="O261" s="48"/>
      <c r="P261" s="50">
        <f t="shared" ref="P261:P324" si="26">IF(Q261=$B$26,(IF(R261=$C$28,$D$12,$D$5)),(IF(Q261=$B$27,$D$6,(IF(Q261=$B$28,$D$6,(IF(Q261=$B$29,$D$6,(IF(Q261=$B$30,$D$6,(IF(Q261=$B$31,$D$8,(IF(Q261=$B$32,$D$9,(IF(Q261=$B$33,$D$10,(IF(Q261=$B$34,$D$11,(IF(Q261=$B$35,$D$13,(IF(Q261=$B$38,$D$14,(IF(Q261=$B$36,$D$7,(IF(Q261=$B$37,$D$15,1)))))))))))))))))))))))))</f>
        <v>1</v>
      </c>
      <c r="Q261" s="198"/>
      <c r="R261" s="198"/>
      <c r="S261" s="207"/>
      <c r="T261" s="232"/>
      <c r="U261" s="233"/>
      <c r="V261" s="208"/>
      <c r="W261" s="208"/>
      <c r="X261" s="208"/>
      <c r="Y261" s="209" t="str">
        <f t="shared" ref="Y261:Y324" si="27">IF(X261=1,"Calidad",(IF(X261=2,"Logistica",(IF(X261=3,"Manufactura",(IF(X261=4,"Mantenimiento",(IF(X261=5,"Cambio de modelo",(IF(X261=6,"Starving",(IF(X261=7,"Bloqueo",(IF(X261=8,"Paro Programado",(IF(X261=9,"Falta de Personal",IF(X261=10,"Otros"," "))))))))))))))))))</f>
        <v xml:space="preserve"> </v>
      </c>
      <c r="Z261" s="208"/>
      <c r="AA261" s="210"/>
      <c r="AB261" s="49">
        <f t="shared" ref="AB261:AB324" si="28">IF(T260=$F$20,45,(IF(T260=$F$21,30,(IF(T260=$F$22,50,(IF(T260=$F$23,60,0)))))))</f>
        <v>0</v>
      </c>
    </row>
    <row r="262" spans="9:28" ht="29.25" customHeight="1" x14ac:dyDescent="0.4">
      <c r="I262" s="48"/>
      <c r="J262" s="48"/>
      <c r="K262" s="48"/>
      <c r="L262" s="48"/>
      <c r="M262" s="48"/>
      <c r="N262" s="48"/>
      <c r="O262" s="48"/>
      <c r="P262" s="50">
        <f t="shared" si="26"/>
        <v>1</v>
      </c>
      <c r="Q262" s="211"/>
      <c r="R262" s="211"/>
      <c r="S262" s="212"/>
      <c r="T262" s="226">
        <v>60</v>
      </c>
      <c r="U262" s="229">
        <f>AB263-((60/P263)*S263)</f>
        <v>14</v>
      </c>
      <c r="V262" s="201"/>
      <c r="W262" s="201"/>
      <c r="X262" s="201"/>
      <c r="Y262" s="213" t="str">
        <f t="shared" si="27"/>
        <v xml:space="preserve"> </v>
      </c>
      <c r="Z262" s="201"/>
      <c r="AA262" s="201"/>
      <c r="AB262" s="49">
        <f t="shared" si="28"/>
        <v>0</v>
      </c>
    </row>
    <row r="263" spans="9:28" ht="29.25" customHeight="1" x14ac:dyDescent="0.5">
      <c r="I263" s="48"/>
      <c r="J263" s="48"/>
      <c r="K263" s="48"/>
      <c r="L263" s="48"/>
      <c r="M263" s="48"/>
      <c r="N263" s="48"/>
      <c r="O263" s="48"/>
      <c r="P263" s="50">
        <f t="shared" si="26"/>
        <v>30</v>
      </c>
      <c r="Q263" s="64" t="s">
        <v>100</v>
      </c>
      <c r="R263" s="64" t="s">
        <v>99</v>
      </c>
      <c r="S263" s="193">
        <v>23</v>
      </c>
      <c r="T263" s="227"/>
      <c r="U263" s="230"/>
      <c r="V263" s="65">
        <v>14</v>
      </c>
      <c r="W263" s="65">
        <v>1640</v>
      </c>
      <c r="X263" s="65">
        <v>6</v>
      </c>
      <c r="Y263" s="164" t="str">
        <f t="shared" si="27"/>
        <v>Starving</v>
      </c>
      <c r="Z263" s="65"/>
      <c r="AA263" s="61" t="s">
        <v>125</v>
      </c>
      <c r="AB263" s="49">
        <f t="shared" si="28"/>
        <v>60</v>
      </c>
    </row>
    <row r="264" spans="9:28" ht="29.25" customHeight="1" x14ac:dyDescent="0.5">
      <c r="I264" s="48"/>
      <c r="J264" s="48"/>
      <c r="K264" s="48"/>
      <c r="L264" s="48"/>
      <c r="M264" s="48"/>
      <c r="N264" s="48"/>
      <c r="O264" s="48"/>
      <c r="P264" s="50">
        <f t="shared" si="26"/>
        <v>1</v>
      </c>
      <c r="Q264" s="196"/>
      <c r="R264" s="196"/>
      <c r="S264" s="197"/>
      <c r="T264" s="228"/>
      <c r="U264" s="231"/>
      <c r="V264" s="198"/>
      <c r="W264" s="198"/>
      <c r="X264" s="198"/>
      <c r="Y264" s="199" t="str">
        <f t="shared" si="27"/>
        <v xml:space="preserve"> </v>
      </c>
      <c r="Z264" s="198"/>
      <c r="AA264" s="200"/>
      <c r="AB264" s="49">
        <f t="shared" si="28"/>
        <v>0</v>
      </c>
    </row>
    <row r="265" spans="9:28" ht="29.25" customHeight="1" x14ac:dyDescent="0.5">
      <c r="I265" s="48"/>
      <c r="J265" s="48"/>
      <c r="K265" s="48"/>
      <c r="L265" s="48"/>
      <c r="M265" s="48"/>
      <c r="N265" s="48"/>
      <c r="O265" s="48"/>
      <c r="P265" s="50">
        <f t="shared" si="26"/>
        <v>1</v>
      </c>
      <c r="Q265" s="201"/>
      <c r="R265" s="202"/>
      <c r="S265" s="203"/>
      <c r="T265" s="220">
        <v>30</v>
      </c>
      <c r="U265" s="223">
        <f>AB266-((60/P266)*S266)</f>
        <v>24</v>
      </c>
      <c r="V265" s="204">
        <v>15</v>
      </c>
      <c r="W265" s="204">
        <v>1660</v>
      </c>
      <c r="X265" s="204">
        <v>3</v>
      </c>
      <c r="Y265" s="205" t="str">
        <f t="shared" si="27"/>
        <v>Manufactura</v>
      </c>
      <c r="Z265" s="204"/>
      <c r="AA265" s="206" t="s">
        <v>138</v>
      </c>
      <c r="AB265" s="49">
        <f t="shared" si="28"/>
        <v>0</v>
      </c>
    </row>
    <row r="266" spans="9:28" ht="29.25" customHeight="1" x14ac:dyDescent="0.5">
      <c r="I266" s="48"/>
      <c r="J266" s="48"/>
      <c r="K266" s="48"/>
      <c r="L266" s="48"/>
      <c r="M266" s="48"/>
      <c r="N266" s="48"/>
      <c r="O266" s="48"/>
      <c r="P266" s="50">
        <f t="shared" si="26"/>
        <v>30</v>
      </c>
      <c r="Q266" s="64" t="s">
        <v>100</v>
      </c>
      <c r="R266" s="64" t="s">
        <v>99</v>
      </c>
      <c r="S266" s="63">
        <v>3</v>
      </c>
      <c r="T266" s="221"/>
      <c r="U266" s="224"/>
      <c r="V266" s="64">
        <v>9</v>
      </c>
      <c r="W266" s="64">
        <v>1660</v>
      </c>
      <c r="X266" s="64">
        <v>3</v>
      </c>
      <c r="Y266" s="163" t="str">
        <f t="shared" si="27"/>
        <v>Manufactura</v>
      </c>
      <c r="Z266" s="64"/>
      <c r="AA266" s="60" t="s">
        <v>139</v>
      </c>
      <c r="AB266" s="49">
        <f t="shared" si="28"/>
        <v>30</v>
      </c>
    </row>
    <row r="267" spans="9:28" ht="29.25" customHeight="1" x14ac:dyDescent="0.5">
      <c r="I267" s="48"/>
      <c r="J267" s="48"/>
      <c r="K267" s="48"/>
      <c r="L267" s="48"/>
      <c r="M267" s="48"/>
      <c r="N267" s="48"/>
      <c r="O267" s="48"/>
      <c r="P267" s="50">
        <f t="shared" si="26"/>
        <v>1</v>
      </c>
      <c r="Q267" s="198"/>
      <c r="R267" s="198"/>
      <c r="S267" s="207"/>
      <c r="T267" s="232"/>
      <c r="U267" s="233"/>
      <c r="V267" s="208"/>
      <c r="W267" s="208"/>
      <c r="X267" s="208"/>
      <c r="Y267" s="209" t="str">
        <f t="shared" si="27"/>
        <v xml:space="preserve"> </v>
      </c>
      <c r="Z267" s="208"/>
      <c r="AA267" s="210"/>
      <c r="AB267" s="49">
        <f t="shared" si="28"/>
        <v>0</v>
      </c>
    </row>
    <row r="268" spans="9:28" ht="29.25" customHeight="1" x14ac:dyDescent="0.4">
      <c r="I268" s="48"/>
      <c r="J268" s="48"/>
      <c r="K268" s="48"/>
      <c r="L268" s="48"/>
      <c r="M268" s="48"/>
      <c r="N268" s="48"/>
      <c r="O268" s="48"/>
      <c r="P268" s="50">
        <f t="shared" si="26"/>
        <v>1</v>
      </c>
      <c r="Q268" s="211"/>
      <c r="R268" s="211"/>
      <c r="S268" s="212"/>
      <c r="T268" s="226">
        <v>60</v>
      </c>
      <c r="U268" s="229">
        <f>AB269-((60/P269)*S269)</f>
        <v>28</v>
      </c>
      <c r="V268" s="201"/>
      <c r="W268" s="201"/>
      <c r="X268" s="201"/>
      <c r="Y268" s="213" t="str">
        <f t="shared" si="27"/>
        <v xml:space="preserve"> </v>
      </c>
      <c r="Z268" s="201"/>
      <c r="AA268" s="201"/>
      <c r="AB268" s="49">
        <f t="shared" si="28"/>
        <v>0</v>
      </c>
    </row>
    <row r="269" spans="9:28" ht="29.25" customHeight="1" x14ac:dyDescent="0.5">
      <c r="I269" s="48"/>
      <c r="J269" s="48"/>
      <c r="K269" s="48"/>
      <c r="L269" s="48"/>
      <c r="M269" s="48"/>
      <c r="N269" s="48"/>
      <c r="O269" s="48"/>
      <c r="P269" s="50">
        <f t="shared" si="26"/>
        <v>30</v>
      </c>
      <c r="Q269" s="64" t="s">
        <v>100</v>
      </c>
      <c r="R269" s="64" t="s">
        <v>99</v>
      </c>
      <c r="S269" s="193">
        <v>16</v>
      </c>
      <c r="T269" s="227"/>
      <c r="U269" s="230"/>
      <c r="V269" s="65">
        <v>28</v>
      </c>
      <c r="W269" s="65">
        <v>1640</v>
      </c>
      <c r="X269" s="65">
        <v>6</v>
      </c>
      <c r="Y269" s="164" t="str">
        <f t="shared" si="27"/>
        <v>Starving</v>
      </c>
      <c r="Z269" s="65"/>
      <c r="AA269" s="61" t="s">
        <v>125</v>
      </c>
      <c r="AB269" s="49">
        <f t="shared" si="28"/>
        <v>60</v>
      </c>
    </row>
    <row r="270" spans="9:28" ht="29.25" customHeight="1" x14ac:dyDescent="0.5">
      <c r="I270" s="48"/>
      <c r="J270" s="48"/>
      <c r="K270" s="48"/>
      <c r="L270" s="48"/>
      <c r="M270" s="48"/>
      <c r="N270" s="48"/>
      <c r="O270" s="48"/>
      <c r="P270" s="50">
        <f t="shared" si="26"/>
        <v>1</v>
      </c>
      <c r="Q270" s="196"/>
      <c r="R270" s="196"/>
      <c r="S270" s="197"/>
      <c r="T270" s="228"/>
      <c r="U270" s="231"/>
      <c r="V270" s="198"/>
      <c r="W270" s="198"/>
      <c r="X270" s="198"/>
      <c r="Y270" s="199" t="str">
        <f t="shared" si="27"/>
        <v xml:space="preserve"> </v>
      </c>
      <c r="Z270" s="198"/>
      <c r="AA270" s="200"/>
      <c r="AB270" s="49">
        <f t="shared" si="28"/>
        <v>0</v>
      </c>
    </row>
    <row r="271" spans="9:28" ht="29.25" customHeight="1" x14ac:dyDescent="0.5">
      <c r="I271" s="48"/>
      <c r="J271" s="48"/>
      <c r="K271" s="48"/>
      <c r="L271" s="48"/>
      <c r="M271" s="48"/>
      <c r="N271" s="48"/>
      <c r="O271" s="48"/>
      <c r="P271" s="50">
        <f t="shared" si="26"/>
        <v>1</v>
      </c>
      <c r="Q271" s="201"/>
      <c r="R271" s="202"/>
      <c r="S271" s="203"/>
      <c r="T271" s="220">
        <v>60</v>
      </c>
      <c r="U271" s="223">
        <f>AB272-((60/P272)*S272)</f>
        <v>20</v>
      </c>
      <c r="V271" s="204"/>
      <c r="W271" s="204"/>
      <c r="X271" s="204"/>
      <c r="Y271" s="205" t="str">
        <f t="shared" si="27"/>
        <v xml:space="preserve"> </v>
      </c>
      <c r="Z271" s="204"/>
      <c r="AA271" s="206"/>
      <c r="AB271" s="49">
        <f t="shared" si="28"/>
        <v>0</v>
      </c>
    </row>
    <row r="272" spans="9:28" ht="29.25" customHeight="1" x14ac:dyDescent="0.5">
      <c r="I272" s="48"/>
      <c r="J272" s="48"/>
      <c r="K272" s="48"/>
      <c r="L272" s="48"/>
      <c r="M272" s="48"/>
      <c r="N272" s="48"/>
      <c r="O272" s="48"/>
      <c r="P272" s="50">
        <f t="shared" si="26"/>
        <v>30</v>
      </c>
      <c r="Q272" s="64" t="s">
        <v>100</v>
      </c>
      <c r="R272" s="64" t="s">
        <v>99</v>
      </c>
      <c r="S272" s="63">
        <v>20</v>
      </c>
      <c r="T272" s="221"/>
      <c r="U272" s="224"/>
      <c r="V272" s="64">
        <v>20</v>
      </c>
      <c r="W272" s="64">
        <v>1640</v>
      </c>
      <c r="X272" s="64">
        <v>6</v>
      </c>
      <c r="Y272" s="163" t="str">
        <f t="shared" si="27"/>
        <v>Starving</v>
      </c>
      <c r="Z272" s="64"/>
      <c r="AA272" s="60" t="s">
        <v>125</v>
      </c>
      <c r="AB272" s="49">
        <f t="shared" si="28"/>
        <v>60</v>
      </c>
    </row>
    <row r="273" spans="9:28" ht="29.25" customHeight="1" x14ac:dyDescent="0.5">
      <c r="I273" s="48"/>
      <c r="J273" s="48"/>
      <c r="K273" s="48"/>
      <c r="L273" s="48"/>
      <c r="M273" s="48"/>
      <c r="N273" s="48"/>
      <c r="O273" s="48"/>
      <c r="P273" s="50">
        <f t="shared" si="26"/>
        <v>1</v>
      </c>
      <c r="Q273" s="198"/>
      <c r="R273" s="198"/>
      <c r="S273" s="207"/>
      <c r="T273" s="232"/>
      <c r="U273" s="233"/>
      <c r="V273" s="208"/>
      <c r="W273" s="208"/>
      <c r="X273" s="208"/>
      <c r="Y273" s="209" t="str">
        <f t="shared" si="27"/>
        <v xml:space="preserve"> </v>
      </c>
      <c r="Z273" s="208"/>
      <c r="AA273" s="210"/>
      <c r="AB273" s="49">
        <f t="shared" si="28"/>
        <v>0</v>
      </c>
    </row>
    <row r="274" spans="9:28" ht="29.25" customHeight="1" x14ac:dyDescent="0.4">
      <c r="I274" s="48"/>
      <c r="J274" s="48"/>
      <c r="K274" s="48"/>
      <c r="L274" s="48"/>
      <c r="M274" s="48"/>
      <c r="N274" s="48"/>
      <c r="O274" s="48"/>
      <c r="P274" s="50">
        <f t="shared" si="26"/>
        <v>1</v>
      </c>
      <c r="Q274" s="211"/>
      <c r="R274" s="211"/>
      <c r="S274" s="212"/>
      <c r="T274" s="226">
        <v>60</v>
      </c>
      <c r="U274" s="229">
        <f>AB275-((60/P275)*S275)</f>
        <v>14</v>
      </c>
      <c r="V274" s="201"/>
      <c r="W274" s="201"/>
      <c r="X274" s="201"/>
      <c r="Y274" s="213" t="str">
        <f t="shared" si="27"/>
        <v xml:space="preserve"> </v>
      </c>
      <c r="Z274" s="201"/>
      <c r="AA274" s="201"/>
      <c r="AB274" s="49">
        <f t="shared" si="28"/>
        <v>0</v>
      </c>
    </row>
    <row r="275" spans="9:28" ht="29.25" customHeight="1" x14ac:dyDescent="0.5">
      <c r="I275" s="48"/>
      <c r="J275" s="48"/>
      <c r="K275" s="48"/>
      <c r="L275" s="48"/>
      <c r="M275" s="48"/>
      <c r="N275" s="48"/>
      <c r="O275" s="48"/>
      <c r="P275" s="50">
        <f t="shared" si="26"/>
        <v>30</v>
      </c>
      <c r="Q275" s="64" t="s">
        <v>100</v>
      </c>
      <c r="R275" s="64" t="s">
        <v>99</v>
      </c>
      <c r="S275" s="193">
        <v>23</v>
      </c>
      <c r="T275" s="227"/>
      <c r="U275" s="230"/>
      <c r="V275" s="65">
        <v>14</v>
      </c>
      <c r="W275" s="65">
        <v>1640</v>
      </c>
      <c r="X275" s="65">
        <v>6</v>
      </c>
      <c r="Y275" s="164" t="str">
        <f t="shared" si="27"/>
        <v>Starving</v>
      </c>
      <c r="Z275" s="65"/>
      <c r="AA275" s="61" t="s">
        <v>125</v>
      </c>
      <c r="AB275" s="49">
        <f t="shared" si="28"/>
        <v>60</v>
      </c>
    </row>
    <row r="276" spans="9:28" ht="29.25" customHeight="1" x14ac:dyDescent="0.5">
      <c r="I276" s="48"/>
      <c r="J276" s="48"/>
      <c r="K276" s="48"/>
      <c r="L276" s="48"/>
      <c r="M276" s="48"/>
      <c r="N276" s="48"/>
      <c r="O276" s="48"/>
      <c r="P276" s="50">
        <f t="shared" si="26"/>
        <v>1</v>
      </c>
      <c r="Q276" s="196"/>
      <c r="R276" s="196"/>
      <c r="S276" s="197"/>
      <c r="T276" s="228"/>
      <c r="U276" s="231"/>
      <c r="V276" s="198"/>
      <c r="W276" s="198"/>
      <c r="X276" s="198"/>
      <c r="Y276" s="199" t="str">
        <f t="shared" si="27"/>
        <v xml:space="preserve"> </v>
      </c>
      <c r="Z276" s="198"/>
      <c r="AA276" s="200"/>
      <c r="AB276" s="49">
        <f t="shared" si="28"/>
        <v>0</v>
      </c>
    </row>
    <row r="277" spans="9:28" ht="29.25" customHeight="1" x14ac:dyDescent="0.5">
      <c r="I277" s="48"/>
      <c r="J277" s="48"/>
      <c r="K277" s="48"/>
      <c r="L277" s="48"/>
      <c r="M277" s="48"/>
      <c r="N277" s="48"/>
      <c r="O277" s="48"/>
      <c r="P277" s="50">
        <f t="shared" si="26"/>
        <v>1</v>
      </c>
      <c r="Q277" s="201"/>
      <c r="R277" s="202"/>
      <c r="S277" s="203"/>
      <c r="T277" s="220">
        <v>60</v>
      </c>
      <c r="U277" s="223">
        <f>AB278-((60/P278)*S278)</f>
        <v>60</v>
      </c>
      <c r="V277" s="204"/>
      <c r="W277" s="204"/>
      <c r="X277" s="204"/>
      <c r="Y277" s="205" t="str">
        <f t="shared" si="27"/>
        <v xml:space="preserve"> </v>
      </c>
      <c r="Z277" s="204"/>
      <c r="AA277" s="206"/>
      <c r="AB277" s="49">
        <f t="shared" si="28"/>
        <v>0</v>
      </c>
    </row>
    <row r="278" spans="9:28" ht="29.25" customHeight="1" x14ac:dyDescent="0.5">
      <c r="I278" s="48"/>
      <c r="J278" s="48"/>
      <c r="K278" s="48"/>
      <c r="L278" s="48"/>
      <c r="M278" s="48"/>
      <c r="N278" s="48"/>
      <c r="O278" s="48"/>
      <c r="P278" s="50">
        <f t="shared" si="26"/>
        <v>1</v>
      </c>
      <c r="Q278" s="64"/>
      <c r="R278" s="64"/>
      <c r="S278" s="63"/>
      <c r="T278" s="221"/>
      <c r="U278" s="224"/>
      <c r="V278" s="64"/>
      <c r="W278" s="64"/>
      <c r="X278" s="64"/>
      <c r="Y278" s="163" t="str">
        <f t="shared" si="27"/>
        <v xml:space="preserve"> </v>
      </c>
      <c r="Z278" s="64"/>
      <c r="AA278" s="60"/>
      <c r="AB278" s="49">
        <f t="shared" si="28"/>
        <v>60</v>
      </c>
    </row>
    <row r="279" spans="9:28" ht="29.25" customHeight="1" x14ac:dyDescent="0.5">
      <c r="I279" s="48"/>
      <c r="J279" s="48"/>
      <c r="K279" s="48"/>
      <c r="L279" s="48"/>
      <c r="M279" s="48"/>
      <c r="N279" s="48"/>
      <c r="O279" s="48"/>
      <c r="P279" s="50">
        <f t="shared" si="26"/>
        <v>1</v>
      </c>
      <c r="Q279" s="198"/>
      <c r="R279" s="198"/>
      <c r="S279" s="207"/>
      <c r="T279" s="232"/>
      <c r="U279" s="233"/>
      <c r="V279" s="208"/>
      <c r="W279" s="208"/>
      <c r="X279" s="208"/>
      <c r="Y279" s="209" t="str">
        <f t="shared" si="27"/>
        <v xml:space="preserve"> </v>
      </c>
      <c r="Z279" s="208"/>
      <c r="AA279" s="210"/>
      <c r="AB279" s="49">
        <f t="shared" si="28"/>
        <v>0</v>
      </c>
    </row>
    <row r="280" spans="9:28" ht="29.25" customHeight="1" x14ac:dyDescent="0.4">
      <c r="I280" s="48"/>
      <c r="J280" s="48"/>
      <c r="K280" s="48"/>
      <c r="L280" s="48"/>
      <c r="M280" s="48"/>
      <c r="N280" s="48"/>
      <c r="O280" s="48"/>
      <c r="P280" s="50">
        <f t="shared" si="26"/>
        <v>1</v>
      </c>
      <c r="Q280" s="211"/>
      <c r="R280" s="211"/>
      <c r="S280" s="212"/>
      <c r="T280" s="226">
        <v>60</v>
      </c>
      <c r="U280" s="229">
        <f>AB281-((60/P281)*S281)</f>
        <v>60</v>
      </c>
      <c r="V280" s="201"/>
      <c r="W280" s="201"/>
      <c r="X280" s="201"/>
      <c r="Y280" s="213" t="str">
        <f t="shared" si="27"/>
        <v xml:space="preserve"> </v>
      </c>
      <c r="Z280" s="201"/>
      <c r="AA280" s="201"/>
      <c r="AB280" s="49">
        <f t="shared" si="28"/>
        <v>0</v>
      </c>
    </row>
    <row r="281" spans="9:28" ht="29.25" customHeight="1" x14ac:dyDescent="0.5">
      <c r="I281" s="48"/>
      <c r="J281" s="48"/>
      <c r="K281" s="48"/>
      <c r="L281" s="48"/>
      <c r="M281" s="48"/>
      <c r="N281" s="48"/>
      <c r="O281" s="48"/>
      <c r="P281" s="50">
        <f t="shared" si="26"/>
        <v>1</v>
      </c>
      <c r="Q281" s="192"/>
      <c r="R281" s="192"/>
      <c r="S281" s="193"/>
      <c r="T281" s="227"/>
      <c r="U281" s="230"/>
      <c r="V281" s="65"/>
      <c r="W281" s="65"/>
      <c r="X281" s="65"/>
      <c r="Y281" s="164" t="str">
        <f t="shared" si="27"/>
        <v xml:space="preserve"> </v>
      </c>
      <c r="Z281" s="65"/>
      <c r="AA281" s="61"/>
      <c r="AB281" s="49">
        <f t="shared" si="28"/>
        <v>60</v>
      </c>
    </row>
    <row r="282" spans="9:28" ht="29.25" customHeight="1" x14ac:dyDescent="0.5">
      <c r="I282" s="48"/>
      <c r="J282" s="48"/>
      <c r="K282" s="48"/>
      <c r="L282" s="48"/>
      <c r="M282" s="48"/>
      <c r="N282" s="48"/>
      <c r="O282" s="48"/>
      <c r="P282" s="50">
        <f t="shared" si="26"/>
        <v>1</v>
      </c>
      <c r="Q282" s="196"/>
      <c r="R282" s="196"/>
      <c r="S282" s="197"/>
      <c r="T282" s="228"/>
      <c r="U282" s="231"/>
      <c r="V282" s="198"/>
      <c r="W282" s="198"/>
      <c r="X282" s="198"/>
      <c r="Y282" s="199" t="str">
        <f t="shared" si="27"/>
        <v xml:space="preserve"> </v>
      </c>
      <c r="Z282" s="198"/>
      <c r="AA282" s="200"/>
      <c r="AB282" s="49">
        <f t="shared" si="28"/>
        <v>0</v>
      </c>
    </row>
    <row r="283" spans="9:28" ht="29.25" customHeight="1" x14ac:dyDescent="0.5">
      <c r="I283" s="48"/>
      <c r="J283" s="48"/>
      <c r="K283" s="48"/>
      <c r="L283" s="48"/>
      <c r="M283" s="48"/>
      <c r="N283" s="48"/>
      <c r="O283" s="48"/>
      <c r="P283" s="50">
        <f t="shared" si="26"/>
        <v>1</v>
      </c>
      <c r="Q283" s="201"/>
      <c r="R283" s="202"/>
      <c r="S283" s="203"/>
      <c r="T283" s="220">
        <v>60</v>
      </c>
      <c r="U283" s="223">
        <f>AB284-((60/P284)*S284)</f>
        <v>60</v>
      </c>
      <c r="V283" s="204"/>
      <c r="W283" s="204"/>
      <c r="X283" s="204"/>
      <c r="Y283" s="205" t="str">
        <f t="shared" si="27"/>
        <v xml:space="preserve"> </v>
      </c>
      <c r="Z283" s="204"/>
      <c r="AA283" s="206"/>
      <c r="AB283" s="49">
        <f t="shared" si="28"/>
        <v>0</v>
      </c>
    </row>
    <row r="284" spans="9:28" ht="29.25" customHeight="1" x14ac:dyDescent="0.5">
      <c r="I284" s="48"/>
      <c r="J284" s="48"/>
      <c r="K284" s="48"/>
      <c r="L284" s="48"/>
      <c r="M284" s="48"/>
      <c r="N284" s="48"/>
      <c r="O284" s="48"/>
      <c r="P284" s="50">
        <f t="shared" si="26"/>
        <v>1</v>
      </c>
      <c r="Q284" s="64"/>
      <c r="R284" s="64"/>
      <c r="S284" s="63"/>
      <c r="T284" s="221"/>
      <c r="U284" s="224"/>
      <c r="V284" s="64"/>
      <c r="W284" s="64"/>
      <c r="X284" s="64"/>
      <c r="Y284" s="163" t="str">
        <f t="shared" si="27"/>
        <v xml:space="preserve"> </v>
      </c>
      <c r="Z284" s="64"/>
      <c r="AA284" s="60"/>
      <c r="AB284" s="49">
        <f t="shared" si="28"/>
        <v>60</v>
      </c>
    </row>
    <row r="285" spans="9:28" ht="29.25" customHeight="1" x14ac:dyDescent="0.5">
      <c r="I285" s="48"/>
      <c r="J285" s="48"/>
      <c r="K285" s="48"/>
      <c r="L285" s="48"/>
      <c r="M285" s="48"/>
      <c r="N285" s="48"/>
      <c r="O285" s="48"/>
      <c r="P285" s="50">
        <f t="shared" si="26"/>
        <v>1</v>
      </c>
      <c r="Q285" s="198"/>
      <c r="R285" s="198"/>
      <c r="S285" s="207"/>
      <c r="T285" s="232"/>
      <c r="U285" s="233"/>
      <c r="V285" s="208"/>
      <c r="W285" s="208"/>
      <c r="X285" s="208"/>
      <c r="Y285" s="209" t="str">
        <f t="shared" si="27"/>
        <v xml:space="preserve"> </v>
      </c>
      <c r="Z285" s="208"/>
      <c r="AA285" s="210"/>
      <c r="AB285" s="49">
        <f t="shared" si="28"/>
        <v>0</v>
      </c>
    </row>
    <row r="286" spans="9:28" ht="29.25" customHeight="1" x14ac:dyDescent="0.4">
      <c r="I286" s="48"/>
      <c r="J286" s="48"/>
      <c r="K286" s="48"/>
      <c r="L286" s="48"/>
      <c r="M286" s="48"/>
      <c r="N286" s="48"/>
      <c r="O286" s="48"/>
      <c r="P286" s="50">
        <f t="shared" si="26"/>
        <v>1</v>
      </c>
      <c r="Q286" s="211"/>
      <c r="R286" s="211"/>
      <c r="S286" s="212"/>
      <c r="T286" s="226">
        <v>60</v>
      </c>
      <c r="U286" s="229">
        <f>AB287-((60/P287)*S287)</f>
        <v>60</v>
      </c>
      <c r="V286" s="201"/>
      <c r="W286" s="201"/>
      <c r="X286" s="201"/>
      <c r="Y286" s="213" t="str">
        <f t="shared" si="27"/>
        <v xml:space="preserve"> </v>
      </c>
      <c r="Z286" s="201"/>
      <c r="AA286" s="201"/>
      <c r="AB286" s="49">
        <f t="shared" si="28"/>
        <v>0</v>
      </c>
    </row>
    <row r="287" spans="9:28" ht="29.25" customHeight="1" x14ac:dyDescent="0.5">
      <c r="I287" s="48"/>
      <c r="J287" s="48"/>
      <c r="K287" s="48"/>
      <c r="L287" s="48"/>
      <c r="M287" s="48"/>
      <c r="N287" s="48"/>
      <c r="O287" s="48"/>
      <c r="P287" s="50">
        <f t="shared" si="26"/>
        <v>1</v>
      </c>
      <c r="Q287" s="192"/>
      <c r="R287" s="192"/>
      <c r="S287" s="193"/>
      <c r="T287" s="227"/>
      <c r="U287" s="230"/>
      <c r="V287" s="65"/>
      <c r="W287" s="65"/>
      <c r="X287" s="65"/>
      <c r="Y287" s="164" t="str">
        <f t="shared" si="27"/>
        <v xml:space="preserve"> </v>
      </c>
      <c r="Z287" s="65"/>
      <c r="AA287" s="61"/>
      <c r="AB287" s="49">
        <f t="shared" si="28"/>
        <v>60</v>
      </c>
    </row>
    <row r="288" spans="9:28" ht="29.25" customHeight="1" x14ac:dyDescent="0.5">
      <c r="I288" s="48"/>
      <c r="J288" s="48"/>
      <c r="K288" s="48"/>
      <c r="L288" s="48"/>
      <c r="M288" s="48"/>
      <c r="N288" s="48"/>
      <c r="O288" s="48"/>
      <c r="P288" s="50">
        <f t="shared" si="26"/>
        <v>1</v>
      </c>
      <c r="Q288" s="196"/>
      <c r="R288" s="196"/>
      <c r="S288" s="197"/>
      <c r="T288" s="228"/>
      <c r="U288" s="231"/>
      <c r="V288" s="198"/>
      <c r="W288" s="198"/>
      <c r="X288" s="198"/>
      <c r="Y288" s="199" t="str">
        <f t="shared" si="27"/>
        <v xml:space="preserve"> </v>
      </c>
      <c r="Z288" s="198"/>
      <c r="AA288" s="200"/>
      <c r="AB288" s="49">
        <f t="shared" si="28"/>
        <v>0</v>
      </c>
    </row>
    <row r="289" spans="9:28" ht="29.25" customHeight="1" x14ac:dyDescent="0.5">
      <c r="I289" s="48"/>
      <c r="J289" s="48"/>
      <c r="K289" s="48"/>
      <c r="L289" s="48"/>
      <c r="M289" s="48"/>
      <c r="N289" s="48"/>
      <c r="O289" s="48"/>
      <c r="P289" s="50">
        <f t="shared" si="26"/>
        <v>1</v>
      </c>
      <c r="Q289" s="201"/>
      <c r="R289" s="202"/>
      <c r="S289" s="203"/>
      <c r="T289" s="220">
        <v>60</v>
      </c>
      <c r="U289" s="223">
        <f>AB290-((60/P290)*S290)</f>
        <v>60</v>
      </c>
      <c r="V289" s="204"/>
      <c r="W289" s="204"/>
      <c r="X289" s="204"/>
      <c r="Y289" s="205" t="str">
        <f t="shared" si="27"/>
        <v xml:space="preserve"> </v>
      </c>
      <c r="Z289" s="204"/>
      <c r="AA289" s="206"/>
      <c r="AB289" s="49">
        <f t="shared" si="28"/>
        <v>0</v>
      </c>
    </row>
    <row r="290" spans="9:28" ht="29.25" customHeight="1" x14ac:dyDescent="0.5">
      <c r="I290" s="48"/>
      <c r="J290" s="48"/>
      <c r="K290" s="48"/>
      <c r="L290" s="48"/>
      <c r="M290" s="48"/>
      <c r="N290" s="48"/>
      <c r="O290" s="48"/>
      <c r="P290" s="50">
        <f t="shared" si="26"/>
        <v>1</v>
      </c>
      <c r="Q290" s="64"/>
      <c r="R290" s="64"/>
      <c r="S290" s="63"/>
      <c r="T290" s="221"/>
      <c r="U290" s="224"/>
      <c r="V290" s="64"/>
      <c r="W290" s="64"/>
      <c r="X290" s="64"/>
      <c r="Y290" s="163" t="str">
        <f t="shared" si="27"/>
        <v xml:space="preserve"> </v>
      </c>
      <c r="Z290" s="64"/>
      <c r="AA290" s="60"/>
      <c r="AB290" s="49">
        <f t="shared" si="28"/>
        <v>60</v>
      </c>
    </row>
    <row r="291" spans="9:28" ht="29.25" customHeight="1" x14ac:dyDescent="0.5">
      <c r="I291" s="48"/>
      <c r="J291" s="48"/>
      <c r="K291" s="48"/>
      <c r="L291" s="48"/>
      <c r="M291" s="48"/>
      <c r="N291" s="48"/>
      <c r="O291" s="48"/>
      <c r="P291" s="50">
        <f t="shared" si="26"/>
        <v>1</v>
      </c>
      <c r="Q291" s="198"/>
      <c r="R291" s="198"/>
      <c r="S291" s="207"/>
      <c r="T291" s="232"/>
      <c r="U291" s="233"/>
      <c r="V291" s="208"/>
      <c r="W291" s="208"/>
      <c r="X291" s="208"/>
      <c r="Y291" s="209" t="str">
        <f t="shared" si="27"/>
        <v xml:space="preserve"> </v>
      </c>
      <c r="Z291" s="208"/>
      <c r="AA291" s="210"/>
      <c r="AB291" s="49">
        <f t="shared" si="28"/>
        <v>0</v>
      </c>
    </row>
    <row r="292" spans="9:28" ht="29.25" customHeight="1" x14ac:dyDescent="0.4">
      <c r="I292" s="48"/>
      <c r="J292" s="48"/>
      <c r="K292" s="48"/>
      <c r="L292" s="48"/>
      <c r="M292" s="48"/>
      <c r="N292" s="48"/>
      <c r="O292" s="48"/>
      <c r="P292" s="50">
        <f t="shared" si="26"/>
        <v>1</v>
      </c>
      <c r="Q292" s="211"/>
      <c r="R292" s="211"/>
      <c r="S292" s="212"/>
      <c r="T292" s="226">
        <v>60</v>
      </c>
      <c r="U292" s="229">
        <f>AB293-((60/P293)*S293)</f>
        <v>60</v>
      </c>
      <c r="V292" s="201"/>
      <c r="W292" s="201"/>
      <c r="X292" s="201"/>
      <c r="Y292" s="213" t="str">
        <f t="shared" si="27"/>
        <v xml:space="preserve"> </v>
      </c>
      <c r="Z292" s="201"/>
      <c r="AA292" s="201"/>
      <c r="AB292" s="49">
        <f t="shared" si="28"/>
        <v>0</v>
      </c>
    </row>
    <row r="293" spans="9:28" ht="29.25" customHeight="1" x14ac:dyDescent="0.5">
      <c r="I293" s="48"/>
      <c r="J293" s="48"/>
      <c r="K293" s="48"/>
      <c r="L293" s="48"/>
      <c r="M293" s="48"/>
      <c r="N293" s="48"/>
      <c r="O293" s="48"/>
      <c r="P293" s="50">
        <f t="shared" si="26"/>
        <v>1</v>
      </c>
      <c r="Q293" s="192"/>
      <c r="R293" s="192"/>
      <c r="S293" s="193"/>
      <c r="T293" s="227"/>
      <c r="U293" s="230"/>
      <c r="V293" s="65"/>
      <c r="W293" s="65"/>
      <c r="X293" s="65"/>
      <c r="Y293" s="164" t="str">
        <f t="shared" si="27"/>
        <v xml:space="preserve"> </v>
      </c>
      <c r="Z293" s="65"/>
      <c r="AA293" s="61"/>
      <c r="AB293" s="49">
        <f t="shared" si="28"/>
        <v>60</v>
      </c>
    </row>
    <row r="294" spans="9:28" ht="29.25" customHeight="1" x14ac:dyDescent="0.5">
      <c r="I294" s="48"/>
      <c r="J294" s="48"/>
      <c r="K294" s="48"/>
      <c r="L294" s="48"/>
      <c r="M294" s="48"/>
      <c r="N294" s="48"/>
      <c r="O294" s="48"/>
      <c r="P294" s="50">
        <f t="shared" si="26"/>
        <v>1</v>
      </c>
      <c r="Q294" s="196"/>
      <c r="R294" s="196"/>
      <c r="S294" s="197"/>
      <c r="T294" s="228"/>
      <c r="U294" s="231"/>
      <c r="V294" s="198"/>
      <c r="W294" s="198"/>
      <c r="X294" s="198"/>
      <c r="Y294" s="199" t="str">
        <f t="shared" si="27"/>
        <v xml:space="preserve"> </v>
      </c>
      <c r="Z294" s="198"/>
      <c r="AA294" s="200"/>
      <c r="AB294" s="49">
        <f t="shared" si="28"/>
        <v>0</v>
      </c>
    </row>
    <row r="295" spans="9:28" ht="29.25" customHeight="1" x14ac:dyDescent="0.5">
      <c r="I295" s="48"/>
      <c r="J295" s="48"/>
      <c r="K295" s="48"/>
      <c r="L295" s="48"/>
      <c r="M295" s="48"/>
      <c r="N295" s="48"/>
      <c r="O295" s="48"/>
      <c r="P295" s="50">
        <f t="shared" si="26"/>
        <v>1</v>
      </c>
      <c r="Q295" s="201"/>
      <c r="R295" s="202"/>
      <c r="S295" s="203"/>
      <c r="T295" s="220">
        <v>60</v>
      </c>
      <c r="U295" s="223">
        <f>AB296-((60/P296)*S296)</f>
        <v>60</v>
      </c>
      <c r="V295" s="204"/>
      <c r="W295" s="204"/>
      <c r="X295" s="204"/>
      <c r="Y295" s="205" t="str">
        <f t="shared" si="27"/>
        <v xml:space="preserve"> </v>
      </c>
      <c r="Z295" s="204"/>
      <c r="AA295" s="206"/>
      <c r="AB295" s="49">
        <f t="shared" si="28"/>
        <v>0</v>
      </c>
    </row>
    <row r="296" spans="9:28" ht="29.25" customHeight="1" x14ac:dyDescent="0.5">
      <c r="I296" s="48"/>
      <c r="J296" s="48"/>
      <c r="K296" s="48"/>
      <c r="L296" s="48"/>
      <c r="M296" s="48"/>
      <c r="N296" s="48"/>
      <c r="O296" s="48"/>
      <c r="P296" s="50">
        <f t="shared" si="26"/>
        <v>1</v>
      </c>
      <c r="Q296" s="64"/>
      <c r="R296" s="64"/>
      <c r="S296" s="63"/>
      <c r="T296" s="221"/>
      <c r="U296" s="224"/>
      <c r="V296" s="64"/>
      <c r="W296" s="64"/>
      <c r="X296" s="64"/>
      <c r="Y296" s="163" t="str">
        <f t="shared" si="27"/>
        <v xml:space="preserve"> </v>
      </c>
      <c r="Z296" s="64"/>
      <c r="AA296" s="60"/>
      <c r="AB296" s="49">
        <f t="shared" si="28"/>
        <v>60</v>
      </c>
    </row>
    <row r="297" spans="9:28" ht="29.25" customHeight="1" x14ac:dyDescent="0.5">
      <c r="I297" s="48"/>
      <c r="J297" s="48"/>
      <c r="K297" s="48"/>
      <c r="L297" s="48"/>
      <c r="M297" s="48"/>
      <c r="N297" s="48"/>
      <c r="O297" s="48"/>
      <c r="P297" s="50">
        <f t="shared" si="26"/>
        <v>1</v>
      </c>
      <c r="Q297" s="198"/>
      <c r="R297" s="198"/>
      <c r="S297" s="207"/>
      <c r="T297" s="232"/>
      <c r="U297" s="233"/>
      <c r="V297" s="208"/>
      <c r="W297" s="208"/>
      <c r="X297" s="208"/>
      <c r="Y297" s="209" t="str">
        <f t="shared" si="27"/>
        <v xml:space="preserve"> </v>
      </c>
      <c r="Z297" s="208"/>
      <c r="AA297" s="210"/>
      <c r="AB297" s="49">
        <f t="shared" si="28"/>
        <v>0</v>
      </c>
    </row>
    <row r="298" spans="9:28" ht="29.25" customHeight="1" x14ac:dyDescent="0.4">
      <c r="I298" s="48"/>
      <c r="J298" s="48"/>
      <c r="K298" s="48"/>
      <c r="L298" s="48"/>
      <c r="M298" s="48"/>
      <c r="N298" s="48"/>
      <c r="O298" s="48"/>
      <c r="P298" s="50">
        <f t="shared" si="26"/>
        <v>1</v>
      </c>
      <c r="Q298" s="211"/>
      <c r="R298" s="211"/>
      <c r="S298" s="212"/>
      <c r="T298" s="226">
        <v>60</v>
      </c>
      <c r="U298" s="229">
        <f>AB299-((60/P299)*S299)</f>
        <v>60</v>
      </c>
      <c r="V298" s="201"/>
      <c r="W298" s="201"/>
      <c r="X298" s="201"/>
      <c r="Y298" s="213" t="str">
        <f t="shared" si="27"/>
        <v xml:space="preserve"> </v>
      </c>
      <c r="Z298" s="201"/>
      <c r="AA298" s="201"/>
      <c r="AB298" s="49">
        <f t="shared" si="28"/>
        <v>0</v>
      </c>
    </row>
    <row r="299" spans="9:28" ht="29.25" customHeight="1" x14ac:dyDescent="0.5">
      <c r="I299" s="48"/>
      <c r="J299" s="48"/>
      <c r="K299" s="48"/>
      <c r="L299" s="48"/>
      <c r="M299" s="48"/>
      <c r="N299" s="48"/>
      <c r="O299" s="48"/>
      <c r="P299" s="50">
        <f t="shared" si="26"/>
        <v>1</v>
      </c>
      <c r="Q299" s="192"/>
      <c r="R299" s="192"/>
      <c r="S299" s="193"/>
      <c r="T299" s="227"/>
      <c r="U299" s="230"/>
      <c r="V299" s="65"/>
      <c r="W299" s="65"/>
      <c r="X299" s="65"/>
      <c r="Y299" s="164" t="str">
        <f t="shared" si="27"/>
        <v xml:space="preserve"> </v>
      </c>
      <c r="Z299" s="65"/>
      <c r="AA299" s="61"/>
      <c r="AB299" s="49">
        <f t="shared" si="28"/>
        <v>60</v>
      </c>
    </row>
    <row r="300" spans="9:28" ht="29.25" customHeight="1" x14ac:dyDescent="0.5">
      <c r="I300" s="48"/>
      <c r="J300" s="48"/>
      <c r="K300" s="48"/>
      <c r="L300" s="48"/>
      <c r="M300" s="48"/>
      <c r="N300" s="48"/>
      <c r="O300" s="48"/>
      <c r="P300" s="50">
        <f t="shared" si="26"/>
        <v>1</v>
      </c>
      <c r="Q300" s="196"/>
      <c r="R300" s="196"/>
      <c r="S300" s="197"/>
      <c r="T300" s="228"/>
      <c r="U300" s="231"/>
      <c r="V300" s="198"/>
      <c r="W300" s="198"/>
      <c r="X300" s="198"/>
      <c r="Y300" s="199" t="str">
        <f t="shared" si="27"/>
        <v xml:space="preserve"> </v>
      </c>
      <c r="Z300" s="198"/>
      <c r="AA300" s="200"/>
      <c r="AB300" s="49">
        <f t="shared" si="28"/>
        <v>0</v>
      </c>
    </row>
    <row r="301" spans="9:28" ht="29.25" customHeight="1" x14ac:dyDescent="0.5">
      <c r="I301" s="48"/>
      <c r="J301" s="48"/>
      <c r="K301" s="48"/>
      <c r="L301" s="48"/>
      <c r="M301" s="48"/>
      <c r="N301" s="48"/>
      <c r="O301" s="48"/>
      <c r="P301" s="50">
        <f t="shared" si="26"/>
        <v>1</v>
      </c>
      <c r="Q301" s="201"/>
      <c r="R301" s="202"/>
      <c r="S301" s="203"/>
      <c r="T301" s="220">
        <v>60</v>
      </c>
      <c r="U301" s="223">
        <f>AB302-((60/P302)*S302)</f>
        <v>60</v>
      </c>
      <c r="V301" s="204"/>
      <c r="W301" s="204"/>
      <c r="X301" s="204"/>
      <c r="Y301" s="205" t="str">
        <f t="shared" si="27"/>
        <v xml:space="preserve"> </v>
      </c>
      <c r="Z301" s="204"/>
      <c r="AA301" s="206"/>
      <c r="AB301" s="49">
        <f t="shared" si="28"/>
        <v>0</v>
      </c>
    </row>
    <row r="302" spans="9:28" ht="29.25" customHeight="1" x14ac:dyDescent="0.5">
      <c r="I302" s="48"/>
      <c r="J302" s="48"/>
      <c r="K302" s="48"/>
      <c r="L302" s="48"/>
      <c r="M302" s="48"/>
      <c r="N302" s="48"/>
      <c r="O302" s="48"/>
      <c r="P302" s="50">
        <f t="shared" si="26"/>
        <v>1</v>
      </c>
      <c r="Q302" s="64"/>
      <c r="R302" s="64"/>
      <c r="S302" s="63"/>
      <c r="T302" s="221"/>
      <c r="U302" s="224"/>
      <c r="V302" s="64"/>
      <c r="W302" s="64"/>
      <c r="X302" s="64"/>
      <c r="Y302" s="163" t="str">
        <f t="shared" si="27"/>
        <v xml:space="preserve"> </v>
      </c>
      <c r="Z302" s="64"/>
      <c r="AA302" s="60"/>
      <c r="AB302" s="49">
        <f t="shared" si="28"/>
        <v>60</v>
      </c>
    </row>
    <row r="303" spans="9:28" ht="29.25" customHeight="1" x14ac:dyDescent="0.5">
      <c r="I303" s="48"/>
      <c r="J303" s="48"/>
      <c r="K303" s="48"/>
      <c r="L303" s="48"/>
      <c r="M303" s="48"/>
      <c r="N303" s="48"/>
      <c r="O303" s="48"/>
      <c r="P303" s="50">
        <f t="shared" si="26"/>
        <v>1</v>
      </c>
      <c r="Q303" s="198"/>
      <c r="R303" s="198"/>
      <c r="S303" s="207"/>
      <c r="T303" s="232"/>
      <c r="U303" s="233"/>
      <c r="V303" s="208"/>
      <c r="W303" s="208"/>
      <c r="X303" s="208"/>
      <c r="Y303" s="209" t="str">
        <f t="shared" si="27"/>
        <v xml:space="preserve"> </v>
      </c>
      <c r="Z303" s="208"/>
      <c r="AA303" s="210"/>
      <c r="AB303" s="49">
        <f t="shared" si="28"/>
        <v>0</v>
      </c>
    </row>
    <row r="304" spans="9:28" ht="29.25" customHeight="1" x14ac:dyDescent="0.4">
      <c r="I304" s="48"/>
      <c r="J304" s="48"/>
      <c r="K304" s="48"/>
      <c r="L304" s="48"/>
      <c r="M304" s="48"/>
      <c r="N304" s="48"/>
      <c r="O304" s="48"/>
      <c r="P304" s="50">
        <f t="shared" si="26"/>
        <v>1</v>
      </c>
      <c r="Q304" s="211"/>
      <c r="R304" s="211"/>
      <c r="S304" s="212"/>
      <c r="T304" s="226">
        <v>60</v>
      </c>
      <c r="U304" s="229">
        <f>AB305-((60/P305)*S305)</f>
        <v>60</v>
      </c>
      <c r="V304" s="201"/>
      <c r="W304" s="201"/>
      <c r="X304" s="201"/>
      <c r="Y304" s="213" t="str">
        <f t="shared" si="27"/>
        <v xml:space="preserve"> </v>
      </c>
      <c r="Z304" s="201"/>
      <c r="AA304" s="201"/>
      <c r="AB304" s="49">
        <f t="shared" si="28"/>
        <v>0</v>
      </c>
    </row>
    <row r="305" spans="9:28" ht="29.25" customHeight="1" x14ac:dyDescent="0.5">
      <c r="I305" s="48"/>
      <c r="J305" s="48"/>
      <c r="K305" s="48"/>
      <c r="L305" s="48"/>
      <c r="M305" s="48"/>
      <c r="N305" s="48"/>
      <c r="O305" s="48"/>
      <c r="P305" s="50">
        <f t="shared" si="26"/>
        <v>1</v>
      </c>
      <c r="Q305" s="192"/>
      <c r="R305" s="192"/>
      <c r="S305" s="193"/>
      <c r="T305" s="227"/>
      <c r="U305" s="230"/>
      <c r="V305" s="65"/>
      <c r="W305" s="65"/>
      <c r="X305" s="65"/>
      <c r="Y305" s="164" t="str">
        <f t="shared" si="27"/>
        <v xml:space="preserve"> </v>
      </c>
      <c r="Z305" s="65"/>
      <c r="AA305" s="61"/>
      <c r="AB305" s="49">
        <f t="shared" si="28"/>
        <v>60</v>
      </c>
    </row>
    <row r="306" spans="9:28" ht="29.25" customHeight="1" x14ac:dyDescent="0.5">
      <c r="I306" s="48"/>
      <c r="J306" s="48"/>
      <c r="K306" s="48"/>
      <c r="L306" s="48"/>
      <c r="M306" s="48"/>
      <c r="N306" s="48"/>
      <c r="O306" s="48"/>
      <c r="P306" s="50">
        <f t="shared" si="26"/>
        <v>1</v>
      </c>
      <c r="Q306" s="196"/>
      <c r="R306" s="196"/>
      <c r="S306" s="197"/>
      <c r="T306" s="228"/>
      <c r="U306" s="231"/>
      <c r="V306" s="198"/>
      <c r="W306" s="198"/>
      <c r="X306" s="198"/>
      <c r="Y306" s="199" t="str">
        <f t="shared" si="27"/>
        <v xml:space="preserve"> </v>
      </c>
      <c r="Z306" s="198"/>
      <c r="AA306" s="200"/>
      <c r="AB306" s="49">
        <f t="shared" si="28"/>
        <v>0</v>
      </c>
    </row>
    <row r="307" spans="9:28" ht="29.25" customHeight="1" x14ac:dyDescent="0.5">
      <c r="I307" s="48"/>
      <c r="J307" s="48"/>
      <c r="K307" s="48"/>
      <c r="L307" s="48"/>
      <c r="M307" s="48"/>
      <c r="N307" s="48"/>
      <c r="O307" s="48"/>
      <c r="P307" s="50">
        <f t="shared" si="26"/>
        <v>1</v>
      </c>
      <c r="Q307" s="201"/>
      <c r="R307" s="202"/>
      <c r="S307" s="203"/>
      <c r="T307" s="220">
        <v>60</v>
      </c>
      <c r="U307" s="223">
        <f>AB308-((60/P308)*S308)</f>
        <v>60</v>
      </c>
      <c r="V307" s="204"/>
      <c r="W307" s="204"/>
      <c r="X307" s="204"/>
      <c r="Y307" s="205" t="str">
        <f t="shared" si="27"/>
        <v xml:space="preserve"> </v>
      </c>
      <c r="Z307" s="204"/>
      <c r="AA307" s="206"/>
      <c r="AB307" s="49">
        <f t="shared" si="28"/>
        <v>0</v>
      </c>
    </row>
    <row r="308" spans="9:28" ht="29.25" customHeight="1" x14ac:dyDescent="0.5">
      <c r="I308" s="48"/>
      <c r="J308" s="48"/>
      <c r="K308" s="48"/>
      <c r="L308" s="48"/>
      <c r="M308" s="48"/>
      <c r="N308" s="48"/>
      <c r="O308" s="48"/>
      <c r="P308" s="50">
        <f t="shared" si="26"/>
        <v>1</v>
      </c>
      <c r="Q308" s="64"/>
      <c r="R308" s="64"/>
      <c r="S308" s="63"/>
      <c r="T308" s="221"/>
      <c r="U308" s="224"/>
      <c r="V308" s="64"/>
      <c r="W308" s="64"/>
      <c r="X308" s="64"/>
      <c r="Y308" s="163" t="str">
        <f t="shared" si="27"/>
        <v xml:space="preserve"> </v>
      </c>
      <c r="Z308" s="64"/>
      <c r="AA308" s="60"/>
      <c r="AB308" s="49">
        <f t="shared" si="28"/>
        <v>60</v>
      </c>
    </row>
    <row r="309" spans="9:28" ht="29.25" customHeight="1" x14ac:dyDescent="0.5">
      <c r="I309" s="48"/>
      <c r="J309" s="48"/>
      <c r="K309" s="48"/>
      <c r="L309" s="48"/>
      <c r="M309" s="48"/>
      <c r="N309" s="48"/>
      <c r="O309" s="48"/>
      <c r="P309" s="50">
        <f t="shared" si="26"/>
        <v>1</v>
      </c>
      <c r="Q309" s="198"/>
      <c r="R309" s="198"/>
      <c r="S309" s="207"/>
      <c r="T309" s="232"/>
      <c r="U309" s="233"/>
      <c r="V309" s="208"/>
      <c r="W309" s="208"/>
      <c r="X309" s="208"/>
      <c r="Y309" s="209" t="str">
        <f t="shared" si="27"/>
        <v xml:space="preserve"> </v>
      </c>
      <c r="Z309" s="208"/>
      <c r="AA309" s="210"/>
      <c r="AB309" s="49">
        <f t="shared" si="28"/>
        <v>0</v>
      </c>
    </row>
    <row r="310" spans="9:28" ht="29.25" customHeight="1" x14ac:dyDescent="0.4">
      <c r="I310" s="48"/>
      <c r="J310" s="48"/>
      <c r="K310" s="48"/>
      <c r="L310" s="48"/>
      <c r="M310" s="48"/>
      <c r="N310" s="48"/>
      <c r="O310" s="48"/>
      <c r="P310" s="50">
        <f t="shared" si="26"/>
        <v>1</v>
      </c>
      <c r="Q310" s="211"/>
      <c r="R310" s="211"/>
      <c r="S310" s="212"/>
      <c r="T310" s="226">
        <v>60</v>
      </c>
      <c r="U310" s="229">
        <f>AB311-((60/P311)*S311)</f>
        <v>60</v>
      </c>
      <c r="V310" s="201"/>
      <c r="W310" s="201"/>
      <c r="X310" s="201"/>
      <c r="Y310" s="213" t="str">
        <f t="shared" si="27"/>
        <v xml:space="preserve"> </v>
      </c>
      <c r="Z310" s="201"/>
      <c r="AA310" s="201"/>
      <c r="AB310" s="49">
        <f t="shared" si="28"/>
        <v>0</v>
      </c>
    </row>
    <row r="311" spans="9:28" ht="29.25" customHeight="1" x14ac:dyDescent="0.5">
      <c r="I311" s="48"/>
      <c r="J311" s="48"/>
      <c r="K311" s="48"/>
      <c r="L311" s="48"/>
      <c r="M311" s="48"/>
      <c r="N311" s="48"/>
      <c r="O311" s="48"/>
      <c r="P311" s="50">
        <f t="shared" si="26"/>
        <v>1</v>
      </c>
      <c r="Q311" s="192"/>
      <c r="R311" s="192"/>
      <c r="S311" s="193"/>
      <c r="T311" s="227"/>
      <c r="U311" s="230"/>
      <c r="V311" s="65"/>
      <c r="W311" s="65"/>
      <c r="X311" s="65"/>
      <c r="Y311" s="164" t="str">
        <f t="shared" si="27"/>
        <v xml:space="preserve"> </v>
      </c>
      <c r="Z311" s="65"/>
      <c r="AA311" s="61"/>
      <c r="AB311" s="49">
        <f t="shared" si="28"/>
        <v>60</v>
      </c>
    </row>
    <row r="312" spans="9:28" ht="29.25" customHeight="1" x14ac:dyDescent="0.5">
      <c r="I312" s="48"/>
      <c r="J312" s="48"/>
      <c r="K312" s="48"/>
      <c r="L312" s="48"/>
      <c r="M312" s="48"/>
      <c r="N312" s="48"/>
      <c r="O312" s="48"/>
      <c r="P312" s="50">
        <f t="shared" si="26"/>
        <v>1</v>
      </c>
      <c r="Q312" s="196"/>
      <c r="R312" s="196"/>
      <c r="S312" s="197"/>
      <c r="T312" s="228"/>
      <c r="U312" s="231"/>
      <c r="V312" s="198"/>
      <c r="W312" s="198"/>
      <c r="X312" s="198"/>
      <c r="Y312" s="199" t="str">
        <f t="shared" si="27"/>
        <v xml:space="preserve"> </v>
      </c>
      <c r="Z312" s="198"/>
      <c r="AA312" s="200"/>
      <c r="AB312" s="49">
        <f t="shared" si="28"/>
        <v>0</v>
      </c>
    </row>
    <row r="313" spans="9:28" ht="29.25" customHeight="1" x14ac:dyDescent="0.5">
      <c r="I313" s="48"/>
      <c r="J313" s="48"/>
      <c r="K313" s="48"/>
      <c r="L313" s="48"/>
      <c r="M313" s="48"/>
      <c r="N313" s="48"/>
      <c r="O313" s="48"/>
      <c r="P313" s="50">
        <f t="shared" si="26"/>
        <v>1</v>
      </c>
      <c r="Q313" s="201"/>
      <c r="R313" s="202"/>
      <c r="S313" s="203"/>
      <c r="T313" s="220">
        <v>60</v>
      </c>
      <c r="U313" s="223">
        <f>AB314-((60/P314)*S314)</f>
        <v>60</v>
      </c>
      <c r="V313" s="204"/>
      <c r="W313" s="204"/>
      <c r="X313" s="204"/>
      <c r="Y313" s="205" t="str">
        <f t="shared" si="27"/>
        <v xml:space="preserve"> </v>
      </c>
      <c r="Z313" s="204"/>
      <c r="AA313" s="206"/>
      <c r="AB313" s="49">
        <f t="shared" si="28"/>
        <v>0</v>
      </c>
    </row>
    <row r="314" spans="9:28" ht="29.25" customHeight="1" x14ac:dyDescent="0.5">
      <c r="I314" s="48"/>
      <c r="J314" s="48"/>
      <c r="K314" s="48"/>
      <c r="L314" s="48"/>
      <c r="M314" s="48"/>
      <c r="N314" s="48"/>
      <c r="O314" s="48"/>
      <c r="P314" s="50">
        <f t="shared" si="26"/>
        <v>1</v>
      </c>
      <c r="Q314" s="64"/>
      <c r="R314" s="64"/>
      <c r="S314" s="63"/>
      <c r="T314" s="221"/>
      <c r="U314" s="224"/>
      <c r="V314" s="64"/>
      <c r="W314" s="64"/>
      <c r="X314" s="64"/>
      <c r="Y314" s="163" t="str">
        <f t="shared" si="27"/>
        <v xml:space="preserve"> </v>
      </c>
      <c r="Z314" s="64"/>
      <c r="AA314" s="60"/>
      <c r="AB314" s="49">
        <f t="shared" si="28"/>
        <v>60</v>
      </c>
    </row>
    <row r="315" spans="9:28" ht="29.25" customHeight="1" x14ac:dyDescent="0.5">
      <c r="I315" s="48"/>
      <c r="J315" s="48"/>
      <c r="K315" s="48"/>
      <c r="L315" s="48"/>
      <c r="M315" s="48"/>
      <c r="N315" s="48"/>
      <c r="O315" s="48"/>
      <c r="P315" s="50">
        <f t="shared" si="26"/>
        <v>1</v>
      </c>
      <c r="Q315" s="198"/>
      <c r="R315" s="198"/>
      <c r="S315" s="207"/>
      <c r="T315" s="232"/>
      <c r="U315" s="233"/>
      <c r="V315" s="208"/>
      <c r="W315" s="208"/>
      <c r="X315" s="208"/>
      <c r="Y315" s="209" t="str">
        <f t="shared" si="27"/>
        <v xml:space="preserve"> </v>
      </c>
      <c r="Z315" s="208"/>
      <c r="AA315" s="210"/>
      <c r="AB315" s="49">
        <f t="shared" si="28"/>
        <v>0</v>
      </c>
    </row>
    <row r="316" spans="9:28" ht="29.25" customHeight="1" x14ac:dyDescent="0.4">
      <c r="I316" s="48"/>
      <c r="J316" s="48"/>
      <c r="K316" s="48"/>
      <c r="L316" s="48"/>
      <c r="M316" s="48"/>
      <c r="N316" s="48"/>
      <c r="O316" s="48"/>
      <c r="P316" s="50">
        <f t="shared" si="26"/>
        <v>1</v>
      </c>
      <c r="Q316" s="211"/>
      <c r="R316" s="211"/>
      <c r="S316" s="212"/>
      <c r="T316" s="226">
        <v>60</v>
      </c>
      <c r="U316" s="229">
        <f>AB317-((60/P317)*S317)</f>
        <v>60</v>
      </c>
      <c r="V316" s="201"/>
      <c r="W316" s="201"/>
      <c r="X316" s="201"/>
      <c r="Y316" s="213" t="str">
        <f t="shared" si="27"/>
        <v xml:space="preserve"> </v>
      </c>
      <c r="Z316" s="201"/>
      <c r="AA316" s="201"/>
      <c r="AB316" s="49">
        <f t="shared" si="28"/>
        <v>0</v>
      </c>
    </row>
    <row r="317" spans="9:28" ht="29.25" customHeight="1" x14ac:dyDescent="0.5">
      <c r="I317" s="48"/>
      <c r="J317" s="48"/>
      <c r="K317" s="48"/>
      <c r="L317" s="48"/>
      <c r="M317" s="48"/>
      <c r="N317" s="48"/>
      <c r="O317" s="48"/>
      <c r="P317" s="50">
        <f t="shared" si="26"/>
        <v>1</v>
      </c>
      <c r="Q317" s="192"/>
      <c r="R317" s="192"/>
      <c r="S317" s="193"/>
      <c r="T317" s="227"/>
      <c r="U317" s="230"/>
      <c r="V317" s="65"/>
      <c r="W317" s="65"/>
      <c r="X317" s="65"/>
      <c r="Y317" s="164" t="str">
        <f t="shared" si="27"/>
        <v xml:space="preserve"> </v>
      </c>
      <c r="Z317" s="65"/>
      <c r="AA317" s="61"/>
      <c r="AB317" s="49">
        <f t="shared" si="28"/>
        <v>60</v>
      </c>
    </row>
    <row r="318" spans="9:28" ht="29.25" customHeight="1" x14ac:dyDescent="0.5">
      <c r="I318" s="48"/>
      <c r="J318" s="48"/>
      <c r="K318" s="48"/>
      <c r="L318" s="48"/>
      <c r="M318" s="48"/>
      <c r="N318" s="48"/>
      <c r="O318" s="48"/>
      <c r="P318" s="50">
        <f t="shared" si="26"/>
        <v>1</v>
      </c>
      <c r="Q318" s="196"/>
      <c r="R318" s="196"/>
      <c r="S318" s="197"/>
      <c r="T318" s="228"/>
      <c r="U318" s="231"/>
      <c r="V318" s="198"/>
      <c r="W318" s="198"/>
      <c r="X318" s="198"/>
      <c r="Y318" s="199" t="str">
        <f t="shared" si="27"/>
        <v xml:space="preserve"> </v>
      </c>
      <c r="Z318" s="198"/>
      <c r="AA318" s="200"/>
      <c r="AB318" s="49">
        <f t="shared" si="28"/>
        <v>0</v>
      </c>
    </row>
    <row r="319" spans="9:28" ht="29.25" customHeight="1" x14ac:dyDescent="0.5">
      <c r="I319" s="48"/>
      <c r="J319" s="48"/>
      <c r="K319" s="48"/>
      <c r="L319" s="48"/>
      <c r="M319" s="48"/>
      <c r="N319" s="48"/>
      <c r="O319" s="48"/>
      <c r="P319" s="50">
        <f t="shared" si="26"/>
        <v>1</v>
      </c>
      <c r="Q319" s="201"/>
      <c r="R319" s="202"/>
      <c r="S319" s="203"/>
      <c r="T319" s="220">
        <v>60</v>
      </c>
      <c r="U319" s="223">
        <f>AB320-((60/P320)*S320)</f>
        <v>60</v>
      </c>
      <c r="V319" s="204"/>
      <c r="W319" s="204"/>
      <c r="X319" s="204"/>
      <c r="Y319" s="205" t="str">
        <f t="shared" si="27"/>
        <v xml:space="preserve"> </v>
      </c>
      <c r="Z319" s="204"/>
      <c r="AA319" s="206"/>
      <c r="AB319" s="49">
        <f t="shared" si="28"/>
        <v>0</v>
      </c>
    </row>
    <row r="320" spans="9:28" ht="29.25" customHeight="1" x14ac:dyDescent="0.5">
      <c r="I320" s="48"/>
      <c r="J320" s="48"/>
      <c r="K320" s="48"/>
      <c r="L320" s="48"/>
      <c r="M320" s="48"/>
      <c r="N320" s="48"/>
      <c r="O320" s="48"/>
      <c r="P320" s="50">
        <f t="shared" si="26"/>
        <v>1</v>
      </c>
      <c r="Q320" s="64"/>
      <c r="R320" s="64"/>
      <c r="S320" s="63"/>
      <c r="T320" s="221"/>
      <c r="U320" s="224"/>
      <c r="V320" s="64"/>
      <c r="W320" s="64"/>
      <c r="X320" s="64"/>
      <c r="Y320" s="163" t="str">
        <f t="shared" si="27"/>
        <v xml:space="preserve"> </v>
      </c>
      <c r="Z320" s="64"/>
      <c r="AA320" s="60"/>
      <c r="AB320" s="49">
        <f t="shared" si="28"/>
        <v>60</v>
      </c>
    </row>
    <row r="321" spans="9:28" ht="29.25" customHeight="1" x14ac:dyDescent="0.5">
      <c r="I321" s="48"/>
      <c r="J321" s="48"/>
      <c r="K321" s="48"/>
      <c r="L321" s="48"/>
      <c r="M321" s="48"/>
      <c r="N321" s="48"/>
      <c r="O321" s="48"/>
      <c r="P321" s="50">
        <f t="shared" si="26"/>
        <v>1</v>
      </c>
      <c r="Q321" s="198"/>
      <c r="R321" s="198"/>
      <c r="S321" s="207"/>
      <c r="T321" s="232"/>
      <c r="U321" s="233"/>
      <c r="V321" s="208"/>
      <c r="W321" s="208"/>
      <c r="X321" s="208"/>
      <c r="Y321" s="209" t="str">
        <f t="shared" si="27"/>
        <v xml:space="preserve"> </v>
      </c>
      <c r="Z321" s="208"/>
      <c r="AA321" s="210"/>
      <c r="AB321" s="49">
        <f t="shared" si="28"/>
        <v>0</v>
      </c>
    </row>
    <row r="322" spans="9:28" ht="29.25" customHeight="1" x14ac:dyDescent="0.4">
      <c r="I322" s="48"/>
      <c r="J322" s="48"/>
      <c r="K322" s="48"/>
      <c r="L322" s="48"/>
      <c r="M322" s="48"/>
      <c r="N322" s="48"/>
      <c r="O322" s="48"/>
      <c r="P322" s="50">
        <f t="shared" si="26"/>
        <v>1</v>
      </c>
      <c r="Q322" s="211"/>
      <c r="R322" s="211"/>
      <c r="S322" s="212"/>
      <c r="T322" s="226">
        <v>60</v>
      </c>
      <c r="U322" s="229">
        <f>AB323-((60/P323)*S323)</f>
        <v>60</v>
      </c>
      <c r="V322" s="201"/>
      <c r="W322" s="201"/>
      <c r="X322" s="201"/>
      <c r="Y322" s="213" t="str">
        <f t="shared" si="27"/>
        <v xml:space="preserve"> </v>
      </c>
      <c r="Z322" s="201"/>
      <c r="AA322" s="201"/>
      <c r="AB322" s="49">
        <f t="shared" si="28"/>
        <v>0</v>
      </c>
    </row>
    <row r="323" spans="9:28" ht="29.25" customHeight="1" x14ac:dyDescent="0.5">
      <c r="I323" s="48"/>
      <c r="J323" s="48"/>
      <c r="K323" s="48"/>
      <c r="L323" s="48"/>
      <c r="M323" s="48"/>
      <c r="N323" s="48"/>
      <c r="O323" s="48"/>
      <c r="P323" s="50">
        <f t="shared" si="26"/>
        <v>1</v>
      </c>
      <c r="Q323" s="192"/>
      <c r="R323" s="192"/>
      <c r="S323" s="193"/>
      <c r="T323" s="227"/>
      <c r="U323" s="230"/>
      <c r="V323" s="65"/>
      <c r="W323" s="65"/>
      <c r="X323" s="65"/>
      <c r="Y323" s="164" t="str">
        <f t="shared" si="27"/>
        <v xml:space="preserve"> </v>
      </c>
      <c r="Z323" s="65"/>
      <c r="AA323" s="61"/>
      <c r="AB323" s="49">
        <f t="shared" si="28"/>
        <v>60</v>
      </c>
    </row>
    <row r="324" spans="9:28" ht="29.25" customHeight="1" x14ac:dyDescent="0.5">
      <c r="I324" s="48"/>
      <c r="J324" s="48"/>
      <c r="K324" s="48"/>
      <c r="L324" s="48"/>
      <c r="M324" s="48"/>
      <c r="N324" s="48"/>
      <c r="O324" s="48"/>
      <c r="P324" s="50">
        <f t="shared" si="26"/>
        <v>1</v>
      </c>
      <c r="Q324" s="196"/>
      <c r="R324" s="196"/>
      <c r="S324" s="197"/>
      <c r="T324" s="228"/>
      <c r="U324" s="231"/>
      <c r="V324" s="198"/>
      <c r="W324" s="198"/>
      <c r="X324" s="198"/>
      <c r="Y324" s="199" t="str">
        <f t="shared" si="27"/>
        <v xml:space="preserve"> </v>
      </c>
      <c r="Z324" s="198"/>
      <c r="AA324" s="200"/>
      <c r="AB324" s="49">
        <f t="shared" si="28"/>
        <v>0</v>
      </c>
    </row>
    <row r="325" spans="9:28" ht="29.25" customHeight="1" x14ac:dyDescent="0.5">
      <c r="I325" s="48"/>
      <c r="J325" s="48"/>
      <c r="K325" s="48"/>
      <c r="L325" s="48"/>
      <c r="M325" s="48"/>
      <c r="N325" s="48"/>
      <c r="O325" s="48"/>
      <c r="P325" s="50">
        <f t="shared" ref="P325:P388" si="29">IF(Q325=$B$26,(IF(R325=$C$28,$D$12,$D$5)),(IF(Q325=$B$27,$D$6,(IF(Q325=$B$28,$D$6,(IF(Q325=$B$29,$D$6,(IF(Q325=$B$30,$D$6,(IF(Q325=$B$31,$D$8,(IF(Q325=$B$32,$D$9,(IF(Q325=$B$33,$D$10,(IF(Q325=$B$34,$D$11,(IF(Q325=$B$35,$D$13,(IF(Q325=$B$38,$D$14,(IF(Q325=$B$36,$D$7,(IF(Q325=$B$37,$D$15,1)))))))))))))))))))))))))</f>
        <v>1</v>
      </c>
      <c r="Q325" s="201"/>
      <c r="R325" s="202"/>
      <c r="S325" s="203"/>
      <c r="T325" s="220">
        <v>60</v>
      </c>
      <c r="U325" s="223">
        <f>AB326-((60/P326)*S326)</f>
        <v>60</v>
      </c>
      <c r="V325" s="204"/>
      <c r="W325" s="204"/>
      <c r="X325" s="204"/>
      <c r="Y325" s="205" t="str">
        <f t="shared" ref="Y325:Y388" si="30">IF(X325=1,"Calidad",(IF(X325=2,"Logistica",(IF(X325=3,"Manufactura",(IF(X325=4,"Mantenimiento",(IF(X325=5,"Cambio de modelo",(IF(X325=6,"Starving",(IF(X325=7,"Bloqueo",(IF(X325=8,"Paro Programado",(IF(X325=9,"Falta de Personal",IF(X325=10,"Otros"," "))))))))))))))))))</f>
        <v xml:space="preserve"> </v>
      </c>
      <c r="Z325" s="204"/>
      <c r="AA325" s="206"/>
      <c r="AB325" s="49">
        <f t="shared" ref="AB325:AB388" si="31">IF(T324=$F$20,45,(IF(T324=$F$21,30,(IF(T324=$F$22,50,(IF(T324=$F$23,60,0)))))))</f>
        <v>0</v>
      </c>
    </row>
    <row r="326" spans="9:28" ht="29.25" customHeight="1" x14ac:dyDescent="0.5">
      <c r="I326" s="48"/>
      <c r="J326" s="48"/>
      <c r="K326" s="48"/>
      <c r="L326" s="48"/>
      <c r="M326" s="48"/>
      <c r="N326" s="48"/>
      <c r="O326" s="48"/>
      <c r="P326" s="50">
        <f t="shared" si="29"/>
        <v>1</v>
      </c>
      <c r="Q326" s="64"/>
      <c r="R326" s="64"/>
      <c r="S326" s="63"/>
      <c r="T326" s="221"/>
      <c r="U326" s="224"/>
      <c r="V326" s="64"/>
      <c r="W326" s="64"/>
      <c r="X326" s="64"/>
      <c r="Y326" s="163" t="str">
        <f t="shared" si="30"/>
        <v xml:space="preserve"> </v>
      </c>
      <c r="Z326" s="64"/>
      <c r="AA326" s="60"/>
      <c r="AB326" s="49">
        <f t="shared" si="31"/>
        <v>60</v>
      </c>
    </row>
    <row r="327" spans="9:28" ht="29.25" customHeight="1" x14ac:dyDescent="0.5">
      <c r="I327" s="48"/>
      <c r="J327" s="48"/>
      <c r="K327" s="48"/>
      <c r="L327" s="48"/>
      <c r="M327" s="48"/>
      <c r="N327" s="48"/>
      <c r="O327" s="48"/>
      <c r="P327" s="50">
        <f t="shared" si="29"/>
        <v>1</v>
      </c>
      <c r="Q327" s="198"/>
      <c r="R327" s="198"/>
      <c r="S327" s="207"/>
      <c r="T327" s="232"/>
      <c r="U327" s="233"/>
      <c r="V327" s="208"/>
      <c r="W327" s="208"/>
      <c r="X327" s="208"/>
      <c r="Y327" s="209" t="str">
        <f t="shared" si="30"/>
        <v xml:space="preserve"> </v>
      </c>
      <c r="Z327" s="208"/>
      <c r="AA327" s="210"/>
      <c r="AB327" s="49">
        <f t="shared" si="31"/>
        <v>0</v>
      </c>
    </row>
    <row r="328" spans="9:28" ht="29.25" customHeight="1" x14ac:dyDescent="0.4">
      <c r="I328" s="48"/>
      <c r="J328" s="48"/>
      <c r="K328" s="48"/>
      <c r="L328" s="48"/>
      <c r="M328" s="48"/>
      <c r="N328" s="48"/>
      <c r="O328" s="48"/>
      <c r="P328" s="50">
        <f t="shared" si="29"/>
        <v>1</v>
      </c>
      <c r="Q328" s="211"/>
      <c r="R328" s="211"/>
      <c r="S328" s="212"/>
      <c r="T328" s="226">
        <v>60</v>
      </c>
      <c r="U328" s="229">
        <f>AB329-((60/P329)*S329)</f>
        <v>60</v>
      </c>
      <c r="V328" s="201"/>
      <c r="W328" s="201"/>
      <c r="X328" s="201"/>
      <c r="Y328" s="213" t="str">
        <f t="shared" si="30"/>
        <v xml:space="preserve"> </v>
      </c>
      <c r="Z328" s="201"/>
      <c r="AA328" s="201"/>
      <c r="AB328" s="49">
        <f t="shared" si="31"/>
        <v>0</v>
      </c>
    </row>
    <row r="329" spans="9:28" ht="29.25" customHeight="1" x14ac:dyDescent="0.5">
      <c r="I329" s="48"/>
      <c r="J329" s="48"/>
      <c r="K329" s="48"/>
      <c r="L329" s="48"/>
      <c r="M329" s="48"/>
      <c r="N329" s="48"/>
      <c r="O329" s="48"/>
      <c r="P329" s="50">
        <f t="shared" si="29"/>
        <v>1</v>
      </c>
      <c r="Q329" s="192"/>
      <c r="R329" s="192"/>
      <c r="S329" s="193"/>
      <c r="T329" s="227"/>
      <c r="U329" s="230"/>
      <c r="V329" s="65"/>
      <c r="W329" s="65"/>
      <c r="X329" s="65"/>
      <c r="Y329" s="164" t="str">
        <f t="shared" si="30"/>
        <v xml:space="preserve"> </v>
      </c>
      <c r="Z329" s="65"/>
      <c r="AA329" s="61"/>
      <c r="AB329" s="49">
        <f t="shared" si="31"/>
        <v>60</v>
      </c>
    </row>
    <row r="330" spans="9:28" ht="29.25" customHeight="1" x14ac:dyDescent="0.5">
      <c r="I330" s="48"/>
      <c r="J330" s="48"/>
      <c r="K330" s="48"/>
      <c r="L330" s="48"/>
      <c r="M330" s="48"/>
      <c r="N330" s="48"/>
      <c r="O330" s="48"/>
      <c r="P330" s="50">
        <f t="shared" si="29"/>
        <v>1</v>
      </c>
      <c r="Q330" s="196"/>
      <c r="R330" s="196"/>
      <c r="S330" s="197"/>
      <c r="T330" s="228"/>
      <c r="U330" s="231"/>
      <c r="V330" s="198"/>
      <c r="W330" s="198"/>
      <c r="X330" s="198"/>
      <c r="Y330" s="199" t="str">
        <f t="shared" si="30"/>
        <v xml:space="preserve"> </v>
      </c>
      <c r="Z330" s="198"/>
      <c r="AA330" s="200"/>
      <c r="AB330" s="49">
        <f t="shared" si="31"/>
        <v>0</v>
      </c>
    </row>
    <row r="331" spans="9:28" ht="29.25" customHeight="1" x14ac:dyDescent="0.5">
      <c r="I331" s="48"/>
      <c r="J331" s="48"/>
      <c r="K331" s="48"/>
      <c r="L331" s="48"/>
      <c r="M331" s="48"/>
      <c r="N331" s="48"/>
      <c r="O331" s="48"/>
      <c r="P331" s="50">
        <f t="shared" si="29"/>
        <v>1</v>
      </c>
      <c r="Q331" s="201"/>
      <c r="R331" s="202"/>
      <c r="S331" s="203"/>
      <c r="T331" s="220">
        <v>60</v>
      </c>
      <c r="U331" s="223">
        <f>AB332-((60/P332)*S332)</f>
        <v>60</v>
      </c>
      <c r="V331" s="204"/>
      <c r="W331" s="204"/>
      <c r="X331" s="204"/>
      <c r="Y331" s="205" t="str">
        <f t="shared" si="30"/>
        <v xml:space="preserve"> </v>
      </c>
      <c r="Z331" s="204"/>
      <c r="AA331" s="206"/>
      <c r="AB331" s="49">
        <f t="shared" si="31"/>
        <v>0</v>
      </c>
    </row>
    <row r="332" spans="9:28" ht="29.25" customHeight="1" x14ac:dyDescent="0.5">
      <c r="I332" s="48"/>
      <c r="J332" s="48"/>
      <c r="K332" s="48"/>
      <c r="L332" s="48"/>
      <c r="M332" s="48"/>
      <c r="N332" s="48"/>
      <c r="O332" s="48"/>
      <c r="P332" s="50">
        <f t="shared" si="29"/>
        <v>1</v>
      </c>
      <c r="Q332" s="64"/>
      <c r="R332" s="64"/>
      <c r="S332" s="63"/>
      <c r="T332" s="221"/>
      <c r="U332" s="224"/>
      <c r="V332" s="64"/>
      <c r="W332" s="64"/>
      <c r="X332" s="64"/>
      <c r="Y332" s="163" t="str">
        <f t="shared" si="30"/>
        <v xml:space="preserve"> </v>
      </c>
      <c r="Z332" s="64"/>
      <c r="AA332" s="60"/>
      <c r="AB332" s="49">
        <f t="shared" si="31"/>
        <v>60</v>
      </c>
    </row>
    <row r="333" spans="9:28" ht="29.25" customHeight="1" x14ac:dyDescent="0.5">
      <c r="I333" s="48"/>
      <c r="J333" s="48"/>
      <c r="K333" s="48"/>
      <c r="L333" s="48"/>
      <c r="M333" s="48"/>
      <c r="N333" s="48"/>
      <c r="O333" s="48"/>
      <c r="P333" s="50">
        <f t="shared" si="29"/>
        <v>1</v>
      </c>
      <c r="Q333" s="198"/>
      <c r="R333" s="198"/>
      <c r="S333" s="207"/>
      <c r="T333" s="232"/>
      <c r="U333" s="233"/>
      <c r="V333" s="208"/>
      <c r="W333" s="208"/>
      <c r="X333" s="208"/>
      <c r="Y333" s="209" t="str">
        <f t="shared" si="30"/>
        <v xml:space="preserve"> </v>
      </c>
      <c r="Z333" s="208"/>
      <c r="AA333" s="210"/>
      <c r="AB333" s="49">
        <f t="shared" si="31"/>
        <v>0</v>
      </c>
    </row>
    <row r="334" spans="9:28" ht="29.25" customHeight="1" x14ac:dyDescent="0.4">
      <c r="I334" s="48"/>
      <c r="J334" s="48"/>
      <c r="K334" s="48"/>
      <c r="L334" s="48"/>
      <c r="M334" s="48"/>
      <c r="N334" s="48"/>
      <c r="O334" s="48"/>
      <c r="P334" s="50">
        <f t="shared" si="29"/>
        <v>1</v>
      </c>
      <c r="Q334" s="211"/>
      <c r="R334" s="211"/>
      <c r="S334" s="212"/>
      <c r="T334" s="226">
        <v>60</v>
      </c>
      <c r="U334" s="229">
        <f>AB335-((60/P335)*S335)</f>
        <v>60</v>
      </c>
      <c r="V334" s="201"/>
      <c r="W334" s="201"/>
      <c r="X334" s="201"/>
      <c r="Y334" s="213" t="str">
        <f t="shared" si="30"/>
        <v xml:space="preserve"> </v>
      </c>
      <c r="Z334" s="201"/>
      <c r="AA334" s="201"/>
      <c r="AB334" s="49">
        <f t="shared" si="31"/>
        <v>0</v>
      </c>
    </row>
    <row r="335" spans="9:28" ht="29.25" customHeight="1" x14ac:dyDescent="0.5">
      <c r="I335" s="48"/>
      <c r="J335" s="48"/>
      <c r="K335" s="48"/>
      <c r="L335" s="48"/>
      <c r="M335" s="48"/>
      <c r="N335" s="48"/>
      <c r="O335" s="48"/>
      <c r="P335" s="50">
        <f t="shared" si="29"/>
        <v>1</v>
      </c>
      <c r="Q335" s="192"/>
      <c r="R335" s="192"/>
      <c r="S335" s="193"/>
      <c r="T335" s="227"/>
      <c r="U335" s="230"/>
      <c r="V335" s="65"/>
      <c r="W335" s="65"/>
      <c r="X335" s="65"/>
      <c r="Y335" s="164" t="str">
        <f t="shared" si="30"/>
        <v xml:space="preserve"> </v>
      </c>
      <c r="Z335" s="65"/>
      <c r="AA335" s="61"/>
      <c r="AB335" s="49">
        <f t="shared" si="31"/>
        <v>60</v>
      </c>
    </row>
    <row r="336" spans="9:28" ht="29.25" customHeight="1" x14ac:dyDescent="0.5">
      <c r="I336" s="48"/>
      <c r="J336" s="48"/>
      <c r="K336" s="48"/>
      <c r="L336" s="48"/>
      <c r="M336" s="48"/>
      <c r="N336" s="48"/>
      <c r="O336" s="48"/>
      <c r="P336" s="50">
        <f t="shared" si="29"/>
        <v>1</v>
      </c>
      <c r="Q336" s="196"/>
      <c r="R336" s="196"/>
      <c r="S336" s="197"/>
      <c r="T336" s="228"/>
      <c r="U336" s="231"/>
      <c r="V336" s="198"/>
      <c r="W336" s="198"/>
      <c r="X336" s="198"/>
      <c r="Y336" s="199" t="str">
        <f t="shared" si="30"/>
        <v xml:space="preserve"> </v>
      </c>
      <c r="Z336" s="198"/>
      <c r="AA336" s="200"/>
      <c r="AB336" s="49">
        <f t="shared" si="31"/>
        <v>0</v>
      </c>
    </row>
    <row r="337" spans="9:28" ht="29.25" customHeight="1" x14ac:dyDescent="0.5">
      <c r="I337" s="48"/>
      <c r="J337" s="48"/>
      <c r="K337" s="48"/>
      <c r="L337" s="48"/>
      <c r="M337" s="48"/>
      <c r="N337" s="48"/>
      <c r="O337" s="48"/>
      <c r="P337" s="50">
        <f t="shared" si="29"/>
        <v>1</v>
      </c>
      <c r="Q337" s="201"/>
      <c r="R337" s="202"/>
      <c r="S337" s="203"/>
      <c r="T337" s="220">
        <v>60</v>
      </c>
      <c r="U337" s="223">
        <f>AB338-((60/P338)*S338)</f>
        <v>60</v>
      </c>
      <c r="V337" s="204"/>
      <c r="W337" s="204"/>
      <c r="X337" s="204"/>
      <c r="Y337" s="205" t="str">
        <f t="shared" si="30"/>
        <v xml:space="preserve"> </v>
      </c>
      <c r="Z337" s="204"/>
      <c r="AA337" s="206"/>
      <c r="AB337" s="49">
        <f t="shared" si="31"/>
        <v>0</v>
      </c>
    </row>
    <row r="338" spans="9:28" ht="29.25" customHeight="1" x14ac:dyDescent="0.5">
      <c r="I338" s="48"/>
      <c r="J338" s="48"/>
      <c r="K338" s="48"/>
      <c r="L338" s="48"/>
      <c r="M338" s="48"/>
      <c r="N338" s="48"/>
      <c r="O338" s="48"/>
      <c r="P338" s="50">
        <f t="shared" si="29"/>
        <v>1</v>
      </c>
      <c r="Q338" s="64"/>
      <c r="R338" s="64"/>
      <c r="S338" s="63"/>
      <c r="T338" s="221"/>
      <c r="U338" s="224"/>
      <c r="V338" s="64"/>
      <c r="W338" s="64"/>
      <c r="X338" s="64"/>
      <c r="Y338" s="163" t="str">
        <f t="shared" si="30"/>
        <v xml:space="preserve"> </v>
      </c>
      <c r="Z338" s="64"/>
      <c r="AA338" s="60"/>
      <c r="AB338" s="49">
        <f t="shared" si="31"/>
        <v>60</v>
      </c>
    </row>
    <row r="339" spans="9:28" ht="29.25" customHeight="1" x14ac:dyDescent="0.5">
      <c r="I339" s="48"/>
      <c r="J339" s="48"/>
      <c r="K339" s="48"/>
      <c r="L339" s="48"/>
      <c r="M339" s="48"/>
      <c r="N339" s="48"/>
      <c r="O339" s="48"/>
      <c r="P339" s="50">
        <f t="shared" si="29"/>
        <v>1</v>
      </c>
      <c r="Q339" s="198"/>
      <c r="R339" s="198"/>
      <c r="S339" s="207"/>
      <c r="T339" s="232"/>
      <c r="U339" s="233"/>
      <c r="V339" s="208"/>
      <c r="W339" s="208"/>
      <c r="X339" s="208"/>
      <c r="Y339" s="209" t="str">
        <f t="shared" si="30"/>
        <v xml:space="preserve"> </v>
      </c>
      <c r="Z339" s="208"/>
      <c r="AA339" s="210"/>
      <c r="AB339" s="49">
        <f t="shared" si="31"/>
        <v>0</v>
      </c>
    </row>
    <row r="340" spans="9:28" ht="29.25" customHeight="1" x14ac:dyDescent="0.4">
      <c r="I340" s="48"/>
      <c r="J340" s="48"/>
      <c r="K340" s="48"/>
      <c r="L340" s="48"/>
      <c r="M340" s="48"/>
      <c r="N340" s="48"/>
      <c r="O340" s="48"/>
      <c r="P340" s="50">
        <f t="shared" si="29"/>
        <v>1</v>
      </c>
      <c r="Q340" s="211"/>
      <c r="R340" s="211"/>
      <c r="S340" s="212"/>
      <c r="T340" s="226">
        <v>60</v>
      </c>
      <c r="U340" s="229">
        <f>AB341-((60/P341)*S341)</f>
        <v>60</v>
      </c>
      <c r="V340" s="201"/>
      <c r="W340" s="201"/>
      <c r="X340" s="201"/>
      <c r="Y340" s="213" t="str">
        <f t="shared" si="30"/>
        <v xml:space="preserve"> </v>
      </c>
      <c r="Z340" s="201"/>
      <c r="AA340" s="201"/>
      <c r="AB340" s="49">
        <f t="shared" si="31"/>
        <v>0</v>
      </c>
    </row>
    <row r="341" spans="9:28" ht="29.25" customHeight="1" x14ac:dyDescent="0.5">
      <c r="I341" s="48"/>
      <c r="J341" s="48"/>
      <c r="K341" s="48"/>
      <c r="L341" s="48"/>
      <c r="M341" s="48"/>
      <c r="N341" s="48"/>
      <c r="O341" s="48"/>
      <c r="P341" s="50">
        <f t="shared" si="29"/>
        <v>1</v>
      </c>
      <c r="Q341" s="192"/>
      <c r="R341" s="192"/>
      <c r="S341" s="193"/>
      <c r="T341" s="227"/>
      <c r="U341" s="230"/>
      <c r="V341" s="65"/>
      <c r="W341" s="65"/>
      <c r="X341" s="65"/>
      <c r="Y341" s="164" t="str">
        <f t="shared" si="30"/>
        <v xml:space="preserve"> </v>
      </c>
      <c r="Z341" s="65"/>
      <c r="AA341" s="61"/>
      <c r="AB341" s="49">
        <f t="shared" si="31"/>
        <v>60</v>
      </c>
    </row>
    <row r="342" spans="9:28" ht="29.25" customHeight="1" x14ac:dyDescent="0.5">
      <c r="I342" s="48"/>
      <c r="J342" s="48"/>
      <c r="K342" s="48"/>
      <c r="L342" s="48"/>
      <c r="M342" s="48"/>
      <c r="N342" s="48"/>
      <c r="O342" s="48"/>
      <c r="P342" s="50">
        <f t="shared" si="29"/>
        <v>1</v>
      </c>
      <c r="Q342" s="196"/>
      <c r="R342" s="196"/>
      <c r="S342" s="197"/>
      <c r="T342" s="228"/>
      <c r="U342" s="231"/>
      <c r="V342" s="198"/>
      <c r="W342" s="198"/>
      <c r="X342" s="198"/>
      <c r="Y342" s="199" t="str">
        <f t="shared" si="30"/>
        <v xml:space="preserve"> </v>
      </c>
      <c r="Z342" s="198"/>
      <c r="AA342" s="200"/>
      <c r="AB342" s="49">
        <f t="shared" si="31"/>
        <v>0</v>
      </c>
    </row>
    <row r="343" spans="9:28" ht="29.25" customHeight="1" x14ac:dyDescent="0.5">
      <c r="I343" s="48"/>
      <c r="J343" s="48"/>
      <c r="K343" s="48"/>
      <c r="L343" s="48"/>
      <c r="M343" s="48"/>
      <c r="N343" s="48"/>
      <c r="O343" s="48"/>
      <c r="P343" s="50">
        <f t="shared" si="29"/>
        <v>1</v>
      </c>
      <c r="Q343" s="201"/>
      <c r="R343" s="202"/>
      <c r="S343" s="203"/>
      <c r="T343" s="220">
        <v>60</v>
      </c>
      <c r="U343" s="223">
        <f>AB344-((60/P344)*S344)</f>
        <v>60</v>
      </c>
      <c r="V343" s="204"/>
      <c r="W343" s="204"/>
      <c r="X343" s="204"/>
      <c r="Y343" s="205" t="str">
        <f t="shared" si="30"/>
        <v xml:space="preserve"> </v>
      </c>
      <c r="Z343" s="204"/>
      <c r="AA343" s="206"/>
      <c r="AB343" s="49">
        <f t="shared" si="31"/>
        <v>0</v>
      </c>
    </row>
    <row r="344" spans="9:28" ht="29.25" customHeight="1" x14ac:dyDescent="0.5">
      <c r="I344" s="48"/>
      <c r="J344" s="48"/>
      <c r="K344" s="48"/>
      <c r="L344" s="48"/>
      <c r="M344" s="48"/>
      <c r="N344" s="48"/>
      <c r="O344" s="48"/>
      <c r="P344" s="50">
        <f t="shared" si="29"/>
        <v>1</v>
      </c>
      <c r="Q344" s="64"/>
      <c r="R344" s="64"/>
      <c r="S344" s="63"/>
      <c r="T344" s="221"/>
      <c r="U344" s="224"/>
      <c r="V344" s="64"/>
      <c r="W344" s="64"/>
      <c r="X344" s="64"/>
      <c r="Y344" s="163" t="str">
        <f t="shared" si="30"/>
        <v xml:space="preserve"> </v>
      </c>
      <c r="Z344" s="64"/>
      <c r="AA344" s="60"/>
      <c r="AB344" s="49">
        <f t="shared" si="31"/>
        <v>60</v>
      </c>
    </row>
    <row r="345" spans="9:28" ht="29.25" customHeight="1" x14ac:dyDescent="0.5">
      <c r="I345" s="48"/>
      <c r="J345" s="48"/>
      <c r="K345" s="48"/>
      <c r="L345" s="48"/>
      <c r="M345" s="48"/>
      <c r="N345" s="48"/>
      <c r="O345" s="48"/>
      <c r="P345" s="50">
        <f t="shared" si="29"/>
        <v>1</v>
      </c>
      <c r="Q345" s="198"/>
      <c r="R345" s="198"/>
      <c r="S345" s="207"/>
      <c r="T345" s="232"/>
      <c r="U345" s="233"/>
      <c r="V345" s="208"/>
      <c r="W345" s="208"/>
      <c r="X345" s="208"/>
      <c r="Y345" s="209" t="str">
        <f t="shared" si="30"/>
        <v xml:space="preserve"> </v>
      </c>
      <c r="Z345" s="208"/>
      <c r="AA345" s="210"/>
      <c r="AB345" s="49">
        <f t="shared" si="31"/>
        <v>0</v>
      </c>
    </row>
    <row r="346" spans="9:28" ht="29.25" customHeight="1" x14ac:dyDescent="0.4">
      <c r="I346" s="48"/>
      <c r="J346" s="48"/>
      <c r="K346" s="48"/>
      <c r="L346" s="48"/>
      <c r="M346" s="48"/>
      <c r="N346" s="48"/>
      <c r="O346" s="48"/>
      <c r="P346" s="50">
        <f t="shared" si="29"/>
        <v>1</v>
      </c>
      <c r="Q346" s="211"/>
      <c r="R346" s="211"/>
      <c r="S346" s="212"/>
      <c r="T346" s="226">
        <v>60</v>
      </c>
      <c r="U346" s="229">
        <f>AB347-((60/P347)*S347)</f>
        <v>60</v>
      </c>
      <c r="V346" s="201"/>
      <c r="W346" s="201"/>
      <c r="X346" s="201"/>
      <c r="Y346" s="213" t="str">
        <f t="shared" si="30"/>
        <v xml:space="preserve"> </v>
      </c>
      <c r="Z346" s="201"/>
      <c r="AA346" s="201"/>
      <c r="AB346" s="49">
        <f t="shared" si="31"/>
        <v>0</v>
      </c>
    </row>
    <row r="347" spans="9:28" ht="29.25" customHeight="1" x14ac:dyDescent="0.5">
      <c r="I347" s="48"/>
      <c r="J347" s="48"/>
      <c r="K347" s="48"/>
      <c r="L347" s="48"/>
      <c r="M347" s="48"/>
      <c r="N347" s="48"/>
      <c r="O347" s="48"/>
      <c r="P347" s="50">
        <f t="shared" si="29"/>
        <v>1</v>
      </c>
      <c r="Q347" s="192"/>
      <c r="R347" s="192"/>
      <c r="S347" s="193"/>
      <c r="T347" s="227"/>
      <c r="U347" s="230"/>
      <c r="V347" s="65"/>
      <c r="W347" s="65"/>
      <c r="X347" s="65"/>
      <c r="Y347" s="164" t="str">
        <f t="shared" si="30"/>
        <v xml:space="preserve"> </v>
      </c>
      <c r="Z347" s="65"/>
      <c r="AA347" s="61"/>
      <c r="AB347" s="49">
        <f t="shared" si="31"/>
        <v>60</v>
      </c>
    </row>
    <row r="348" spans="9:28" ht="29.25" customHeight="1" x14ac:dyDescent="0.5">
      <c r="I348" s="48"/>
      <c r="J348" s="48"/>
      <c r="K348" s="48"/>
      <c r="L348" s="48"/>
      <c r="M348" s="48"/>
      <c r="N348" s="48"/>
      <c r="O348" s="48"/>
      <c r="P348" s="50">
        <f t="shared" si="29"/>
        <v>1</v>
      </c>
      <c r="Q348" s="196"/>
      <c r="R348" s="196"/>
      <c r="S348" s="197"/>
      <c r="T348" s="228"/>
      <c r="U348" s="231"/>
      <c r="V348" s="198"/>
      <c r="W348" s="198"/>
      <c r="X348" s="198"/>
      <c r="Y348" s="199" t="str">
        <f t="shared" si="30"/>
        <v xml:space="preserve"> </v>
      </c>
      <c r="Z348" s="198"/>
      <c r="AA348" s="200"/>
      <c r="AB348" s="49">
        <f t="shared" si="31"/>
        <v>0</v>
      </c>
    </row>
    <row r="349" spans="9:28" ht="29.25" customHeight="1" x14ac:dyDescent="0.5">
      <c r="I349" s="48"/>
      <c r="J349" s="48"/>
      <c r="K349" s="48"/>
      <c r="L349" s="48"/>
      <c r="M349" s="48"/>
      <c r="N349" s="48"/>
      <c r="O349" s="48"/>
      <c r="P349" s="50">
        <f t="shared" si="29"/>
        <v>1</v>
      </c>
      <c r="Q349" s="201"/>
      <c r="R349" s="202"/>
      <c r="S349" s="203"/>
      <c r="T349" s="220">
        <v>60</v>
      </c>
      <c r="U349" s="223">
        <f>AB350-((60/P350)*S350)</f>
        <v>60</v>
      </c>
      <c r="V349" s="204"/>
      <c r="W349" s="204"/>
      <c r="X349" s="204"/>
      <c r="Y349" s="205" t="str">
        <f t="shared" si="30"/>
        <v xml:space="preserve"> </v>
      </c>
      <c r="Z349" s="204"/>
      <c r="AA349" s="206"/>
      <c r="AB349" s="49">
        <f t="shared" si="31"/>
        <v>0</v>
      </c>
    </row>
    <row r="350" spans="9:28" ht="29.25" customHeight="1" x14ac:dyDescent="0.5">
      <c r="I350" s="48"/>
      <c r="J350" s="48"/>
      <c r="K350" s="48"/>
      <c r="L350" s="48"/>
      <c r="M350" s="48"/>
      <c r="N350" s="48"/>
      <c r="O350" s="48"/>
      <c r="P350" s="50">
        <f t="shared" si="29"/>
        <v>1</v>
      </c>
      <c r="Q350" s="64"/>
      <c r="R350" s="64"/>
      <c r="S350" s="63"/>
      <c r="T350" s="221"/>
      <c r="U350" s="224"/>
      <c r="V350" s="64"/>
      <c r="W350" s="64"/>
      <c r="X350" s="64"/>
      <c r="Y350" s="163" t="str">
        <f t="shared" si="30"/>
        <v xml:space="preserve"> </v>
      </c>
      <c r="Z350" s="64"/>
      <c r="AA350" s="60"/>
      <c r="AB350" s="49">
        <f t="shared" si="31"/>
        <v>60</v>
      </c>
    </row>
    <row r="351" spans="9:28" ht="29.25" customHeight="1" x14ac:dyDescent="0.5">
      <c r="I351" s="48"/>
      <c r="J351" s="48"/>
      <c r="K351" s="48"/>
      <c r="L351" s="48"/>
      <c r="M351" s="48"/>
      <c r="N351" s="48"/>
      <c r="O351" s="48"/>
      <c r="P351" s="50">
        <f t="shared" si="29"/>
        <v>1</v>
      </c>
      <c r="Q351" s="198"/>
      <c r="R351" s="198"/>
      <c r="S351" s="207"/>
      <c r="T351" s="232"/>
      <c r="U351" s="233"/>
      <c r="V351" s="208"/>
      <c r="W351" s="208"/>
      <c r="X351" s="208"/>
      <c r="Y351" s="209" t="str">
        <f t="shared" si="30"/>
        <v xml:space="preserve"> </v>
      </c>
      <c r="Z351" s="208"/>
      <c r="AA351" s="210"/>
      <c r="AB351" s="49">
        <f t="shared" si="31"/>
        <v>0</v>
      </c>
    </row>
    <row r="352" spans="9:28" ht="29.25" customHeight="1" x14ac:dyDescent="0.4">
      <c r="I352" s="48"/>
      <c r="J352" s="48"/>
      <c r="K352" s="48"/>
      <c r="L352" s="48"/>
      <c r="M352" s="48"/>
      <c r="N352" s="48"/>
      <c r="O352" s="48"/>
      <c r="P352" s="50">
        <f t="shared" si="29"/>
        <v>1</v>
      </c>
      <c r="Q352" s="211"/>
      <c r="R352" s="211"/>
      <c r="S352" s="212"/>
      <c r="T352" s="226">
        <v>60</v>
      </c>
      <c r="U352" s="229">
        <f>AB353-((60/P353)*S353)</f>
        <v>60</v>
      </c>
      <c r="V352" s="201"/>
      <c r="W352" s="201"/>
      <c r="X352" s="201"/>
      <c r="Y352" s="213" t="str">
        <f t="shared" si="30"/>
        <v xml:space="preserve"> </v>
      </c>
      <c r="Z352" s="201"/>
      <c r="AA352" s="201"/>
      <c r="AB352" s="49">
        <f t="shared" si="31"/>
        <v>0</v>
      </c>
    </row>
    <row r="353" spans="9:28" ht="29.25" customHeight="1" x14ac:dyDescent="0.5">
      <c r="I353" s="48"/>
      <c r="J353" s="48"/>
      <c r="K353" s="48"/>
      <c r="L353" s="48"/>
      <c r="M353" s="48"/>
      <c r="N353" s="48"/>
      <c r="O353" s="48"/>
      <c r="P353" s="50">
        <f t="shared" si="29"/>
        <v>1</v>
      </c>
      <c r="Q353" s="192"/>
      <c r="R353" s="192"/>
      <c r="S353" s="193"/>
      <c r="T353" s="227"/>
      <c r="U353" s="230"/>
      <c r="V353" s="65"/>
      <c r="W353" s="65"/>
      <c r="X353" s="65"/>
      <c r="Y353" s="164" t="str">
        <f t="shared" si="30"/>
        <v xml:space="preserve"> </v>
      </c>
      <c r="Z353" s="65"/>
      <c r="AA353" s="61"/>
      <c r="AB353" s="49">
        <f t="shared" si="31"/>
        <v>60</v>
      </c>
    </row>
    <row r="354" spans="9:28" ht="29.25" customHeight="1" x14ac:dyDescent="0.5">
      <c r="I354" s="48"/>
      <c r="J354" s="48"/>
      <c r="K354" s="48"/>
      <c r="L354" s="48"/>
      <c r="M354" s="48"/>
      <c r="N354" s="48"/>
      <c r="O354" s="48"/>
      <c r="P354" s="50">
        <f t="shared" si="29"/>
        <v>1</v>
      </c>
      <c r="Q354" s="196"/>
      <c r="R354" s="196"/>
      <c r="S354" s="197"/>
      <c r="T354" s="228"/>
      <c r="U354" s="231"/>
      <c r="V354" s="198"/>
      <c r="W354" s="198"/>
      <c r="X354" s="198"/>
      <c r="Y354" s="199" t="str">
        <f t="shared" si="30"/>
        <v xml:space="preserve"> </v>
      </c>
      <c r="Z354" s="198"/>
      <c r="AA354" s="200"/>
      <c r="AB354" s="49">
        <f t="shared" si="31"/>
        <v>0</v>
      </c>
    </row>
    <row r="355" spans="9:28" ht="29.25" customHeight="1" x14ac:dyDescent="0.5">
      <c r="I355" s="48"/>
      <c r="J355" s="48"/>
      <c r="K355" s="48"/>
      <c r="L355" s="48"/>
      <c r="M355" s="48"/>
      <c r="N355" s="48"/>
      <c r="O355" s="48"/>
      <c r="P355" s="50">
        <f t="shared" si="29"/>
        <v>1</v>
      </c>
      <c r="Q355" s="201"/>
      <c r="R355" s="202"/>
      <c r="S355" s="203"/>
      <c r="T355" s="220">
        <v>60</v>
      </c>
      <c r="U355" s="223">
        <f>AB356-((60/P356)*S356)</f>
        <v>60</v>
      </c>
      <c r="V355" s="204"/>
      <c r="W355" s="204"/>
      <c r="X355" s="204"/>
      <c r="Y355" s="205" t="str">
        <f t="shared" si="30"/>
        <v xml:space="preserve"> </v>
      </c>
      <c r="Z355" s="204"/>
      <c r="AA355" s="206"/>
      <c r="AB355" s="49">
        <f t="shared" si="31"/>
        <v>0</v>
      </c>
    </row>
    <row r="356" spans="9:28" ht="29.25" customHeight="1" x14ac:dyDescent="0.5">
      <c r="I356" s="48"/>
      <c r="J356" s="48"/>
      <c r="K356" s="48"/>
      <c r="L356" s="48"/>
      <c r="M356" s="48"/>
      <c r="N356" s="48"/>
      <c r="O356" s="48"/>
      <c r="P356" s="50">
        <f t="shared" si="29"/>
        <v>1</v>
      </c>
      <c r="Q356" s="64"/>
      <c r="R356" s="64"/>
      <c r="S356" s="63"/>
      <c r="T356" s="221"/>
      <c r="U356" s="224"/>
      <c r="V356" s="64"/>
      <c r="W356" s="64"/>
      <c r="X356" s="64"/>
      <c r="Y356" s="163" t="str">
        <f t="shared" si="30"/>
        <v xml:space="preserve"> </v>
      </c>
      <c r="Z356" s="64"/>
      <c r="AA356" s="60"/>
      <c r="AB356" s="49">
        <f t="shared" si="31"/>
        <v>60</v>
      </c>
    </row>
    <row r="357" spans="9:28" ht="29.25" customHeight="1" x14ac:dyDescent="0.5">
      <c r="P357" s="50">
        <f t="shared" si="29"/>
        <v>1</v>
      </c>
      <c r="Q357" s="198"/>
      <c r="R357" s="198"/>
      <c r="S357" s="207"/>
      <c r="T357" s="232"/>
      <c r="U357" s="233"/>
      <c r="V357" s="208"/>
      <c r="W357" s="208"/>
      <c r="X357" s="208"/>
      <c r="Y357" s="209" t="str">
        <f t="shared" si="30"/>
        <v xml:space="preserve"> </v>
      </c>
      <c r="Z357" s="208"/>
      <c r="AA357" s="210"/>
      <c r="AB357" s="49">
        <f t="shared" si="31"/>
        <v>0</v>
      </c>
    </row>
    <row r="358" spans="9:28" ht="29.25" customHeight="1" x14ac:dyDescent="0.4">
      <c r="P358" s="50">
        <f t="shared" si="29"/>
        <v>1</v>
      </c>
      <c r="Q358" s="211"/>
      <c r="R358" s="211"/>
      <c r="S358" s="212"/>
      <c r="T358" s="226">
        <v>60</v>
      </c>
      <c r="U358" s="229">
        <f>AB359-((60/P359)*S359)</f>
        <v>60</v>
      </c>
      <c r="V358" s="201"/>
      <c r="W358" s="201"/>
      <c r="X358" s="201"/>
      <c r="Y358" s="213" t="str">
        <f t="shared" si="30"/>
        <v xml:space="preserve"> </v>
      </c>
      <c r="Z358" s="201"/>
      <c r="AA358" s="201"/>
      <c r="AB358" s="49">
        <f t="shared" si="31"/>
        <v>0</v>
      </c>
    </row>
    <row r="359" spans="9:28" ht="29.25" customHeight="1" x14ac:dyDescent="0.5">
      <c r="P359" s="50">
        <f t="shared" si="29"/>
        <v>1</v>
      </c>
      <c r="Q359" s="192"/>
      <c r="R359" s="192"/>
      <c r="S359" s="193"/>
      <c r="T359" s="227"/>
      <c r="U359" s="230"/>
      <c r="V359" s="65"/>
      <c r="W359" s="65"/>
      <c r="X359" s="65"/>
      <c r="Y359" s="164" t="str">
        <f t="shared" si="30"/>
        <v xml:space="preserve"> </v>
      </c>
      <c r="Z359" s="65"/>
      <c r="AA359" s="61"/>
      <c r="AB359" s="49">
        <f t="shared" si="31"/>
        <v>60</v>
      </c>
    </row>
    <row r="360" spans="9:28" ht="29.25" customHeight="1" x14ac:dyDescent="0.5">
      <c r="P360" s="50">
        <f t="shared" si="29"/>
        <v>1</v>
      </c>
      <c r="Q360" s="196"/>
      <c r="R360" s="196"/>
      <c r="S360" s="197"/>
      <c r="T360" s="228"/>
      <c r="U360" s="231"/>
      <c r="V360" s="198"/>
      <c r="W360" s="198"/>
      <c r="X360" s="198"/>
      <c r="Y360" s="199" t="str">
        <f t="shared" si="30"/>
        <v xml:space="preserve"> </v>
      </c>
      <c r="Z360" s="198"/>
      <c r="AA360" s="200"/>
      <c r="AB360" s="49">
        <f t="shared" si="31"/>
        <v>0</v>
      </c>
    </row>
    <row r="361" spans="9:28" ht="29.25" customHeight="1" x14ac:dyDescent="0.5">
      <c r="P361" s="50">
        <f t="shared" si="29"/>
        <v>1</v>
      </c>
      <c r="Q361" s="201"/>
      <c r="R361" s="202"/>
      <c r="S361" s="203"/>
      <c r="T361" s="220">
        <v>60</v>
      </c>
      <c r="U361" s="223">
        <f>AB362-((60/P362)*S362)</f>
        <v>60</v>
      </c>
      <c r="V361" s="204"/>
      <c r="W361" s="204"/>
      <c r="X361" s="204"/>
      <c r="Y361" s="205" t="str">
        <f t="shared" si="30"/>
        <v xml:space="preserve"> </v>
      </c>
      <c r="Z361" s="204"/>
      <c r="AA361" s="206"/>
      <c r="AB361" s="49">
        <f t="shared" si="31"/>
        <v>0</v>
      </c>
    </row>
    <row r="362" spans="9:28" ht="29.25" customHeight="1" x14ac:dyDescent="0.5">
      <c r="P362" s="50">
        <f t="shared" si="29"/>
        <v>1</v>
      </c>
      <c r="Q362" s="64"/>
      <c r="R362" s="64"/>
      <c r="S362" s="63"/>
      <c r="T362" s="221"/>
      <c r="U362" s="224"/>
      <c r="V362" s="64"/>
      <c r="W362" s="64"/>
      <c r="X362" s="64"/>
      <c r="Y362" s="163" t="str">
        <f t="shared" si="30"/>
        <v xml:space="preserve"> </v>
      </c>
      <c r="Z362" s="64"/>
      <c r="AA362" s="60"/>
      <c r="AB362" s="49">
        <f t="shared" si="31"/>
        <v>60</v>
      </c>
    </row>
    <row r="363" spans="9:28" ht="25.8" x14ac:dyDescent="0.5">
      <c r="P363" s="50">
        <f t="shared" si="29"/>
        <v>1</v>
      </c>
      <c r="Q363" s="198"/>
      <c r="R363" s="198"/>
      <c r="S363" s="207"/>
      <c r="T363" s="232"/>
      <c r="U363" s="233"/>
      <c r="V363" s="208"/>
      <c r="W363" s="208"/>
      <c r="X363" s="208"/>
      <c r="Y363" s="209" t="str">
        <f t="shared" si="30"/>
        <v xml:space="preserve"> </v>
      </c>
      <c r="Z363" s="208"/>
      <c r="AA363" s="210"/>
      <c r="AB363" s="49">
        <f t="shared" si="31"/>
        <v>0</v>
      </c>
    </row>
    <row r="364" spans="9:28" ht="25.8" x14ac:dyDescent="0.4">
      <c r="P364" s="50">
        <f t="shared" si="29"/>
        <v>1</v>
      </c>
      <c r="Q364" s="211"/>
      <c r="R364" s="211"/>
      <c r="S364" s="212"/>
      <c r="T364" s="226">
        <v>60</v>
      </c>
      <c r="U364" s="229">
        <f>AB365-((60/P365)*S365)</f>
        <v>60</v>
      </c>
      <c r="V364" s="201"/>
      <c r="W364" s="201"/>
      <c r="X364" s="201"/>
      <c r="Y364" s="213" t="str">
        <f t="shared" si="30"/>
        <v xml:space="preserve"> </v>
      </c>
      <c r="Z364" s="201"/>
      <c r="AA364" s="201"/>
      <c r="AB364" s="49">
        <f t="shared" si="31"/>
        <v>0</v>
      </c>
    </row>
    <row r="365" spans="9:28" ht="25.8" x14ac:dyDescent="0.5">
      <c r="P365" s="50">
        <f t="shared" si="29"/>
        <v>1</v>
      </c>
      <c r="Q365" s="192"/>
      <c r="R365" s="192"/>
      <c r="S365" s="193"/>
      <c r="T365" s="227"/>
      <c r="U365" s="230"/>
      <c r="V365" s="65"/>
      <c r="W365" s="65"/>
      <c r="X365" s="65"/>
      <c r="Y365" s="164" t="str">
        <f t="shared" si="30"/>
        <v xml:space="preserve"> </v>
      </c>
      <c r="Z365" s="65"/>
      <c r="AA365" s="61"/>
      <c r="AB365" s="49">
        <f t="shared" si="31"/>
        <v>60</v>
      </c>
    </row>
    <row r="366" spans="9:28" ht="25.8" x14ac:dyDescent="0.5">
      <c r="P366" s="50">
        <f t="shared" si="29"/>
        <v>1</v>
      </c>
      <c r="Q366" s="196"/>
      <c r="R366" s="196"/>
      <c r="S366" s="197"/>
      <c r="T366" s="228"/>
      <c r="U366" s="231"/>
      <c r="V366" s="198"/>
      <c r="W366" s="198"/>
      <c r="X366" s="198"/>
      <c r="Y366" s="199" t="str">
        <f t="shared" si="30"/>
        <v xml:space="preserve"> </v>
      </c>
      <c r="Z366" s="198"/>
      <c r="AA366" s="200"/>
      <c r="AB366" s="49">
        <f t="shared" si="31"/>
        <v>0</v>
      </c>
    </row>
    <row r="367" spans="9:28" ht="25.8" x14ac:dyDescent="0.5">
      <c r="P367" s="50">
        <f t="shared" si="29"/>
        <v>1</v>
      </c>
      <c r="Q367" s="201"/>
      <c r="R367" s="202"/>
      <c r="S367" s="203"/>
      <c r="T367" s="220">
        <v>60</v>
      </c>
      <c r="U367" s="223">
        <f>AB368-((60/P368)*S368)</f>
        <v>60</v>
      </c>
      <c r="V367" s="204"/>
      <c r="W367" s="204"/>
      <c r="X367" s="204"/>
      <c r="Y367" s="205" t="str">
        <f t="shared" si="30"/>
        <v xml:space="preserve"> </v>
      </c>
      <c r="Z367" s="204"/>
      <c r="AA367" s="206"/>
      <c r="AB367" s="49">
        <f t="shared" si="31"/>
        <v>0</v>
      </c>
    </row>
    <row r="368" spans="9:28" ht="25.8" x14ac:dyDescent="0.5">
      <c r="P368" s="50">
        <f t="shared" si="29"/>
        <v>1</v>
      </c>
      <c r="Q368" s="64"/>
      <c r="R368" s="64"/>
      <c r="S368" s="63"/>
      <c r="T368" s="221"/>
      <c r="U368" s="224"/>
      <c r="V368" s="64"/>
      <c r="W368" s="64"/>
      <c r="X368" s="64"/>
      <c r="Y368" s="163" t="str">
        <f t="shared" si="30"/>
        <v xml:space="preserve"> </v>
      </c>
      <c r="Z368" s="64"/>
      <c r="AA368" s="60"/>
      <c r="AB368" s="49">
        <f t="shared" si="31"/>
        <v>60</v>
      </c>
    </row>
    <row r="369" spans="16:28" ht="25.8" x14ac:dyDescent="0.5">
      <c r="P369" s="50">
        <f t="shared" si="29"/>
        <v>1</v>
      </c>
      <c r="Q369" s="198"/>
      <c r="R369" s="198"/>
      <c r="S369" s="207"/>
      <c r="T369" s="232"/>
      <c r="U369" s="233"/>
      <c r="V369" s="208"/>
      <c r="W369" s="208"/>
      <c r="X369" s="208"/>
      <c r="Y369" s="209" t="str">
        <f t="shared" si="30"/>
        <v xml:space="preserve"> </v>
      </c>
      <c r="Z369" s="208"/>
      <c r="AA369" s="210"/>
      <c r="AB369" s="49">
        <f t="shared" si="31"/>
        <v>0</v>
      </c>
    </row>
    <row r="370" spans="16:28" ht="25.8" x14ac:dyDescent="0.4">
      <c r="P370" s="50">
        <f t="shared" si="29"/>
        <v>1</v>
      </c>
      <c r="Q370" s="211"/>
      <c r="R370" s="211"/>
      <c r="S370" s="212"/>
      <c r="T370" s="226">
        <v>60</v>
      </c>
      <c r="U370" s="229">
        <f>AB371-((60/P371)*S371)</f>
        <v>60</v>
      </c>
      <c r="V370" s="201"/>
      <c r="W370" s="201"/>
      <c r="X370" s="201"/>
      <c r="Y370" s="213" t="str">
        <f t="shared" si="30"/>
        <v xml:space="preserve"> </v>
      </c>
      <c r="Z370" s="201"/>
      <c r="AA370" s="201"/>
      <c r="AB370" s="49">
        <f t="shared" si="31"/>
        <v>0</v>
      </c>
    </row>
    <row r="371" spans="16:28" ht="25.8" x14ac:dyDescent="0.5">
      <c r="P371" s="50">
        <f t="shared" si="29"/>
        <v>1</v>
      </c>
      <c r="Q371" s="192"/>
      <c r="R371" s="192"/>
      <c r="S371" s="193"/>
      <c r="T371" s="227"/>
      <c r="U371" s="230"/>
      <c r="V371" s="65"/>
      <c r="W371" s="65"/>
      <c r="X371" s="65"/>
      <c r="Y371" s="164" t="str">
        <f t="shared" si="30"/>
        <v xml:space="preserve"> </v>
      </c>
      <c r="Z371" s="65"/>
      <c r="AA371" s="61"/>
      <c r="AB371" s="49">
        <f t="shared" si="31"/>
        <v>60</v>
      </c>
    </row>
    <row r="372" spans="16:28" ht="25.8" x14ac:dyDescent="0.5">
      <c r="P372" s="50">
        <f t="shared" si="29"/>
        <v>1</v>
      </c>
      <c r="Q372" s="196"/>
      <c r="R372" s="196"/>
      <c r="S372" s="197"/>
      <c r="T372" s="228"/>
      <c r="U372" s="231"/>
      <c r="V372" s="198"/>
      <c r="W372" s="198"/>
      <c r="X372" s="198"/>
      <c r="Y372" s="199" t="str">
        <f t="shared" si="30"/>
        <v xml:space="preserve"> </v>
      </c>
      <c r="Z372" s="198"/>
      <c r="AA372" s="200"/>
      <c r="AB372" s="49">
        <f t="shared" si="31"/>
        <v>0</v>
      </c>
    </row>
    <row r="373" spans="16:28" ht="25.8" x14ac:dyDescent="0.5">
      <c r="P373" s="50">
        <f t="shared" si="29"/>
        <v>1</v>
      </c>
      <c r="Q373" s="201"/>
      <c r="R373" s="202"/>
      <c r="S373" s="203"/>
      <c r="T373" s="220">
        <v>60</v>
      </c>
      <c r="U373" s="223">
        <f>AB374-((60/P374)*S374)</f>
        <v>60</v>
      </c>
      <c r="V373" s="204"/>
      <c r="W373" s="204"/>
      <c r="X373" s="204"/>
      <c r="Y373" s="205" t="str">
        <f t="shared" si="30"/>
        <v xml:space="preserve"> </v>
      </c>
      <c r="Z373" s="204"/>
      <c r="AA373" s="206"/>
      <c r="AB373" s="49">
        <f t="shared" si="31"/>
        <v>0</v>
      </c>
    </row>
    <row r="374" spans="16:28" ht="25.8" x14ac:dyDescent="0.5">
      <c r="P374" s="50">
        <f t="shared" si="29"/>
        <v>1</v>
      </c>
      <c r="Q374" s="64"/>
      <c r="R374" s="64"/>
      <c r="S374" s="63"/>
      <c r="T374" s="221"/>
      <c r="U374" s="224"/>
      <c r="V374" s="64"/>
      <c r="W374" s="64"/>
      <c r="X374" s="64"/>
      <c r="Y374" s="163" t="str">
        <f t="shared" si="30"/>
        <v xml:space="preserve"> </v>
      </c>
      <c r="Z374" s="64"/>
      <c r="AA374" s="60"/>
      <c r="AB374" s="49">
        <f t="shared" si="31"/>
        <v>60</v>
      </c>
    </row>
    <row r="375" spans="16:28" ht="25.8" x14ac:dyDescent="0.5">
      <c r="P375" s="50">
        <f t="shared" si="29"/>
        <v>1</v>
      </c>
      <c r="Q375" s="198"/>
      <c r="R375" s="198"/>
      <c r="S375" s="207"/>
      <c r="T375" s="232"/>
      <c r="U375" s="233"/>
      <c r="V375" s="208"/>
      <c r="W375" s="208"/>
      <c r="X375" s="208"/>
      <c r="Y375" s="209" t="str">
        <f t="shared" si="30"/>
        <v xml:space="preserve"> </v>
      </c>
      <c r="Z375" s="208"/>
      <c r="AA375" s="210"/>
      <c r="AB375" s="49">
        <f t="shared" si="31"/>
        <v>0</v>
      </c>
    </row>
    <row r="376" spans="16:28" ht="25.8" x14ac:dyDescent="0.4">
      <c r="P376" s="50">
        <f t="shared" si="29"/>
        <v>1</v>
      </c>
      <c r="Q376" s="211"/>
      <c r="R376" s="211"/>
      <c r="S376" s="212"/>
      <c r="T376" s="226">
        <v>60</v>
      </c>
      <c r="U376" s="229">
        <f>AB377-((60/P377)*S377)</f>
        <v>60</v>
      </c>
      <c r="V376" s="201"/>
      <c r="W376" s="201"/>
      <c r="X376" s="201"/>
      <c r="Y376" s="213" t="str">
        <f t="shared" si="30"/>
        <v xml:space="preserve"> </v>
      </c>
      <c r="Z376" s="201"/>
      <c r="AA376" s="201"/>
      <c r="AB376" s="49">
        <f t="shared" si="31"/>
        <v>0</v>
      </c>
    </row>
    <row r="377" spans="16:28" ht="25.8" x14ac:dyDescent="0.5">
      <c r="P377" s="50">
        <f t="shared" si="29"/>
        <v>1</v>
      </c>
      <c r="Q377" s="192"/>
      <c r="R377" s="192"/>
      <c r="S377" s="193"/>
      <c r="T377" s="227"/>
      <c r="U377" s="230"/>
      <c r="V377" s="65"/>
      <c r="W377" s="65"/>
      <c r="X377" s="65"/>
      <c r="Y377" s="164" t="str">
        <f t="shared" si="30"/>
        <v xml:space="preserve"> </v>
      </c>
      <c r="Z377" s="65"/>
      <c r="AA377" s="61"/>
      <c r="AB377" s="49">
        <f t="shared" si="31"/>
        <v>60</v>
      </c>
    </row>
    <row r="378" spans="16:28" ht="25.8" x14ac:dyDescent="0.5">
      <c r="P378" s="50">
        <f t="shared" si="29"/>
        <v>1</v>
      </c>
      <c r="Q378" s="196"/>
      <c r="R378" s="196"/>
      <c r="S378" s="197"/>
      <c r="T378" s="228"/>
      <c r="U378" s="231"/>
      <c r="V378" s="198"/>
      <c r="W378" s="198"/>
      <c r="X378" s="198"/>
      <c r="Y378" s="199" t="str">
        <f t="shared" si="30"/>
        <v xml:space="preserve"> </v>
      </c>
      <c r="Z378" s="198"/>
      <c r="AA378" s="200"/>
      <c r="AB378" s="49">
        <f t="shared" si="31"/>
        <v>0</v>
      </c>
    </row>
    <row r="379" spans="16:28" ht="25.8" x14ac:dyDescent="0.5">
      <c r="P379" s="50">
        <f t="shared" si="29"/>
        <v>1</v>
      </c>
      <c r="Q379" s="201"/>
      <c r="R379" s="202"/>
      <c r="S379" s="203"/>
      <c r="T379" s="220">
        <v>60</v>
      </c>
      <c r="U379" s="223">
        <f>AB380-((60/P380)*S380)</f>
        <v>60</v>
      </c>
      <c r="V379" s="204"/>
      <c r="W379" s="204"/>
      <c r="X379" s="204"/>
      <c r="Y379" s="205" t="str">
        <f t="shared" si="30"/>
        <v xml:space="preserve"> </v>
      </c>
      <c r="Z379" s="204"/>
      <c r="AA379" s="206"/>
      <c r="AB379" s="49">
        <f t="shared" si="31"/>
        <v>0</v>
      </c>
    </row>
    <row r="380" spans="16:28" ht="25.8" x14ac:dyDescent="0.5">
      <c r="P380" s="50">
        <f t="shared" si="29"/>
        <v>1</v>
      </c>
      <c r="Q380" s="64"/>
      <c r="R380" s="64"/>
      <c r="S380" s="63"/>
      <c r="T380" s="221"/>
      <c r="U380" s="224"/>
      <c r="V380" s="64"/>
      <c r="W380" s="64"/>
      <c r="X380" s="64"/>
      <c r="Y380" s="163" t="str">
        <f t="shared" si="30"/>
        <v xml:space="preserve"> </v>
      </c>
      <c r="Z380" s="64"/>
      <c r="AA380" s="60"/>
      <c r="AB380" s="49">
        <f t="shared" si="31"/>
        <v>60</v>
      </c>
    </row>
    <row r="381" spans="16:28" ht="25.8" x14ac:dyDescent="0.5">
      <c r="P381" s="50">
        <f t="shared" si="29"/>
        <v>1</v>
      </c>
      <c r="Q381" s="198"/>
      <c r="R381" s="198"/>
      <c r="S381" s="207"/>
      <c r="T381" s="232"/>
      <c r="U381" s="233"/>
      <c r="V381" s="208"/>
      <c r="W381" s="208"/>
      <c r="X381" s="208"/>
      <c r="Y381" s="209" t="str">
        <f t="shared" si="30"/>
        <v xml:space="preserve"> </v>
      </c>
      <c r="Z381" s="208"/>
      <c r="AA381" s="210"/>
      <c r="AB381" s="49">
        <f t="shared" si="31"/>
        <v>0</v>
      </c>
    </row>
    <row r="382" spans="16:28" ht="25.8" x14ac:dyDescent="0.4">
      <c r="P382" s="50">
        <f t="shared" si="29"/>
        <v>1</v>
      </c>
      <c r="Q382" s="211"/>
      <c r="R382" s="211"/>
      <c r="S382" s="212"/>
      <c r="T382" s="226">
        <v>60</v>
      </c>
      <c r="U382" s="229">
        <f>AB383-((60/P383)*S383)</f>
        <v>60</v>
      </c>
      <c r="V382" s="201"/>
      <c r="W382" s="201"/>
      <c r="X382" s="201"/>
      <c r="Y382" s="213" t="str">
        <f t="shared" si="30"/>
        <v xml:space="preserve"> </v>
      </c>
      <c r="Z382" s="201"/>
      <c r="AA382" s="201"/>
      <c r="AB382" s="49">
        <f t="shared" si="31"/>
        <v>0</v>
      </c>
    </row>
    <row r="383" spans="16:28" ht="25.8" x14ac:dyDescent="0.5">
      <c r="P383" s="50">
        <f t="shared" si="29"/>
        <v>1</v>
      </c>
      <c r="Q383" s="192"/>
      <c r="R383" s="192"/>
      <c r="S383" s="193"/>
      <c r="T383" s="227"/>
      <c r="U383" s="230"/>
      <c r="V383" s="65"/>
      <c r="W383" s="65"/>
      <c r="X383" s="65"/>
      <c r="Y383" s="164" t="str">
        <f t="shared" si="30"/>
        <v xml:space="preserve"> </v>
      </c>
      <c r="Z383" s="65"/>
      <c r="AA383" s="61"/>
      <c r="AB383" s="49">
        <f t="shared" si="31"/>
        <v>60</v>
      </c>
    </row>
    <row r="384" spans="16:28" ht="25.8" x14ac:dyDescent="0.5">
      <c r="P384" s="50">
        <f t="shared" si="29"/>
        <v>1</v>
      </c>
      <c r="Q384" s="196"/>
      <c r="R384" s="196"/>
      <c r="S384" s="197"/>
      <c r="T384" s="228"/>
      <c r="U384" s="231"/>
      <c r="V384" s="198"/>
      <c r="W384" s="198"/>
      <c r="X384" s="198"/>
      <c r="Y384" s="199" t="str">
        <f t="shared" si="30"/>
        <v xml:space="preserve"> </v>
      </c>
      <c r="Z384" s="198"/>
      <c r="AA384" s="200"/>
      <c r="AB384" s="49">
        <f t="shared" si="31"/>
        <v>0</v>
      </c>
    </row>
    <row r="385" spans="16:28" ht="25.8" x14ac:dyDescent="0.5">
      <c r="P385" s="50">
        <f t="shared" si="29"/>
        <v>1</v>
      </c>
      <c r="Q385" s="201"/>
      <c r="R385" s="202"/>
      <c r="S385" s="203"/>
      <c r="T385" s="220">
        <v>60</v>
      </c>
      <c r="U385" s="223">
        <f>AB386-((60/P386)*S386)</f>
        <v>60</v>
      </c>
      <c r="V385" s="204"/>
      <c r="W385" s="204"/>
      <c r="X385" s="204"/>
      <c r="Y385" s="205" t="str">
        <f t="shared" si="30"/>
        <v xml:space="preserve"> </v>
      </c>
      <c r="Z385" s="204"/>
      <c r="AA385" s="206"/>
      <c r="AB385" s="49">
        <f t="shared" si="31"/>
        <v>0</v>
      </c>
    </row>
    <row r="386" spans="16:28" ht="25.8" x14ac:dyDescent="0.5">
      <c r="P386" s="50">
        <f t="shared" si="29"/>
        <v>1</v>
      </c>
      <c r="Q386" s="64"/>
      <c r="R386" s="64"/>
      <c r="S386" s="63"/>
      <c r="T386" s="221"/>
      <c r="U386" s="224"/>
      <c r="V386" s="64"/>
      <c r="W386" s="64"/>
      <c r="X386" s="64"/>
      <c r="Y386" s="163" t="str">
        <f t="shared" si="30"/>
        <v xml:space="preserve"> </v>
      </c>
      <c r="Z386" s="64"/>
      <c r="AA386" s="60"/>
      <c r="AB386" s="49">
        <f t="shared" si="31"/>
        <v>60</v>
      </c>
    </row>
    <row r="387" spans="16:28" ht="25.8" x14ac:dyDescent="0.5">
      <c r="P387" s="50">
        <f t="shared" si="29"/>
        <v>1</v>
      </c>
      <c r="Q387" s="198"/>
      <c r="R387" s="198"/>
      <c r="S387" s="207"/>
      <c r="T387" s="232"/>
      <c r="U387" s="233"/>
      <c r="V387" s="208"/>
      <c r="W387" s="208"/>
      <c r="X387" s="208"/>
      <c r="Y387" s="209" t="str">
        <f t="shared" si="30"/>
        <v xml:space="preserve"> </v>
      </c>
      <c r="Z387" s="208"/>
      <c r="AA387" s="210"/>
      <c r="AB387" s="49">
        <f t="shared" si="31"/>
        <v>0</v>
      </c>
    </row>
    <row r="388" spans="16:28" ht="25.8" x14ac:dyDescent="0.4">
      <c r="P388" s="50">
        <f t="shared" si="29"/>
        <v>1</v>
      </c>
      <c r="Q388" s="211"/>
      <c r="R388" s="211"/>
      <c r="S388" s="212"/>
      <c r="T388" s="226">
        <v>60</v>
      </c>
      <c r="U388" s="229">
        <f>AB389-((60/P389)*S389)</f>
        <v>60</v>
      </c>
      <c r="V388" s="201"/>
      <c r="W388" s="201"/>
      <c r="X388" s="201"/>
      <c r="Y388" s="213" t="str">
        <f t="shared" si="30"/>
        <v xml:space="preserve"> </v>
      </c>
      <c r="Z388" s="201"/>
      <c r="AA388" s="201"/>
      <c r="AB388" s="49">
        <f t="shared" si="31"/>
        <v>0</v>
      </c>
    </row>
    <row r="389" spans="16:28" ht="25.8" x14ac:dyDescent="0.5">
      <c r="P389" s="50">
        <f t="shared" ref="P389:P452" si="32">IF(Q389=$B$26,(IF(R389=$C$28,$D$12,$D$5)),(IF(Q389=$B$27,$D$6,(IF(Q389=$B$28,$D$6,(IF(Q389=$B$29,$D$6,(IF(Q389=$B$30,$D$6,(IF(Q389=$B$31,$D$8,(IF(Q389=$B$32,$D$9,(IF(Q389=$B$33,$D$10,(IF(Q389=$B$34,$D$11,(IF(Q389=$B$35,$D$13,(IF(Q389=$B$38,$D$14,(IF(Q389=$B$36,$D$7,(IF(Q389=$B$37,$D$15,1)))))))))))))))))))))))))</f>
        <v>1</v>
      </c>
      <c r="Q389" s="192"/>
      <c r="R389" s="192"/>
      <c r="S389" s="193"/>
      <c r="T389" s="227"/>
      <c r="U389" s="230"/>
      <c r="V389" s="65"/>
      <c r="W389" s="65"/>
      <c r="X389" s="65"/>
      <c r="Y389" s="164" t="str">
        <f t="shared" ref="Y389:Y452" si="33">IF(X389=1,"Calidad",(IF(X389=2,"Logistica",(IF(X389=3,"Manufactura",(IF(X389=4,"Mantenimiento",(IF(X389=5,"Cambio de modelo",(IF(X389=6,"Starving",(IF(X389=7,"Bloqueo",(IF(X389=8,"Paro Programado",(IF(X389=9,"Falta de Personal",IF(X389=10,"Otros"," "))))))))))))))))))</f>
        <v xml:space="preserve"> </v>
      </c>
      <c r="Z389" s="65"/>
      <c r="AA389" s="61"/>
      <c r="AB389" s="49">
        <f t="shared" ref="AB389:AB452" si="34">IF(T388=$F$20,45,(IF(T388=$F$21,30,(IF(T388=$F$22,50,(IF(T388=$F$23,60,0)))))))</f>
        <v>60</v>
      </c>
    </row>
    <row r="390" spans="16:28" ht="25.8" x14ac:dyDescent="0.5">
      <c r="P390" s="50">
        <f t="shared" si="32"/>
        <v>1</v>
      </c>
      <c r="Q390" s="196"/>
      <c r="R390" s="196"/>
      <c r="S390" s="197"/>
      <c r="T390" s="228"/>
      <c r="U390" s="231"/>
      <c r="V390" s="198"/>
      <c r="W390" s="198"/>
      <c r="X390" s="198"/>
      <c r="Y390" s="199" t="str">
        <f t="shared" si="33"/>
        <v xml:space="preserve"> </v>
      </c>
      <c r="Z390" s="198"/>
      <c r="AA390" s="200"/>
      <c r="AB390" s="49">
        <f t="shared" si="34"/>
        <v>0</v>
      </c>
    </row>
    <row r="391" spans="16:28" ht="25.8" x14ac:dyDescent="0.5">
      <c r="P391" s="50">
        <f t="shared" si="32"/>
        <v>1</v>
      </c>
      <c r="Q391" s="201"/>
      <c r="R391" s="202"/>
      <c r="S391" s="203"/>
      <c r="T391" s="220">
        <v>60</v>
      </c>
      <c r="U391" s="223">
        <f>AB392-((60/P392)*S392)</f>
        <v>60</v>
      </c>
      <c r="V391" s="204"/>
      <c r="W391" s="204"/>
      <c r="X391" s="204"/>
      <c r="Y391" s="205" t="str">
        <f t="shared" si="33"/>
        <v xml:space="preserve"> </v>
      </c>
      <c r="Z391" s="204"/>
      <c r="AA391" s="206"/>
      <c r="AB391" s="49">
        <f t="shared" si="34"/>
        <v>0</v>
      </c>
    </row>
    <row r="392" spans="16:28" ht="25.8" x14ac:dyDescent="0.5">
      <c r="P392" s="50">
        <f t="shared" si="32"/>
        <v>1</v>
      </c>
      <c r="Q392" s="64"/>
      <c r="R392" s="64"/>
      <c r="S392" s="63"/>
      <c r="T392" s="221"/>
      <c r="U392" s="224"/>
      <c r="V392" s="64"/>
      <c r="W392" s="64"/>
      <c r="X392" s="64"/>
      <c r="Y392" s="163" t="str">
        <f t="shared" si="33"/>
        <v xml:space="preserve"> </v>
      </c>
      <c r="Z392" s="64"/>
      <c r="AA392" s="60"/>
      <c r="AB392" s="49">
        <f t="shared" si="34"/>
        <v>60</v>
      </c>
    </row>
    <row r="393" spans="16:28" ht="25.8" x14ac:dyDescent="0.5">
      <c r="P393" s="50">
        <f t="shared" si="32"/>
        <v>1</v>
      </c>
      <c r="Q393" s="198"/>
      <c r="R393" s="198"/>
      <c r="S393" s="207"/>
      <c r="T393" s="232"/>
      <c r="U393" s="233"/>
      <c r="V393" s="208"/>
      <c r="W393" s="208"/>
      <c r="X393" s="208"/>
      <c r="Y393" s="209" t="str">
        <f t="shared" si="33"/>
        <v xml:space="preserve"> </v>
      </c>
      <c r="Z393" s="208"/>
      <c r="AA393" s="210"/>
      <c r="AB393" s="49">
        <f t="shared" si="34"/>
        <v>0</v>
      </c>
    </row>
    <row r="394" spans="16:28" ht="25.8" x14ac:dyDescent="0.4">
      <c r="P394" s="50">
        <f t="shared" si="32"/>
        <v>1</v>
      </c>
      <c r="Q394" s="211"/>
      <c r="R394" s="211"/>
      <c r="S394" s="212"/>
      <c r="T394" s="226">
        <v>60</v>
      </c>
      <c r="U394" s="229">
        <f>AB395-((60/P395)*S395)</f>
        <v>60</v>
      </c>
      <c r="V394" s="201"/>
      <c r="W394" s="201"/>
      <c r="X394" s="201"/>
      <c r="Y394" s="213" t="str">
        <f t="shared" si="33"/>
        <v xml:space="preserve"> </v>
      </c>
      <c r="Z394" s="201"/>
      <c r="AA394" s="201"/>
      <c r="AB394" s="49">
        <f t="shared" si="34"/>
        <v>0</v>
      </c>
    </row>
    <row r="395" spans="16:28" ht="25.8" x14ac:dyDescent="0.5">
      <c r="P395" s="50">
        <f t="shared" si="32"/>
        <v>1</v>
      </c>
      <c r="Q395" s="192"/>
      <c r="R395" s="192"/>
      <c r="S395" s="193"/>
      <c r="T395" s="227"/>
      <c r="U395" s="230"/>
      <c r="V395" s="65"/>
      <c r="W395" s="65"/>
      <c r="X395" s="65"/>
      <c r="Y395" s="164" t="str">
        <f t="shared" si="33"/>
        <v xml:space="preserve"> </v>
      </c>
      <c r="Z395" s="65"/>
      <c r="AA395" s="61"/>
      <c r="AB395" s="49">
        <f t="shared" si="34"/>
        <v>60</v>
      </c>
    </row>
    <row r="396" spans="16:28" ht="25.8" x14ac:dyDescent="0.5">
      <c r="P396" s="50">
        <f t="shared" si="32"/>
        <v>1</v>
      </c>
      <c r="Q396" s="196"/>
      <c r="R396" s="196"/>
      <c r="S396" s="197"/>
      <c r="T396" s="228"/>
      <c r="U396" s="231"/>
      <c r="V396" s="198"/>
      <c r="W396" s="198"/>
      <c r="X396" s="198"/>
      <c r="Y396" s="199" t="str">
        <f t="shared" si="33"/>
        <v xml:space="preserve"> </v>
      </c>
      <c r="Z396" s="198"/>
      <c r="AA396" s="200"/>
      <c r="AB396" s="49">
        <f t="shared" si="34"/>
        <v>0</v>
      </c>
    </row>
    <row r="397" spans="16:28" ht="25.8" x14ac:dyDescent="0.5">
      <c r="P397" s="50">
        <f t="shared" si="32"/>
        <v>1</v>
      </c>
      <c r="Q397" s="201"/>
      <c r="R397" s="202"/>
      <c r="S397" s="203"/>
      <c r="T397" s="220">
        <v>60</v>
      </c>
      <c r="U397" s="223">
        <f>AB398-((60/P398)*S398)</f>
        <v>60</v>
      </c>
      <c r="V397" s="204"/>
      <c r="W397" s="204"/>
      <c r="X397" s="204"/>
      <c r="Y397" s="205" t="str">
        <f t="shared" si="33"/>
        <v xml:space="preserve"> </v>
      </c>
      <c r="Z397" s="204"/>
      <c r="AA397" s="206"/>
      <c r="AB397" s="49">
        <f t="shared" si="34"/>
        <v>0</v>
      </c>
    </row>
    <row r="398" spans="16:28" ht="25.8" x14ac:dyDescent="0.5">
      <c r="P398" s="50">
        <f t="shared" si="32"/>
        <v>1</v>
      </c>
      <c r="Q398" s="64"/>
      <c r="R398" s="64"/>
      <c r="S398" s="63"/>
      <c r="T398" s="221"/>
      <c r="U398" s="224"/>
      <c r="V398" s="64"/>
      <c r="W398" s="64"/>
      <c r="X398" s="64"/>
      <c r="Y398" s="163" t="str">
        <f t="shared" si="33"/>
        <v xml:space="preserve"> </v>
      </c>
      <c r="Z398" s="64"/>
      <c r="AA398" s="60"/>
      <c r="AB398" s="49">
        <f t="shared" si="34"/>
        <v>60</v>
      </c>
    </row>
    <row r="399" spans="16:28" ht="25.8" x14ac:dyDescent="0.5">
      <c r="P399" s="50">
        <f t="shared" si="32"/>
        <v>1</v>
      </c>
      <c r="Q399" s="198"/>
      <c r="R399" s="198"/>
      <c r="S399" s="207"/>
      <c r="T399" s="232"/>
      <c r="U399" s="233"/>
      <c r="V399" s="208"/>
      <c r="W399" s="208"/>
      <c r="X399" s="208"/>
      <c r="Y399" s="209" t="str">
        <f t="shared" si="33"/>
        <v xml:space="preserve"> </v>
      </c>
      <c r="Z399" s="208"/>
      <c r="AA399" s="210"/>
      <c r="AB399" s="49">
        <f t="shared" si="34"/>
        <v>0</v>
      </c>
    </row>
    <row r="400" spans="16:28" ht="25.8" x14ac:dyDescent="0.4">
      <c r="P400" s="50">
        <f t="shared" si="32"/>
        <v>1</v>
      </c>
      <c r="Q400" s="211"/>
      <c r="R400" s="211"/>
      <c r="S400" s="212"/>
      <c r="T400" s="226">
        <v>60</v>
      </c>
      <c r="U400" s="229">
        <f>AB401-((60/P401)*S401)</f>
        <v>60</v>
      </c>
      <c r="V400" s="201"/>
      <c r="W400" s="201"/>
      <c r="X400" s="201"/>
      <c r="Y400" s="213" t="str">
        <f t="shared" si="33"/>
        <v xml:space="preserve"> </v>
      </c>
      <c r="Z400" s="201"/>
      <c r="AA400" s="201"/>
      <c r="AB400" s="49">
        <f t="shared" si="34"/>
        <v>0</v>
      </c>
    </row>
    <row r="401" spans="16:28" ht="25.8" x14ac:dyDescent="0.5">
      <c r="P401" s="50">
        <f t="shared" si="32"/>
        <v>1</v>
      </c>
      <c r="Q401" s="192"/>
      <c r="R401" s="192"/>
      <c r="S401" s="193"/>
      <c r="T401" s="227"/>
      <c r="U401" s="230"/>
      <c r="V401" s="65"/>
      <c r="W401" s="65"/>
      <c r="X401" s="65"/>
      <c r="Y401" s="164" t="str">
        <f t="shared" si="33"/>
        <v xml:space="preserve"> </v>
      </c>
      <c r="Z401" s="65"/>
      <c r="AA401" s="61"/>
      <c r="AB401" s="49">
        <f t="shared" si="34"/>
        <v>60</v>
      </c>
    </row>
    <row r="402" spans="16:28" ht="25.8" x14ac:dyDescent="0.5">
      <c r="P402" s="50">
        <f t="shared" si="32"/>
        <v>1</v>
      </c>
      <c r="Q402" s="196"/>
      <c r="R402" s="196"/>
      <c r="S402" s="197"/>
      <c r="T402" s="228"/>
      <c r="U402" s="231"/>
      <c r="V402" s="198"/>
      <c r="W402" s="198"/>
      <c r="X402" s="198"/>
      <c r="Y402" s="199" t="str">
        <f t="shared" si="33"/>
        <v xml:space="preserve"> </v>
      </c>
      <c r="Z402" s="198"/>
      <c r="AA402" s="200"/>
      <c r="AB402" s="49">
        <f t="shared" si="34"/>
        <v>0</v>
      </c>
    </row>
    <row r="403" spans="16:28" ht="25.8" x14ac:dyDescent="0.5">
      <c r="P403" s="50">
        <f t="shared" si="32"/>
        <v>1</v>
      </c>
      <c r="Q403" s="201"/>
      <c r="R403" s="202"/>
      <c r="S403" s="203"/>
      <c r="T403" s="220">
        <v>60</v>
      </c>
      <c r="U403" s="223">
        <f>AB404-((60/P404)*S404)</f>
        <v>60</v>
      </c>
      <c r="V403" s="204"/>
      <c r="W403" s="204"/>
      <c r="X403" s="204"/>
      <c r="Y403" s="205" t="str">
        <f t="shared" si="33"/>
        <v xml:space="preserve"> </v>
      </c>
      <c r="Z403" s="204"/>
      <c r="AA403" s="206"/>
      <c r="AB403" s="49">
        <f t="shared" si="34"/>
        <v>0</v>
      </c>
    </row>
    <row r="404" spans="16:28" ht="25.8" x14ac:dyDescent="0.5">
      <c r="P404" s="50">
        <f t="shared" si="32"/>
        <v>1</v>
      </c>
      <c r="Q404" s="64"/>
      <c r="R404" s="64"/>
      <c r="S404" s="63"/>
      <c r="T404" s="221"/>
      <c r="U404" s="224"/>
      <c r="V404" s="64"/>
      <c r="W404" s="64"/>
      <c r="X404" s="64"/>
      <c r="Y404" s="163" t="str">
        <f t="shared" si="33"/>
        <v xml:space="preserve"> </v>
      </c>
      <c r="Z404" s="64"/>
      <c r="AA404" s="60"/>
      <c r="AB404" s="49">
        <f t="shared" si="34"/>
        <v>60</v>
      </c>
    </row>
    <row r="405" spans="16:28" ht="25.8" x14ac:dyDescent="0.5">
      <c r="P405" s="50">
        <f t="shared" si="32"/>
        <v>1</v>
      </c>
      <c r="Q405" s="198"/>
      <c r="R405" s="198"/>
      <c r="S405" s="207"/>
      <c r="T405" s="232"/>
      <c r="U405" s="233"/>
      <c r="V405" s="208"/>
      <c r="W405" s="208"/>
      <c r="X405" s="208"/>
      <c r="Y405" s="209" t="str">
        <f t="shared" si="33"/>
        <v xml:space="preserve"> </v>
      </c>
      <c r="Z405" s="208"/>
      <c r="AA405" s="210"/>
      <c r="AB405" s="49">
        <f t="shared" si="34"/>
        <v>0</v>
      </c>
    </row>
    <row r="406" spans="16:28" ht="25.8" x14ac:dyDescent="0.4">
      <c r="P406" s="50">
        <f t="shared" si="32"/>
        <v>1</v>
      </c>
      <c r="Q406" s="211"/>
      <c r="R406" s="211"/>
      <c r="S406" s="212"/>
      <c r="T406" s="226">
        <v>60</v>
      </c>
      <c r="U406" s="229">
        <f>AB407-((60/P407)*S407)</f>
        <v>60</v>
      </c>
      <c r="V406" s="201"/>
      <c r="W406" s="201"/>
      <c r="X406" s="201"/>
      <c r="Y406" s="213" t="str">
        <f t="shared" si="33"/>
        <v xml:space="preserve"> </v>
      </c>
      <c r="Z406" s="201"/>
      <c r="AA406" s="201"/>
      <c r="AB406" s="49">
        <f t="shared" si="34"/>
        <v>0</v>
      </c>
    </row>
    <row r="407" spans="16:28" ht="25.8" x14ac:dyDescent="0.5">
      <c r="P407" s="50">
        <f t="shared" si="32"/>
        <v>1</v>
      </c>
      <c r="Q407" s="192"/>
      <c r="R407" s="192"/>
      <c r="S407" s="193"/>
      <c r="T407" s="227"/>
      <c r="U407" s="230"/>
      <c r="V407" s="65"/>
      <c r="W407" s="65"/>
      <c r="X407" s="65"/>
      <c r="Y407" s="164" t="str">
        <f t="shared" si="33"/>
        <v xml:space="preserve"> </v>
      </c>
      <c r="Z407" s="65"/>
      <c r="AA407" s="61"/>
      <c r="AB407" s="49">
        <f t="shared" si="34"/>
        <v>60</v>
      </c>
    </row>
    <row r="408" spans="16:28" ht="25.8" x14ac:dyDescent="0.5">
      <c r="P408" s="50">
        <f t="shared" si="32"/>
        <v>1</v>
      </c>
      <c r="Q408" s="196"/>
      <c r="R408" s="196"/>
      <c r="S408" s="197"/>
      <c r="T408" s="228"/>
      <c r="U408" s="231"/>
      <c r="V408" s="198"/>
      <c r="W408" s="198"/>
      <c r="X408" s="198"/>
      <c r="Y408" s="199" t="str">
        <f t="shared" si="33"/>
        <v xml:space="preserve"> </v>
      </c>
      <c r="Z408" s="198"/>
      <c r="AA408" s="200"/>
      <c r="AB408" s="49">
        <f t="shared" si="34"/>
        <v>0</v>
      </c>
    </row>
    <row r="409" spans="16:28" ht="25.8" x14ac:dyDescent="0.5">
      <c r="P409" s="50">
        <f t="shared" si="32"/>
        <v>1</v>
      </c>
      <c r="Q409" s="201"/>
      <c r="R409" s="202"/>
      <c r="S409" s="203"/>
      <c r="T409" s="220">
        <v>60</v>
      </c>
      <c r="U409" s="223">
        <f>AB410-((60/P410)*S410)</f>
        <v>60</v>
      </c>
      <c r="V409" s="204"/>
      <c r="W409" s="204"/>
      <c r="X409" s="204"/>
      <c r="Y409" s="205" t="str">
        <f t="shared" si="33"/>
        <v xml:space="preserve"> </v>
      </c>
      <c r="Z409" s="204"/>
      <c r="AA409" s="206"/>
      <c r="AB409" s="49">
        <f t="shared" si="34"/>
        <v>0</v>
      </c>
    </row>
    <row r="410" spans="16:28" ht="25.8" x14ac:dyDescent="0.5">
      <c r="P410" s="50">
        <f t="shared" si="32"/>
        <v>1</v>
      </c>
      <c r="Q410" s="64"/>
      <c r="R410" s="64"/>
      <c r="S410" s="63"/>
      <c r="T410" s="221"/>
      <c r="U410" s="224"/>
      <c r="V410" s="64"/>
      <c r="W410" s="64"/>
      <c r="X410" s="64"/>
      <c r="Y410" s="163" t="str">
        <f t="shared" si="33"/>
        <v xml:space="preserve"> </v>
      </c>
      <c r="Z410" s="64"/>
      <c r="AA410" s="60"/>
      <c r="AB410" s="49">
        <f t="shared" si="34"/>
        <v>60</v>
      </c>
    </row>
    <row r="411" spans="16:28" ht="25.8" x14ac:dyDescent="0.5">
      <c r="P411" s="50">
        <f t="shared" si="32"/>
        <v>1</v>
      </c>
      <c r="Q411" s="198"/>
      <c r="R411" s="198"/>
      <c r="S411" s="207"/>
      <c r="T411" s="232"/>
      <c r="U411" s="233"/>
      <c r="V411" s="208"/>
      <c r="W411" s="208"/>
      <c r="X411" s="208"/>
      <c r="Y411" s="209" t="str">
        <f t="shared" si="33"/>
        <v xml:space="preserve"> </v>
      </c>
      <c r="Z411" s="208"/>
      <c r="AA411" s="210"/>
      <c r="AB411" s="49">
        <f t="shared" si="34"/>
        <v>0</v>
      </c>
    </row>
    <row r="412" spans="16:28" ht="25.8" x14ac:dyDescent="0.4">
      <c r="P412" s="50">
        <f t="shared" si="32"/>
        <v>1</v>
      </c>
      <c r="Q412" s="211"/>
      <c r="R412" s="211"/>
      <c r="S412" s="212"/>
      <c r="T412" s="226">
        <v>60</v>
      </c>
      <c r="U412" s="229">
        <f>AB413-((60/P413)*S413)</f>
        <v>60</v>
      </c>
      <c r="V412" s="201"/>
      <c r="W412" s="201"/>
      <c r="X412" s="201"/>
      <c r="Y412" s="213" t="str">
        <f t="shared" si="33"/>
        <v xml:space="preserve"> </v>
      </c>
      <c r="Z412" s="201"/>
      <c r="AA412" s="201"/>
      <c r="AB412" s="49">
        <f t="shared" si="34"/>
        <v>0</v>
      </c>
    </row>
    <row r="413" spans="16:28" ht="25.8" x14ac:dyDescent="0.5">
      <c r="P413" s="50">
        <f t="shared" si="32"/>
        <v>1</v>
      </c>
      <c r="Q413" s="192"/>
      <c r="R413" s="192"/>
      <c r="S413" s="193"/>
      <c r="T413" s="227"/>
      <c r="U413" s="230"/>
      <c r="V413" s="65"/>
      <c r="W413" s="65"/>
      <c r="X413" s="65"/>
      <c r="Y413" s="164" t="str">
        <f t="shared" si="33"/>
        <v xml:space="preserve"> </v>
      </c>
      <c r="Z413" s="65"/>
      <c r="AA413" s="61"/>
      <c r="AB413" s="49">
        <f t="shared" si="34"/>
        <v>60</v>
      </c>
    </row>
    <row r="414" spans="16:28" ht="25.8" x14ac:dyDescent="0.5">
      <c r="P414" s="50">
        <f t="shared" si="32"/>
        <v>1</v>
      </c>
      <c r="Q414" s="196"/>
      <c r="R414" s="196"/>
      <c r="S414" s="197"/>
      <c r="T414" s="228"/>
      <c r="U414" s="231"/>
      <c r="V414" s="198"/>
      <c r="W414" s="198"/>
      <c r="X414" s="198"/>
      <c r="Y414" s="199" t="str">
        <f t="shared" si="33"/>
        <v xml:space="preserve"> </v>
      </c>
      <c r="Z414" s="198"/>
      <c r="AA414" s="200"/>
      <c r="AB414" s="49">
        <f t="shared" si="34"/>
        <v>0</v>
      </c>
    </row>
    <row r="415" spans="16:28" ht="25.8" x14ac:dyDescent="0.5">
      <c r="P415" s="50">
        <f t="shared" si="32"/>
        <v>1</v>
      </c>
      <c r="Q415" s="201"/>
      <c r="R415" s="202"/>
      <c r="S415" s="203"/>
      <c r="T415" s="220">
        <v>60</v>
      </c>
      <c r="U415" s="223">
        <f>AB416-((60/P416)*S416)</f>
        <v>60</v>
      </c>
      <c r="V415" s="204"/>
      <c r="W415" s="204"/>
      <c r="X415" s="204"/>
      <c r="Y415" s="205" t="str">
        <f t="shared" si="33"/>
        <v xml:space="preserve"> </v>
      </c>
      <c r="Z415" s="204"/>
      <c r="AA415" s="206"/>
      <c r="AB415" s="49">
        <f t="shared" si="34"/>
        <v>0</v>
      </c>
    </row>
    <row r="416" spans="16:28" ht="25.8" x14ac:dyDescent="0.5">
      <c r="P416" s="50">
        <f t="shared" si="32"/>
        <v>1</v>
      </c>
      <c r="Q416" s="64"/>
      <c r="R416" s="64"/>
      <c r="S416" s="63"/>
      <c r="T416" s="221"/>
      <c r="U416" s="224"/>
      <c r="V416" s="64"/>
      <c r="W416" s="64"/>
      <c r="X416" s="64"/>
      <c r="Y416" s="163" t="str">
        <f t="shared" si="33"/>
        <v xml:space="preserve"> </v>
      </c>
      <c r="Z416" s="64"/>
      <c r="AA416" s="60"/>
      <c r="AB416" s="49">
        <f t="shared" si="34"/>
        <v>60</v>
      </c>
    </row>
    <row r="417" spans="16:28" ht="25.8" x14ac:dyDescent="0.5">
      <c r="P417" s="50">
        <f t="shared" si="32"/>
        <v>1</v>
      </c>
      <c r="Q417" s="198"/>
      <c r="R417" s="198"/>
      <c r="S417" s="207"/>
      <c r="T417" s="232"/>
      <c r="U417" s="233"/>
      <c r="V417" s="208"/>
      <c r="W417" s="208"/>
      <c r="X417" s="208"/>
      <c r="Y417" s="209" t="str">
        <f t="shared" si="33"/>
        <v xml:space="preserve"> </v>
      </c>
      <c r="Z417" s="208"/>
      <c r="AA417" s="210"/>
      <c r="AB417" s="49">
        <f t="shared" si="34"/>
        <v>0</v>
      </c>
    </row>
    <row r="418" spans="16:28" ht="25.8" x14ac:dyDescent="0.4">
      <c r="P418" s="50">
        <f t="shared" si="32"/>
        <v>1</v>
      </c>
      <c r="Q418" s="211"/>
      <c r="R418" s="211"/>
      <c r="S418" s="212"/>
      <c r="T418" s="226">
        <v>60</v>
      </c>
      <c r="U418" s="229">
        <f>AB419-((60/P419)*S419)</f>
        <v>60</v>
      </c>
      <c r="V418" s="201"/>
      <c r="W418" s="201"/>
      <c r="X418" s="201"/>
      <c r="Y418" s="213" t="str">
        <f t="shared" si="33"/>
        <v xml:space="preserve"> </v>
      </c>
      <c r="Z418" s="201"/>
      <c r="AA418" s="201"/>
      <c r="AB418" s="49">
        <f t="shared" si="34"/>
        <v>0</v>
      </c>
    </row>
    <row r="419" spans="16:28" ht="25.8" x14ac:dyDescent="0.5">
      <c r="P419" s="50">
        <f t="shared" si="32"/>
        <v>1</v>
      </c>
      <c r="Q419" s="192"/>
      <c r="R419" s="192"/>
      <c r="S419" s="193"/>
      <c r="T419" s="227"/>
      <c r="U419" s="230"/>
      <c r="V419" s="65"/>
      <c r="W419" s="65"/>
      <c r="X419" s="65"/>
      <c r="Y419" s="164" t="str">
        <f t="shared" si="33"/>
        <v xml:space="preserve"> </v>
      </c>
      <c r="Z419" s="65"/>
      <c r="AA419" s="61"/>
      <c r="AB419" s="49">
        <f t="shared" si="34"/>
        <v>60</v>
      </c>
    </row>
    <row r="420" spans="16:28" ht="25.8" x14ac:dyDescent="0.5">
      <c r="P420" s="50">
        <f t="shared" si="32"/>
        <v>1</v>
      </c>
      <c r="Q420" s="196"/>
      <c r="R420" s="196"/>
      <c r="S420" s="197"/>
      <c r="T420" s="228"/>
      <c r="U420" s="231"/>
      <c r="V420" s="198"/>
      <c r="W420" s="198"/>
      <c r="X420" s="198"/>
      <c r="Y420" s="199" t="str">
        <f t="shared" si="33"/>
        <v xml:space="preserve"> </v>
      </c>
      <c r="Z420" s="198"/>
      <c r="AA420" s="200"/>
      <c r="AB420" s="49">
        <f t="shared" si="34"/>
        <v>0</v>
      </c>
    </row>
    <row r="421" spans="16:28" ht="25.8" x14ac:dyDescent="0.5">
      <c r="P421" s="50">
        <f t="shared" si="32"/>
        <v>1</v>
      </c>
      <c r="Q421" s="201"/>
      <c r="R421" s="202"/>
      <c r="S421" s="203"/>
      <c r="T421" s="220">
        <v>60</v>
      </c>
      <c r="U421" s="223">
        <f>AB422-((60/P422)*S422)</f>
        <v>60</v>
      </c>
      <c r="V421" s="204"/>
      <c r="W421" s="204"/>
      <c r="X421" s="204"/>
      <c r="Y421" s="205" t="str">
        <f t="shared" si="33"/>
        <v xml:space="preserve"> </v>
      </c>
      <c r="Z421" s="204"/>
      <c r="AA421" s="206"/>
      <c r="AB421" s="49">
        <f t="shared" si="34"/>
        <v>0</v>
      </c>
    </row>
    <row r="422" spans="16:28" ht="25.8" x14ac:dyDescent="0.5">
      <c r="P422" s="50">
        <f t="shared" si="32"/>
        <v>1</v>
      </c>
      <c r="Q422" s="64"/>
      <c r="R422" s="64"/>
      <c r="S422" s="63"/>
      <c r="T422" s="221"/>
      <c r="U422" s="224"/>
      <c r="V422" s="64"/>
      <c r="W422" s="64"/>
      <c r="X422" s="64"/>
      <c r="Y422" s="163" t="str">
        <f t="shared" si="33"/>
        <v xml:space="preserve"> </v>
      </c>
      <c r="Z422" s="64"/>
      <c r="AA422" s="60"/>
      <c r="AB422" s="49">
        <f t="shared" si="34"/>
        <v>60</v>
      </c>
    </row>
    <row r="423" spans="16:28" ht="25.8" x14ac:dyDescent="0.5">
      <c r="P423" s="50">
        <f t="shared" si="32"/>
        <v>1</v>
      </c>
      <c r="Q423" s="198"/>
      <c r="R423" s="198"/>
      <c r="S423" s="207"/>
      <c r="T423" s="232"/>
      <c r="U423" s="233"/>
      <c r="V423" s="208"/>
      <c r="W423" s="208"/>
      <c r="X423" s="208"/>
      <c r="Y423" s="209" t="str">
        <f t="shared" si="33"/>
        <v xml:space="preserve"> </v>
      </c>
      <c r="Z423" s="208"/>
      <c r="AA423" s="210"/>
      <c r="AB423" s="49">
        <f t="shared" si="34"/>
        <v>0</v>
      </c>
    </row>
    <row r="424" spans="16:28" ht="25.8" x14ac:dyDescent="0.4">
      <c r="P424" s="50">
        <f t="shared" si="32"/>
        <v>1</v>
      </c>
      <c r="Q424" s="211"/>
      <c r="R424" s="211"/>
      <c r="S424" s="212"/>
      <c r="T424" s="226">
        <v>60</v>
      </c>
      <c r="U424" s="229">
        <f>AB425-((60/P425)*S425)</f>
        <v>60</v>
      </c>
      <c r="V424" s="201"/>
      <c r="W424" s="201"/>
      <c r="X424" s="201"/>
      <c r="Y424" s="213" t="str">
        <f t="shared" si="33"/>
        <v xml:space="preserve"> </v>
      </c>
      <c r="Z424" s="201"/>
      <c r="AA424" s="201"/>
      <c r="AB424" s="49">
        <f t="shared" si="34"/>
        <v>0</v>
      </c>
    </row>
    <row r="425" spans="16:28" ht="25.8" x14ac:dyDescent="0.5">
      <c r="P425" s="50">
        <f t="shared" si="32"/>
        <v>1</v>
      </c>
      <c r="Q425" s="192"/>
      <c r="R425" s="192"/>
      <c r="S425" s="193"/>
      <c r="T425" s="227"/>
      <c r="U425" s="230"/>
      <c r="V425" s="65"/>
      <c r="W425" s="65"/>
      <c r="X425" s="65"/>
      <c r="Y425" s="164" t="str">
        <f t="shared" si="33"/>
        <v xml:space="preserve"> </v>
      </c>
      <c r="Z425" s="65"/>
      <c r="AA425" s="61"/>
      <c r="AB425" s="49">
        <f t="shared" si="34"/>
        <v>60</v>
      </c>
    </row>
    <row r="426" spans="16:28" ht="25.8" x14ac:dyDescent="0.5">
      <c r="P426" s="50">
        <f t="shared" si="32"/>
        <v>1</v>
      </c>
      <c r="Q426" s="196"/>
      <c r="R426" s="196"/>
      <c r="S426" s="197"/>
      <c r="T426" s="228"/>
      <c r="U426" s="231"/>
      <c r="V426" s="198"/>
      <c r="W426" s="198"/>
      <c r="X426" s="198"/>
      <c r="Y426" s="199" t="str">
        <f t="shared" si="33"/>
        <v xml:space="preserve"> </v>
      </c>
      <c r="Z426" s="198"/>
      <c r="AA426" s="200"/>
      <c r="AB426" s="49">
        <f t="shared" si="34"/>
        <v>0</v>
      </c>
    </row>
    <row r="427" spans="16:28" ht="25.8" x14ac:dyDescent="0.5">
      <c r="P427" s="50">
        <f t="shared" si="32"/>
        <v>1</v>
      </c>
      <c r="Q427" s="201"/>
      <c r="R427" s="202"/>
      <c r="S427" s="203"/>
      <c r="T427" s="220">
        <v>60</v>
      </c>
      <c r="U427" s="223">
        <f>AB428-((60/P428)*S428)</f>
        <v>60</v>
      </c>
      <c r="V427" s="204"/>
      <c r="W427" s="204"/>
      <c r="X427" s="204"/>
      <c r="Y427" s="205" t="str">
        <f t="shared" si="33"/>
        <v xml:space="preserve"> </v>
      </c>
      <c r="Z427" s="204"/>
      <c r="AA427" s="206"/>
      <c r="AB427" s="49">
        <f t="shared" si="34"/>
        <v>0</v>
      </c>
    </row>
    <row r="428" spans="16:28" ht="25.8" x14ac:dyDescent="0.5">
      <c r="P428" s="50">
        <f t="shared" si="32"/>
        <v>1</v>
      </c>
      <c r="Q428" s="64"/>
      <c r="R428" s="64"/>
      <c r="S428" s="63"/>
      <c r="T428" s="221"/>
      <c r="U428" s="224"/>
      <c r="V428" s="64"/>
      <c r="W428" s="64"/>
      <c r="X428" s="64"/>
      <c r="Y428" s="163" t="str">
        <f t="shared" si="33"/>
        <v xml:space="preserve"> </v>
      </c>
      <c r="Z428" s="64"/>
      <c r="AA428" s="60"/>
      <c r="AB428" s="49">
        <f t="shared" si="34"/>
        <v>60</v>
      </c>
    </row>
    <row r="429" spans="16:28" ht="25.8" x14ac:dyDescent="0.5">
      <c r="P429" s="50">
        <f t="shared" si="32"/>
        <v>1</v>
      </c>
      <c r="Q429" s="198"/>
      <c r="R429" s="198"/>
      <c r="S429" s="207"/>
      <c r="T429" s="232"/>
      <c r="U429" s="233"/>
      <c r="V429" s="208"/>
      <c r="W429" s="208"/>
      <c r="X429" s="208"/>
      <c r="Y429" s="209" t="str">
        <f t="shared" si="33"/>
        <v xml:space="preserve"> </v>
      </c>
      <c r="Z429" s="208"/>
      <c r="AA429" s="210"/>
      <c r="AB429" s="49">
        <f t="shared" si="34"/>
        <v>0</v>
      </c>
    </row>
    <row r="430" spans="16:28" ht="25.8" x14ac:dyDescent="0.4">
      <c r="P430" s="50">
        <f t="shared" si="32"/>
        <v>1</v>
      </c>
      <c r="Q430" s="211"/>
      <c r="R430" s="211"/>
      <c r="S430" s="212"/>
      <c r="T430" s="226">
        <v>60</v>
      </c>
      <c r="U430" s="229">
        <f>AB431-((60/P431)*S431)</f>
        <v>60</v>
      </c>
      <c r="V430" s="201"/>
      <c r="W430" s="201"/>
      <c r="X430" s="201"/>
      <c r="Y430" s="213" t="str">
        <f t="shared" si="33"/>
        <v xml:space="preserve"> </v>
      </c>
      <c r="Z430" s="201"/>
      <c r="AA430" s="201"/>
      <c r="AB430" s="49">
        <f t="shared" si="34"/>
        <v>0</v>
      </c>
    </row>
    <row r="431" spans="16:28" ht="25.8" x14ac:dyDescent="0.5">
      <c r="P431" s="50">
        <f t="shared" si="32"/>
        <v>1</v>
      </c>
      <c r="Q431" s="192"/>
      <c r="R431" s="192"/>
      <c r="S431" s="193"/>
      <c r="T431" s="227"/>
      <c r="U431" s="230"/>
      <c r="V431" s="65"/>
      <c r="W431" s="65"/>
      <c r="X431" s="65"/>
      <c r="Y431" s="164" t="str">
        <f t="shared" si="33"/>
        <v xml:space="preserve"> </v>
      </c>
      <c r="Z431" s="65"/>
      <c r="AA431" s="61"/>
      <c r="AB431" s="49">
        <f t="shared" si="34"/>
        <v>60</v>
      </c>
    </row>
    <row r="432" spans="16:28" ht="25.8" x14ac:dyDescent="0.5">
      <c r="P432" s="50">
        <f t="shared" si="32"/>
        <v>1</v>
      </c>
      <c r="Q432" s="196"/>
      <c r="R432" s="196"/>
      <c r="S432" s="197"/>
      <c r="T432" s="228"/>
      <c r="U432" s="231"/>
      <c r="V432" s="198"/>
      <c r="W432" s="198"/>
      <c r="X432" s="198"/>
      <c r="Y432" s="199" t="str">
        <f t="shared" si="33"/>
        <v xml:space="preserve"> </v>
      </c>
      <c r="Z432" s="198"/>
      <c r="AA432" s="200"/>
      <c r="AB432" s="49">
        <f t="shared" si="34"/>
        <v>0</v>
      </c>
    </row>
    <row r="433" spans="16:28" ht="25.8" x14ac:dyDescent="0.5">
      <c r="P433" s="50">
        <f t="shared" si="32"/>
        <v>1</v>
      </c>
      <c r="Q433" s="201"/>
      <c r="R433" s="202"/>
      <c r="S433" s="203"/>
      <c r="T433" s="220">
        <v>60</v>
      </c>
      <c r="U433" s="223">
        <f>AB434-((60/P434)*S434)</f>
        <v>60</v>
      </c>
      <c r="V433" s="204"/>
      <c r="W433" s="204"/>
      <c r="X433" s="204"/>
      <c r="Y433" s="205" t="str">
        <f t="shared" si="33"/>
        <v xml:space="preserve"> </v>
      </c>
      <c r="Z433" s="204"/>
      <c r="AA433" s="206"/>
      <c r="AB433" s="49">
        <f t="shared" si="34"/>
        <v>0</v>
      </c>
    </row>
    <row r="434" spans="16:28" ht="25.8" x14ac:dyDescent="0.5">
      <c r="P434" s="50">
        <f t="shared" si="32"/>
        <v>1</v>
      </c>
      <c r="Q434" s="64"/>
      <c r="R434" s="64"/>
      <c r="S434" s="63"/>
      <c r="T434" s="221"/>
      <c r="U434" s="224"/>
      <c r="V434" s="64"/>
      <c r="W434" s="64"/>
      <c r="X434" s="64"/>
      <c r="Y434" s="163" t="str">
        <f t="shared" si="33"/>
        <v xml:space="preserve"> </v>
      </c>
      <c r="Z434" s="64"/>
      <c r="AA434" s="60"/>
      <c r="AB434" s="49">
        <f t="shared" si="34"/>
        <v>60</v>
      </c>
    </row>
    <row r="435" spans="16:28" ht="25.8" x14ac:dyDescent="0.5">
      <c r="P435" s="50">
        <f t="shared" si="32"/>
        <v>1</v>
      </c>
      <c r="Q435" s="198"/>
      <c r="R435" s="198"/>
      <c r="S435" s="207"/>
      <c r="T435" s="232"/>
      <c r="U435" s="233"/>
      <c r="V435" s="208"/>
      <c r="W435" s="208"/>
      <c r="X435" s="208"/>
      <c r="Y435" s="209" t="str">
        <f t="shared" si="33"/>
        <v xml:space="preserve"> </v>
      </c>
      <c r="Z435" s="208"/>
      <c r="AA435" s="210"/>
      <c r="AB435" s="49">
        <f t="shared" si="34"/>
        <v>0</v>
      </c>
    </row>
    <row r="436" spans="16:28" ht="25.8" x14ac:dyDescent="0.4">
      <c r="P436" s="50">
        <f t="shared" si="32"/>
        <v>1</v>
      </c>
      <c r="Q436" s="211"/>
      <c r="R436" s="211"/>
      <c r="S436" s="212"/>
      <c r="T436" s="226">
        <v>60</v>
      </c>
      <c r="U436" s="229">
        <f>AB437-((60/P437)*S437)</f>
        <v>60</v>
      </c>
      <c r="V436" s="201"/>
      <c r="W436" s="201"/>
      <c r="X436" s="201"/>
      <c r="Y436" s="213" t="str">
        <f t="shared" si="33"/>
        <v xml:space="preserve"> </v>
      </c>
      <c r="Z436" s="201"/>
      <c r="AA436" s="201"/>
      <c r="AB436" s="49">
        <f t="shared" si="34"/>
        <v>0</v>
      </c>
    </row>
    <row r="437" spans="16:28" ht="25.8" x14ac:dyDescent="0.5">
      <c r="P437" s="50">
        <f t="shared" si="32"/>
        <v>1</v>
      </c>
      <c r="Q437" s="192"/>
      <c r="R437" s="192"/>
      <c r="S437" s="193"/>
      <c r="T437" s="227"/>
      <c r="U437" s="230"/>
      <c r="V437" s="65"/>
      <c r="W437" s="65"/>
      <c r="X437" s="65"/>
      <c r="Y437" s="164" t="str">
        <f t="shared" si="33"/>
        <v xml:space="preserve"> </v>
      </c>
      <c r="Z437" s="65"/>
      <c r="AA437" s="61"/>
      <c r="AB437" s="49">
        <f t="shared" si="34"/>
        <v>60</v>
      </c>
    </row>
    <row r="438" spans="16:28" ht="25.8" x14ac:dyDescent="0.5">
      <c r="P438" s="50">
        <f t="shared" si="32"/>
        <v>1</v>
      </c>
      <c r="Q438" s="196"/>
      <c r="R438" s="196"/>
      <c r="S438" s="197"/>
      <c r="T438" s="228"/>
      <c r="U438" s="231"/>
      <c r="V438" s="198"/>
      <c r="W438" s="198"/>
      <c r="X438" s="198"/>
      <c r="Y438" s="199" t="str">
        <f t="shared" si="33"/>
        <v xml:space="preserve"> </v>
      </c>
      <c r="Z438" s="198"/>
      <c r="AA438" s="200"/>
      <c r="AB438" s="49">
        <f t="shared" si="34"/>
        <v>0</v>
      </c>
    </row>
    <row r="439" spans="16:28" ht="25.8" x14ac:dyDescent="0.5">
      <c r="P439" s="50">
        <f t="shared" si="32"/>
        <v>1</v>
      </c>
      <c r="Q439" s="201"/>
      <c r="R439" s="202"/>
      <c r="S439" s="203"/>
      <c r="T439" s="220">
        <v>60</v>
      </c>
      <c r="U439" s="223">
        <f>AB440-((60/P440)*S440)</f>
        <v>60</v>
      </c>
      <c r="V439" s="204"/>
      <c r="W439" s="204"/>
      <c r="X439" s="204"/>
      <c r="Y439" s="205" t="str">
        <f t="shared" si="33"/>
        <v xml:space="preserve"> </v>
      </c>
      <c r="Z439" s="204"/>
      <c r="AA439" s="206"/>
      <c r="AB439" s="49">
        <f t="shared" si="34"/>
        <v>0</v>
      </c>
    </row>
    <row r="440" spans="16:28" ht="25.8" x14ac:dyDescent="0.5">
      <c r="P440" s="50">
        <f t="shared" si="32"/>
        <v>1</v>
      </c>
      <c r="Q440" s="64"/>
      <c r="R440" s="64"/>
      <c r="S440" s="63"/>
      <c r="T440" s="221"/>
      <c r="U440" s="224"/>
      <c r="V440" s="64"/>
      <c r="W440" s="64"/>
      <c r="X440" s="64"/>
      <c r="Y440" s="163" t="str">
        <f t="shared" si="33"/>
        <v xml:space="preserve"> </v>
      </c>
      <c r="Z440" s="64"/>
      <c r="AA440" s="60"/>
      <c r="AB440" s="49">
        <f t="shared" si="34"/>
        <v>60</v>
      </c>
    </row>
    <row r="441" spans="16:28" ht="25.8" x14ac:dyDescent="0.5">
      <c r="P441" s="50">
        <f t="shared" si="32"/>
        <v>1</v>
      </c>
      <c r="Q441" s="198"/>
      <c r="R441" s="198"/>
      <c r="S441" s="207"/>
      <c r="T441" s="232"/>
      <c r="U441" s="233"/>
      <c r="V441" s="208"/>
      <c r="W441" s="208"/>
      <c r="X441" s="208"/>
      <c r="Y441" s="209" t="str">
        <f t="shared" si="33"/>
        <v xml:space="preserve"> </v>
      </c>
      <c r="Z441" s="208"/>
      <c r="AA441" s="210"/>
      <c r="AB441" s="49">
        <f t="shared" si="34"/>
        <v>0</v>
      </c>
    </row>
    <row r="442" spans="16:28" ht="25.8" x14ac:dyDescent="0.4">
      <c r="P442" s="50">
        <f t="shared" si="32"/>
        <v>1</v>
      </c>
      <c r="Q442" s="211"/>
      <c r="R442" s="211"/>
      <c r="S442" s="212"/>
      <c r="T442" s="226">
        <v>60</v>
      </c>
      <c r="U442" s="229">
        <f>AB443-((60/P443)*S443)</f>
        <v>60</v>
      </c>
      <c r="V442" s="201"/>
      <c r="W442" s="201"/>
      <c r="X442" s="201"/>
      <c r="Y442" s="213" t="str">
        <f t="shared" si="33"/>
        <v xml:space="preserve"> </v>
      </c>
      <c r="Z442" s="201"/>
      <c r="AA442" s="201"/>
      <c r="AB442" s="49">
        <f t="shared" si="34"/>
        <v>0</v>
      </c>
    </row>
    <row r="443" spans="16:28" ht="25.8" x14ac:dyDescent="0.5">
      <c r="P443" s="50">
        <f t="shared" si="32"/>
        <v>1</v>
      </c>
      <c r="Q443" s="192"/>
      <c r="R443" s="192"/>
      <c r="S443" s="193"/>
      <c r="T443" s="227"/>
      <c r="U443" s="230"/>
      <c r="V443" s="65"/>
      <c r="W443" s="65"/>
      <c r="X443" s="65"/>
      <c r="Y443" s="164" t="str">
        <f t="shared" si="33"/>
        <v xml:space="preserve"> </v>
      </c>
      <c r="Z443" s="65"/>
      <c r="AA443" s="61"/>
      <c r="AB443" s="49">
        <f t="shared" si="34"/>
        <v>60</v>
      </c>
    </row>
    <row r="444" spans="16:28" ht="25.8" x14ac:dyDescent="0.5">
      <c r="P444" s="50">
        <f t="shared" si="32"/>
        <v>1</v>
      </c>
      <c r="Q444" s="196"/>
      <c r="R444" s="196"/>
      <c r="S444" s="197"/>
      <c r="T444" s="228"/>
      <c r="U444" s="231"/>
      <c r="V444" s="198"/>
      <c r="W444" s="198"/>
      <c r="X444" s="198"/>
      <c r="Y444" s="199" t="str">
        <f t="shared" si="33"/>
        <v xml:space="preserve"> </v>
      </c>
      <c r="Z444" s="198"/>
      <c r="AA444" s="200"/>
      <c r="AB444" s="49">
        <f t="shared" si="34"/>
        <v>0</v>
      </c>
    </row>
    <row r="445" spans="16:28" ht="25.8" x14ac:dyDescent="0.5">
      <c r="P445" s="50">
        <f t="shared" si="32"/>
        <v>1</v>
      </c>
      <c r="Q445" s="201"/>
      <c r="R445" s="202"/>
      <c r="S445" s="203"/>
      <c r="T445" s="220">
        <v>60</v>
      </c>
      <c r="U445" s="223">
        <f>AB446-((60/P446)*S446)</f>
        <v>60</v>
      </c>
      <c r="V445" s="204"/>
      <c r="W445" s="204"/>
      <c r="X445" s="204"/>
      <c r="Y445" s="205" t="str">
        <f t="shared" si="33"/>
        <v xml:space="preserve"> </v>
      </c>
      <c r="Z445" s="204"/>
      <c r="AA445" s="206"/>
      <c r="AB445" s="49">
        <f t="shared" si="34"/>
        <v>0</v>
      </c>
    </row>
    <row r="446" spans="16:28" ht="25.8" x14ac:dyDescent="0.5">
      <c r="P446" s="50">
        <f t="shared" si="32"/>
        <v>1</v>
      </c>
      <c r="Q446" s="64"/>
      <c r="R446" s="64"/>
      <c r="S446" s="63"/>
      <c r="T446" s="221"/>
      <c r="U446" s="224"/>
      <c r="V446" s="64"/>
      <c r="W446" s="64"/>
      <c r="X446" s="64"/>
      <c r="Y446" s="163" t="str">
        <f t="shared" si="33"/>
        <v xml:space="preserve"> </v>
      </c>
      <c r="Z446" s="64"/>
      <c r="AA446" s="60"/>
      <c r="AB446" s="49">
        <f t="shared" si="34"/>
        <v>60</v>
      </c>
    </row>
    <row r="447" spans="16:28" ht="25.8" x14ac:dyDescent="0.5">
      <c r="P447" s="50">
        <f t="shared" si="32"/>
        <v>1</v>
      </c>
      <c r="Q447" s="198"/>
      <c r="R447" s="198"/>
      <c r="S447" s="207"/>
      <c r="T447" s="232"/>
      <c r="U447" s="233"/>
      <c r="V447" s="208"/>
      <c r="W447" s="208"/>
      <c r="X447" s="208"/>
      <c r="Y447" s="209" t="str">
        <f t="shared" si="33"/>
        <v xml:space="preserve"> </v>
      </c>
      <c r="Z447" s="208"/>
      <c r="AA447" s="210"/>
      <c r="AB447" s="49">
        <f t="shared" si="34"/>
        <v>0</v>
      </c>
    </row>
    <row r="448" spans="16:28" ht="25.8" x14ac:dyDescent="0.4">
      <c r="P448" s="50">
        <f t="shared" si="32"/>
        <v>1</v>
      </c>
      <c r="Q448" s="211"/>
      <c r="R448" s="211"/>
      <c r="S448" s="212"/>
      <c r="T448" s="226">
        <v>60</v>
      </c>
      <c r="U448" s="229">
        <f>AB449-((60/P449)*S449)</f>
        <v>60</v>
      </c>
      <c r="V448" s="201"/>
      <c r="W448" s="201"/>
      <c r="X448" s="201"/>
      <c r="Y448" s="213" t="str">
        <f t="shared" si="33"/>
        <v xml:space="preserve"> </v>
      </c>
      <c r="Z448" s="201"/>
      <c r="AA448" s="201"/>
      <c r="AB448" s="49">
        <f t="shared" si="34"/>
        <v>0</v>
      </c>
    </row>
    <row r="449" spans="16:28" ht="25.8" x14ac:dyDescent="0.5">
      <c r="P449" s="50">
        <f t="shared" si="32"/>
        <v>1</v>
      </c>
      <c r="Q449" s="192"/>
      <c r="R449" s="192"/>
      <c r="S449" s="193"/>
      <c r="T449" s="227"/>
      <c r="U449" s="230"/>
      <c r="V449" s="65"/>
      <c r="W449" s="65"/>
      <c r="X449" s="65"/>
      <c r="Y449" s="164" t="str">
        <f t="shared" si="33"/>
        <v xml:space="preserve"> </v>
      </c>
      <c r="Z449" s="65"/>
      <c r="AA449" s="61"/>
      <c r="AB449" s="49">
        <f t="shared" si="34"/>
        <v>60</v>
      </c>
    </row>
    <row r="450" spans="16:28" ht="25.8" x14ac:dyDescent="0.5">
      <c r="P450" s="50">
        <f t="shared" si="32"/>
        <v>1</v>
      </c>
      <c r="Q450" s="196"/>
      <c r="R450" s="196"/>
      <c r="S450" s="197"/>
      <c r="T450" s="228"/>
      <c r="U450" s="231"/>
      <c r="V450" s="198"/>
      <c r="W450" s="198"/>
      <c r="X450" s="198"/>
      <c r="Y450" s="199" t="str">
        <f t="shared" si="33"/>
        <v xml:space="preserve"> </v>
      </c>
      <c r="Z450" s="198"/>
      <c r="AA450" s="200"/>
      <c r="AB450" s="49">
        <f t="shared" si="34"/>
        <v>0</v>
      </c>
    </row>
    <row r="451" spans="16:28" ht="25.8" x14ac:dyDescent="0.5">
      <c r="P451" s="50">
        <f t="shared" si="32"/>
        <v>1</v>
      </c>
      <c r="Q451" s="201"/>
      <c r="R451" s="202"/>
      <c r="S451" s="203"/>
      <c r="T451" s="220">
        <v>60</v>
      </c>
      <c r="U451" s="223">
        <f>AB452-((60/P452)*S452)</f>
        <v>60</v>
      </c>
      <c r="V451" s="204"/>
      <c r="W451" s="204"/>
      <c r="X451" s="204"/>
      <c r="Y451" s="205" t="str">
        <f t="shared" si="33"/>
        <v xml:space="preserve"> </v>
      </c>
      <c r="Z451" s="204"/>
      <c r="AA451" s="206"/>
      <c r="AB451" s="49">
        <f t="shared" si="34"/>
        <v>0</v>
      </c>
    </row>
    <row r="452" spans="16:28" ht="25.8" x14ac:dyDescent="0.5">
      <c r="P452" s="50">
        <f t="shared" si="32"/>
        <v>1</v>
      </c>
      <c r="Q452" s="64"/>
      <c r="R452" s="64"/>
      <c r="S452" s="63"/>
      <c r="T452" s="221"/>
      <c r="U452" s="224"/>
      <c r="V452" s="64"/>
      <c r="W452" s="64"/>
      <c r="X452" s="64"/>
      <c r="Y452" s="163" t="str">
        <f t="shared" si="33"/>
        <v xml:space="preserve"> </v>
      </c>
      <c r="Z452" s="64"/>
      <c r="AA452" s="60"/>
      <c r="AB452" s="49">
        <f t="shared" si="34"/>
        <v>60</v>
      </c>
    </row>
    <row r="453" spans="16:28" ht="25.8" x14ac:dyDescent="0.5">
      <c r="P453" s="50">
        <f t="shared" ref="P453:P516" si="35">IF(Q453=$B$26,(IF(R453=$C$28,$D$12,$D$5)),(IF(Q453=$B$27,$D$6,(IF(Q453=$B$28,$D$6,(IF(Q453=$B$29,$D$6,(IF(Q453=$B$30,$D$6,(IF(Q453=$B$31,$D$8,(IF(Q453=$B$32,$D$9,(IF(Q453=$B$33,$D$10,(IF(Q453=$B$34,$D$11,(IF(Q453=$B$35,$D$13,(IF(Q453=$B$38,$D$14,(IF(Q453=$B$36,$D$7,(IF(Q453=$B$37,$D$15,1)))))))))))))))))))))))))</f>
        <v>1</v>
      </c>
      <c r="Q453" s="198"/>
      <c r="R453" s="198"/>
      <c r="S453" s="207"/>
      <c r="T453" s="232"/>
      <c r="U453" s="233"/>
      <c r="V453" s="208"/>
      <c r="W453" s="208"/>
      <c r="X453" s="208"/>
      <c r="Y453" s="209" t="str">
        <f t="shared" ref="Y453:Y516" si="36">IF(X453=1,"Calidad",(IF(X453=2,"Logistica",(IF(X453=3,"Manufactura",(IF(X453=4,"Mantenimiento",(IF(X453=5,"Cambio de modelo",(IF(X453=6,"Starving",(IF(X453=7,"Bloqueo",(IF(X453=8,"Paro Programado",(IF(X453=9,"Falta de Personal",IF(X453=10,"Otros"," "))))))))))))))))))</f>
        <v xml:space="preserve"> </v>
      </c>
      <c r="Z453" s="208"/>
      <c r="AA453" s="210"/>
      <c r="AB453" s="49">
        <f t="shared" ref="AB453:AB516" si="37">IF(T452=$F$20,45,(IF(T452=$F$21,30,(IF(T452=$F$22,50,(IF(T452=$F$23,60,0)))))))</f>
        <v>0</v>
      </c>
    </row>
    <row r="454" spans="16:28" ht="25.8" x14ac:dyDescent="0.4">
      <c r="P454" s="50">
        <f t="shared" si="35"/>
        <v>1</v>
      </c>
      <c r="Q454" s="211"/>
      <c r="R454" s="211"/>
      <c r="S454" s="212"/>
      <c r="T454" s="226">
        <v>60</v>
      </c>
      <c r="U454" s="229">
        <f>AB455-((60/P455)*S455)</f>
        <v>60</v>
      </c>
      <c r="V454" s="201"/>
      <c r="W454" s="201"/>
      <c r="X454" s="201"/>
      <c r="Y454" s="213" t="str">
        <f t="shared" si="36"/>
        <v xml:space="preserve"> </v>
      </c>
      <c r="Z454" s="201"/>
      <c r="AA454" s="201"/>
      <c r="AB454" s="49">
        <f t="shared" si="37"/>
        <v>0</v>
      </c>
    </row>
    <row r="455" spans="16:28" ht="25.8" x14ac:dyDescent="0.5">
      <c r="P455" s="50">
        <f t="shared" si="35"/>
        <v>1</v>
      </c>
      <c r="Q455" s="192"/>
      <c r="R455" s="192"/>
      <c r="S455" s="193"/>
      <c r="T455" s="227"/>
      <c r="U455" s="230"/>
      <c r="V455" s="65"/>
      <c r="W455" s="65"/>
      <c r="X455" s="65"/>
      <c r="Y455" s="164" t="str">
        <f t="shared" si="36"/>
        <v xml:space="preserve"> </v>
      </c>
      <c r="Z455" s="65"/>
      <c r="AA455" s="61"/>
      <c r="AB455" s="49">
        <f t="shared" si="37"/>
        <v>60</v>
      </c>
    </row>
    <row r="456" spans="16:28" ht="25.8" x14ac:dyDescent="0.5">
      <c r="P456" s="50">
        <f t="shared" si="35"/>
        <v>1</v>
      </c>
      <c r="Q456" s="196"/>
      <c r="R456" s="196"/>
      <c r="S456" s="197"/>
      <c r="T456" s="228"/>
      <c r="U456" s="231"/>
      <c r="V456" s="198"/>
      <c r="W456" s="198"/>
      <c r="X456" s="198"/>
      <c r="Y456" s="199" t="str">
        <f t="shared" si="36"/>
        <v xml:space="preserve"> </v>
      </c>
      <c r="Z456" s="198"/>
      <c r="AA456" s="200"/>
      <c r="AB456" s="49">
        <f t="shared" si="37"/>
        <v>0</v>
      </c>
    </row>
    <row r="457" spans="16:28" ht="25.8" x14ac:dyDescent="0.5">
      <c r="P457" s="50">
        <f t="shared" si="35"/>
        <v>1</v>
      </c>
      <c r="Q457" s="201"/>
      <c r="R457" s="202"/>
      <c r="S457" s="203"/>
      <c r="T457" s="220">
        <v>60</v>
      </c>
      <c r="U457" s="223">
        <f>AB458-((60/P458)*S458)</f>
        <v>60</v>
      </c>
      <c r="V457" s="204"/>
      <c r="W457" s="204"/>
      <c r="X457" s="204"/>
      <c r="Y457" s="205" t="str">
        <f t="shared" si="36"/>
        <v xml:space="preserve"> </v>
      </c>
      <c r="Z457" s="204"/>
      <c r="AA457" s="206"/>
      <c r="AB457" s="49">
        <f t="shared" si="37"/>
        <v>0</v>
      </c>
    </row>
    <row r="458" spans="16:28" ht="25.8" x14ac:dyDescent="0.5">
      <c r="P458" s="50">
        <f t="shared" si="35"/>
        <v>1</v>
      </c>
      <c r="Q458" s="64"/>
      <c r="R458" s="64"/>
      <c r="S458" s="63"/>
      <c r="T458" s="221"/>
      <c r="U458" s="224"/>
      <c r="V458" s="64"/>
      <c r="W458" s="64"/>
      <c r="X458" s="64"/>
      <c r="Y458" s="163" t="str">
        <f t="shared" si="36"/>
        <v xml:space="preserve"> </v>
      </c>
      <c r="Z458" s="64"/>
      <c r="AA458" s="60"/>
      <c r="AB458" s="49">
        <f t="shared" si="37"/>
        <v>60</v>
      </c>
    </row>
    <row r="459" spans="16:28" ht="25.8" x14ac:dyDescent="0.5">
      <c r="P459" s="50">
        <f t="shared" si="35"/>
        <v>1</v>
      </c>
      <c r="Q459" s="198"/>
      <c r="R459" s="198"/>
      <c r="S459" s="207"/>
      <c r="T459" s="232"/>
      <c r="U459" s="233"/>
      <c r="V459" s="208"/>
      <c r="W459" s="208"/>
      <c r="X459" s="208"/>
      <c r="Y459" s="209" t="str">
        <f t="shared" si="36"/>
        <v xml:space="preserve"> </v>
      </c>
      <c r="Z459" s="208"/>
      <c r="AA459" s="210"/>
      <c r="AB459" s="49">
        <f t="shared" si="37"/>
        <v>0</v>
      </c>
    </row>
    <row r="460" spans="16:28" ht="25.8" x14ac:dyDescent="0.4">
      <c r="P460" s="50">
        <f t="shared" si="35"/>
        <v>1</v>
      </c>
      <c r="Q460" s="211"/>
      <c r="R460" s="211"/>
      <c r="S460" s="212"/>
      <c r="T460" s="226">
        <v>60</v>
      </c>
      <c r="U460" s="229">
        <f>AB461-((60/P461)*S461)</f>
        <v>60</v>
      </c>
      <c r="V460" s="201"/>
      <c r="W460" s="201"/>
      <c r="X460" s="201"/>
      <c r="Y460" s="213" t="str">
        <f t="shared" si="36"/>
        <v xml:space="preserve"> </v>
      </c>
      <c r="Z460" s="201"/>
      <c r="AA460" s="201"/>
      <c r="AB460" s="49">
        <f t="shared" si="37"/>
        <v>0</v>
      </c>
    </row>
    <row r="461" spans="16:28" ht="25.8" x14ac:dyDescent="0.5">
      <c r="P461" s="50">
        <f t="shared" si="35"/>
        <v>1</v>
      </c>
      <c r="Q461" s="192"/>
      <c r="R461" s="192"/>
      <c r="S461" s="193"/>
      <c r="T461" s="227"/>
      <c r="U461" s="230"/>
      <c r="V461" s="65"/>
      <c r="W461" s="65"/>
      <c r="X461" s="65"/>
      <c r="Y461" s="164" t="str">
        <f t="shared" si="36"/>
        <v xml:space="preserve"> </v>
      </c>
      <c r="Z461" s="65"/>
      <c r="AA461" s="61"/>
      <c r="AB461" s="49">
        <f t="shared" si="37"/>
        <v>60</v>
      </c>
    </row>
    <row r="462" spans="16:28" ht="25.8" x14ac:dyDescent="0.5">
      <c r="P462" s="50">
        <f t="shared" si="35"/>
        <v>1</v>
      </c>
      <c r="Q462" s="196"/>
      <c r="R462" s="196"/>
      <c r="S462" s="197"/>
      <c r="T462" s="228"/>
      <c r="U462" s="231"/>
      <c r="V462" s="198"/>
      <c r="W462" s="198"/>
      <c r="X462" s="198"/>
      <c r="Y462" s="199" t="str">
        <f t="shared" si="36"/>
        <v xml:space="preserve"> </v>
      </c>
      <c r="Z462" s="198"/>
      <c r="AA462" s="200"/>
      <c r="AB462" s="49">
        <f t="shared" si="37"/>
        <v>0</v>
      </c>
    </row>
    <row r="463" spans="16:28" ht="25.8" x14ac:dyDescent="0.5">
      <c r="P463" s="50">
        <f t="shared" si="35"/>
        <v>1</v>
      </c>
      <c r="Q463" s="201"/>
      <c r="R463" s="202"/>
      <c r="S463" s="203"/>
      <c r="T463" s="220">
        <v>60</v>
      </c>
      <c r="U463" s="223">
        <f>AB464-((60/P464)*S464)</f>
        <v>60</v>
      </c>
      <c r="V463" s="204"/>
      <c r="W463" s="204"/>
      <c r="X463" s="204"/>
      <c r="Y463" s="205" t="str">
        <f t="shared" si="36"/>
        <v xml:space="preserve"> </v>
      </c>
      <c r="Z463" s="204"/>
      <c r="AA463" s="206"/>
      <c r="AB463" s="49">
        <f t="shared" si="37"/>
        <v>0</v>
      </c>
    </row>
    <row r="464" spans="16:28" ht="25.8" x14ac:dyDescent="0.5">
      <c r="P464" s="50">
        <f t="shared" si="35"/>
        <v>1</v>
      </c>
      <c r="Q464" s="64"/>
      <c r="R464" s="64"/>
      <c r="S464" s="63"/>
      <c r="T464" s="221"/>
      <c r="U464" s="224"/>
      <c r="V464" s="64"/>
      <c r="W464" s="64"/>
      <c r="X464" s="64"/>
      <c r="Y464" s="163" t="str">
        <f t="shared" si="36"/>
        <v xml:space="preserve"> </v>
      </c>
      <c r="Z464" s="64"/>
      <c r="AA464" s="60"/>
      <c r="AB464" s="49">
        <f t="shared" si="37"/>
        <v>60</v>
      </c>
    </row>
    <row r="465" spans="16:28" ht="25.8" x14ac:dyDescent="0.5">
      <c r="P465" s="50">
        <f t="shared" si="35"/>
        <v>1</v>
      </c>
      <c r="Q465" s="198"/>
      <c r="R465" s="198"/>
      <c r="S465" s="207"/>
      <c r="T465" s="232"/>
      <c r="U465" s="233"/>
      <c r="V465" s="208"/>
      <c r="W465" s="208"/>
      <c r="X465" s="208"/>
      <c r="Y465" s="209" t="str">
        <f t="shared" si="36"/>
        <v xml:space="preserve"> </v>
      </c>
      <c r="Z465" s="208"/>
      <c r="AA465" s="210"/>
      <c r="AB465" s="49">
        <f t="shared" si="37"/>
        <v>0</v>
      </c>
    </row>
    <row r="466" spans="16:28" ht="25.8" x14ac:dyDescent="0.4">
      <c r="P466" s="50">
        <f t="shared" si="35"/>
        <v>1</v>
      </c>
      <c r="Q466" s="211"/>
      <c r="R466" s="211"/>
      <c r="S466" s="212"/>
      <c r="T466" s="226">
        <v>60</v>
      </c>
      <c r="U466" s="229">
        <f>AB467-((60/P467)*S467)</f>
        <v>60</v>
      </c>
      <c r="V466" s="201"/>
      <c r="W466" s="201"/>
      <c r="X466" s="201"/>
      <c r="Y466" s="213" t="str">
        <f t="shared" si="36"/>
        <v xml:space="preserve"> </v>
      </c>
      <c r="Z466" s="201"/>
      <c r="AA466" s="201"/>
      <c r="AB466" s="49">
        <f t="shared" si="37"/>
        <v>0</v>
      </c>
    </row>
    <row r="467" spans="16:28" ht="25.8" x14ac:dyDescent="0.5">
      <c r="P467" s="50">
        <f t="shared" si="35"/>
        <v>1</v>
      </c>
      <c r="Q467" s="192"/>
      <c r="R467" s="192"/>
      <c r="S467" s="193"/>
      <c r="T467" s="227"/>
      <c r="U467" s="230"/>
      <c r="V467" s="65"/>
      <c r="W467" s="65"/>
      <c r="X467" s="65"/>
      <c r="Y467" s="164" t="str">
        <f t="shared" si="36"/>
        <v xml:space="preserve"> </v>
      </c>
      <c r="Z467" s="65"/>
      <c r="AA467" s="61"/>
      <c r="AB467" s="49">
        <f t="shared" si="37"/>
        <v>60</v>
      </c>
    </row>
    <row r="468" spans="16:28" ht="25.8" x14ac:dyDescent="0.5">
      <c r="P468" s="50">
        <f t="shared" si="35"/>
        <v>1</v>
      </c>
      <c r="Q468" s="196"/>
      <c r="R468" s="196"/>
      <c r="S468" s="197"/>
      <c r="T468" s="228"/>
      <c r="U468" s="231"/>
      <c r="V468" s="198"/>
      <c r="W468" s="198"/>
      <c r="X468" s="198"/>
      <c r="Y468" s="199" t="str">
        <f t="shared" si="36"/>
        <v xml:space="preserve"> </v>
      </c>
      <c r="Z468" s="198"/>
      <c r="AA468" s="200"/>
      <c r="AB468" s="49">
        <f t="shared" si="37"/>
        <v>0</v>
      </c>
    </row>
    <row r="469" spans="16:28" ht="25.8" x14ac:dyDescent="0.5">
      <c r="P469" s="50">
        <f t="shared" si="35"/>
        <v>1</v>
      </c>
      <c r="Q469" s="201"/>
      <c r="R469" s="202"/>
      <c r="S469" s="203"/>
      <c r="T469" s="220">
        <v>60</v>
      </c>
      <c r="U469" s="223">
        <f>AB470-((60/P470)*S470)</f>
        <v>60</v>
      </c>
      <c r="V469" s="204"/>
      <c r="W469" s="204"/>
      <c r="X469" s="204"/>
      <c r="Y469" s="205" t="str">
        <f t="shared" si="36"/>
        <v xml:space="preserve"> </v>
      </c>
      <c r="Z469" s="204"/>
      <c r="AA469" s="206"/>
      <c r="AB469" s="49">
        <f t="shared" si="37"/>
        <v>0</v>
      </c>
    </row>
    <row r="470" spans="16:28" ht="25.8" x14ac:dyDescent="0.5">
      <c r="P470" s="50">
        <f t="shared" si="35"/>
        <v>1</v>
      </c>
      <c r="Q470" s="64"/>
      <c r="R470" s="64"/>
      <c r="S470" s="63"/>
      <c r="T470" s="221"/>
      <c r="U470" s="224"/>
      <c r="V470" s="64"/>
      <c r="W470" s="64"/>
      <c r="X470" s="64"/>
      <c r="Y470" s="163" t="str">
        <f t="shared" si="36"/>
        <v xml:space="preserve"> </v>
      </c>
      <c r="Z470" s="64"/>
      <c r="AA470" s="60"/>
      <c r="AB470" s="49">
        <f t="shared" si="37"/>
        <v>60</v>
      </c>
    </row>
    <row r="471" spans="16:28" ht="25.8" x14ac:dyDescent="0.5">
      <c r="P471" s="50">
        <f t="shared" si="35"/>
        <v>1</v>
      </c>
      <c r="Q471" s="198"/>
      <c r="R471" s="198"/>
      <c r="S471" s="207"/>
      <c r="T471" s="232"/>
      <c r="U471" s="233"/>
      <c r="V471" s="208"/>
      <c r="W471" s="208"/>
      <c r="X471" s="208"/>
      <c r="Y471" s="209" t="str">
        <f t="shared" si="36"/>
        <v xml:space="preserve"> </v>
      </c>
      <c r="Z471" s="208"/>
      <c r="AA471" s="210"/>
      <c r="AB471" s="49">
        <f t="shared" si="37"/>
        <v>0</v>
      </c>
    </row>
    <row r="472" spans="16:28" ht="25.8" x14ac:dyDescent="0.4">
      <c r="P472" s="50">
        <f t="shared" si="35"/>
        <v>1</v>
      </c>
      <c r="Q472" s="211"/>
      <c r="R472" s="211"/>
      <c r="S472" s="212"/>
      <c r="T472" s="226">
        <v>60</v>
      </c>
      <c r="U472" s="229">
        <f>AB473-((60/P473)*S473)</f>
        <v>60</v>
      </c>
      <c r="V472" s="201"/>
      <c r="W472" s="201"/>
      <c r="X472" s="201"/>
      <c r="Y472" s="213" t="str">
        <f t="shared" si="36"/>
        <v xml:space="preserve"> </v>
      </c>
      <c r="Z472" s="201"/>
      <c r="AA472" s="201"/>
      <c r="AB472" s="49">
        <f t="shared" si="37"/>
        <v>0</v>
      </c>
    </row>
    <row r="473" spans="16:28" ht="25.8" x14ac:dyDescent="0.5">
      <c r="P473" s="50">
        <f t="shared" si="35"/>
        <v>1</v>
      </c>
      <c r="Q473" s="192"/>
      <c r="R473" s="192"/>
      <c r="S473" s="193"/>
      <c r="T473" s="227"/>
      <c r="U473" s="230"/>
      <c r="V473" s="65"/>
      <c r="W473" s="65"/>
      <c r="X473" s="65"/>
      <c r="Y473" s="164" t="str">
        <f t="shared" si="36"/>
        <v xml:space="preserve"> </v>
      </c>
      <c r="Z473" s="65"/>
      <c r="AA473" s="61"/>
      <c r="AB473" s="49">
        <f t="shared" si="37"/>
        <v>60</v>
      </c>
    </row>
    <row r="474" spans="16:28" ht="25.8" x14ac:dyDescent="0.5">
      <c r="P474" s="50">
        <f t="shared" si="35"/>
        <v>1</v>
      </c>
      <c r="Q474" s="196"/>
      <c r="R474" s="196"/>
      <c r="S474" s="197"/>
      <c r="T474" s="228"/>
      <c r="U474" s="231"/>
      <c r="V474" s="198"/>
      <c r="W474" s="198"/>
      <c r="X474" s="198"/>
      <c r="Y474" s="199" t="str">
        <f t="shared" si="36"/>
        <v xml:space="preserve"> </v>
      </c>
      <c r="Z474" s="198"/>
      <c r="AA474" s="200"/>
      <c r="AB474" s="49">
        <f t="shared" si="37"/>
        <v>0</v>
      </c>
    </row>
    <row r="475" spans="16:28" ht="25.8" x14ac:dyDescent="0.5">
      <c r="P475" s="50">
        <f t="shared" si="35"/>
        <v>1</v>
      </c>
      <c r="Q475" s="201"/>
      <c r="R475" s="202"/>
      <c r="S475" s="203"/>
      <c r="T475" s="220">
        <v>60</v>
      </c>
      <c r="U475" s="223">
        <f>AB476-((60/P476)*S476)</f>
        <v>60</v>
      </c>
      <c r="V475" s="204"/>
      <c r="W475" s="204"/>
      <c r="X475" s="204"/>
      <c r="Y475" s="205" t="str">
        <f t="shared" si="36"/>
        <v xml:space="preserve"> </v>
      </c>
      <c r="Z475" s="204"/>
      <c r="AA475" s="206"/>
      <c r="AB475" s="49">
        <f t="shared" si="37"/>
        <v>0</v>
      </c>
    </row>
    <row r="476" spans="16:28" ht="25.8" x14ac:dyDescent="0.5">
      <c r="P476" s="50">
        <f t="shared" si="35"/>
        <v>1</v>
      </c>
      <c r="Q476" s="64"/>
      <c r="R476" s="64"/>
      <c r="S476" s="63"/>
      <c r="T476" s="221"/>
      <c r="U476" s="224"/>
      <c r="V476" s="64"/>
      <c r="W476" s="64"/>
      <c r="X476" s="64"/>
      <c r="Y476" s="163" t="str">
        <f t="shared" si="36"/>
        <v xml:space="preserve"> </v>
      </c>
      <c r="Z476" s="64"/>
      <c r="AA476" s="60"/>
      <c r="AB476" s="49">
        <f t="shared" si="37"/>
        <v>60</v>
      </c>
    </row>
    <row r="477" spans="16:28" ht="25.8" x14ac:dyDescent="0.5">
      <c r="P477" s="50">
        <f t="shared" si="35"/>
        <v>1</v>
      </c>
      <c r="Q477" s="198"/>
      <c r="R477" s="198"/>
      <c r="S477" s="207"/>
      <c r="T477" s="232"/>
      <c r="U477" s="233"/>
      <c r="V477" s="208"/>
      <c r="W477" s="208"/>
      <c r="X477" s="208"/>
      <c r="Y477" s="209" t="str">
        <f t="shared" si="36"/>
        <v xml:space="preserve"> </v>
      </c>
      <c r="Z477" s="208"/>
      <c r="AA477" s="210"/>
      <c r="AB477" s="49">
        <f t="shared" si="37"/>
        <v>0</v>
      </c>
    </row>
    <row r="478" spans="16:28" ht="25.8" x14ac:dyDescent="0.4">
      <c r="P478" s="50">
        <f t="shared" si="35"/>
        <v>1</v>
      </c>
      <c r="Q478" s="211"/>
      <c r="R478" s="211"/>
      <c r="S478" s="212"/>
      <c r="T478" s="226">
        <v>60</v>
      </c>
      <c r="U478" s="229">
        <f>AB479-((60/P479)*S479)</f>
        <v>60</v>
      </c>
      <c r="V478" s="201"/>
      <c r="W478" s="201"/>
      <c r="X478" s="201"/>
      <c r="Y478" s="213" t="str">
        <f t="shared" si="36"/>
        <v xml:space="preserve"> </v>
      </c>
      <c r="Z478" s="201"/>
      <c r="AA478" s="201"/>
      <c r="AB478" s="49">
        <f t="shared" si="37"/>
        <v>0</v>
      </c>
    </row>
    <row r="479" spans="16:28" ht="25.8" x14ac:dyDescent="0.5">
      <c r="P479" s="50">
        <f t="shared" si="35"/>
        <v>1</v>
      </c>
      <c r="Q479" s="192"/>
      <c r="R479" s="192"/>
      <c r="S479" s="193"/>
      <c r="T479" s="227"/>
      <c r="U479" s="230"/>
      <c r="V479" s="65"/>
      <c r="W479" s="65"/>
      <c r="X479" s="65"/>
      <c r="Y479" s="164" t="str">
        <f t="shared" si="36"/>
        <v xml:space="preserve"> </v>
      </c>
      <c r="Z479" s="65"/>
      <c r="AA479" s="61"/>
      <c r="AB479" s="49">
        <f t="shared" si="37"/>
        <v>60</v>
      </c>
    </row>
    <row r="480" spans="16:28" ht="25.8" x14ac:dyDescent="0.5">
      <c r="P480" s="50">
        <f t="shared" si="35"/>
        <v>1</v>
      </c>
      <c r="Q480" s="196"/>
      <c r="R480" s="196"/>
      <c r="S480" s="197"/>
      <c r="T480" s="228"/>
      <c r="U480" s="231"/>
      <c r="V480" s="198"/>
      <c r="W480" s="198"/>
      <c r="X480" s="198"/>
      <c r="Y480" s="199" t="str">
        <f t="shared" si="36"/>
        <v xml:space="preserve"> </v>
      </c>
      <c r="Z480" s="198"/>
      <c r="AA480" s="200"/>
      <c r="AB480" s="49">
        <f t="shared" si="37"/>
        <v>0</v>
      </c>
    </row>
    <row r="481" spans="16:28" ht="25.8" x14ac:dyDescent="0.5">
      <c r="P481" s="50">
        <f t="shared" si="35"/>
        <v>1</v>
      </c>
      <c r="Q481" s="201"/>
      <c r="R481" s="202"/>
      <c r="S481" s="203"/>
      <c r="T481" s="220">
        <v>60</v>
      </c>
      <c r="U481" s="223">
        <f>AB482-((60/P482)*S482)</f>
        <v>60</v>
      </c>
      <c r="V481" s="204"/>
      <c r="W481" s="204"/>
      <c r="X481" s="204"/>
      <c r="Y481" s="205" t="str">
        <f t="shared" si="36"/>
        <v xml:space="preserve"> </v>
      </c>
      <c r="Z481" s="204"/>
      <c r="AA481" s="206"/>
      <c r="AB481" s="49">
        <f t="shared" si="37"/>
        <v>0</v>
      </c>
    </row>
    <row r="482" spans="16:28" ht="25.8" x14ac:dyDescent="0.5">
      <c r="P482" s="50">
        <f t="shared" si="35"/>
        <v>1</v>
      </c>
      <c r="Q482" s="64"/>
      <c r="R482" s="64"/>
      <c r="S482" s="63"/>
      <c r="T482" s="221"/>
      <c r="U482" s="224"/>
      <c r="V482" s="64"/>
      <c r="W482" s="64"/>
      <c r="X482" s="64"/>
      <c r="Y482" s="163" t="str">
        <f t="shared" si="36"/>
        <v xml:space="preserve"> </v>
      </c>
      <c r="Z482" s="64"/>
      <c r="AA482" s="60"/>
      <c r="AB482" s="49">
        <f t="shared" si="37"/>
        <v>60</v>
      </c>
    </row>
    <row r="483" spans="16:28" ht="25.8" x14ac:dyDescent="0.5">
      <c r="P483" s="50">
        <f t="shared" si="35"/>
        <v>1</v>
      </c>
      <c r="Q483" s="198"/>
      <c r="R483" s="198"/>
      <c r="S483" s="207"/>
      <c r="T483" s="232"/>
      <c r="U483" s="233"/>
      <c r="V483" s="208"/>
      <c r="W483" s="208"/>
      <c r="X483" s="208"/>
      <c r="Y483" s="209" t="str">
        <f t="shared" si="36"/>
        <v xml:space="preserve"> </v>
      </c>
      <c r="Z483" s="208"/>
      <c r="AA483" s="210"/>
      <c r="AB483" s="49">
        <f t="shared" si="37"/>
        <v>0</v>
      </c>
    </row>
    <row r="484" spans="16:28" ht="25.8" x14ac:dyDescent="0.4">
      <c r="P484" s="50">
        <f t="shared" si="35"/>
        <v>1</v>
      </c>
      <c r="Q484" s="211"/>
      <c r="R484" s="211"/>
      <c r="S484" s="212"/>
      <c r="T484" s="226">
        <v>60</v>
      </c>
      <c r="U484" s="229">
        <f>AB485-((60/P485)*S485)</f>
        <v>60</v>
      </c>
      <c r="V484" s="201"/>
      <c r="W484" s="201"/>
      <c r="X484" s="201"/>
      <c r="Y484" s="213" t="str">
        <f t="shared" si="36"/>
        <v xml:space="preserve"> </v>
      </c>
      <c r="Z484" s="201"/>
      <c r="AA484" s="201"/>
      <c r="AB484" s="49">
        <f t="shared" si="37"/>
        <v>0</v>
      </c>
    </row>
    <row r="485" spans="16:28" ht="25.8" x14ac:dyDescent="0.5">
      <c r="P485" s="50">
        <f t="shared" si="35"/>
        <v>1</v>
      </c>
      <c r="Q485" s="192"/>
      <c r="R485" s="192"/>
      <c r="S485" s="193"/>
      <c r="T485" s="227"/>
      <c r="U485" s="230"/>
      <c r="V485" s="65"/>
      <c r="W485" s="65"/>
      <c r="X485" s="65"/>
      <c r="Y485" s="164" t="str">
        <f t="shared" si="36"/>
        <v xml:space="preserve"> </v>
      </c>
      <c r="Z485" s="65"/>
      <c r="AA485" s="61"/>
      <c r="AB485" s="49">
        <f t="shared" si="37"/>
        <v>60</v>
      </c>
    </row>
    <row r="486" spans="16:28" ht="25.8" x14ac:dyDescent="0.5">
      <c r="P486" s="50">
        <f t="shared" si="35"/>
        <v>1</v>
      </c>
      <c r="Q486" s="196"/>
      <c r="R486" s="196"/>
      <c r="S486" s="197"/>
      <c r="T486" s="228"/>
      <c r="U486" s="231"/>
      <c r="V486" s="198"/>
      <c r="W486" s="198"/>
      <c r="X486" s="198"/>
      <c r="Y486" s="199" t="str">
        <f t="shared" si="36"/>
        <v xml:space="preserve"> </v>
      </c>
      <c r="Z486" s="198"/>
      <c r="AA486" s="200"/>
      <c r="AB486" s="49">
        <f t="shared" si="37"/>
        <v>0</v>
      </c>
    </row>
    <row r="487" spans="16:28" ht="25.8" x14ac:dyDescent="0.5">
      <c r="P487" s="50">
        <f t="shared" si="35"/>
        <v>1</v>
      </c>
      <c r="Q487" s="201"/>
      <c r="R487" s="202"/>
      <c r="S487" s="203"/>
      <c r="T487" s="220">
        <v>60</v>
      </c>
      <c r="U487" s="223">
        <f>AB488-((60/P488)*S488)</f>
        <v>60</v>
      </c>
      <c r="V487" s="204"/>
      <c r="W487" s="204"/>
      <c r="X487" s="204"/>
      <c r="Y487" s="205" t="str">
        <f t="shared" si="36"/>
        <v xml:space="preserve"> </v>
      </c>
      <c r="Z487" s="204"/>
      <c r="AA487" s="206"/>
      <c r="AB487" s="49">
        <f t="shared" si="37"/>
        <v>0</v>
      </c>
    </row>
    <row r="488" spans="16:28" ht="25.8" x14ac:dyDescent="0.5">
      <c r="P488" s="50">
        <f t="shared" si="35"/>
        <v>1</v>
      </c>
      <c r="Q488" s="64"/>
      <c r="R488" s="64"/>
      <c r="S488" s="63"/>
      <c r="T488" s="221"/>
      <c r="U488" s="224"/>
      <c r="V488" s="64"/>
      <c r="W488" s="64"/>
      <c r="X488" s="64"/>
      <c r="Y488" s="163" t="str">
        <f t="shared" si="36"/>
        <v xml:space="preserve"> </v>
      </c>
      <c r="Z488" s="64"/>
      <c r="AA488" s="60"/>
      <c r="AB488" s="49">
        <f t="shared" si="37"/>
        <v>60</v>
      </c>
    </row>
    <row r="489" spans="16:28" ht="25.8" x14ac:dyDescent="0.5">
      <c r="P489" s="50">
        <f t="shared" si="35"/>
        <v>1</v>
      </c>
      <c r="Q489" s="198"/>
      <c r="R489" s="198"/>
      <c r="S489" s="207"/>
      <c r="T489" s="232"/>
      <c r="U489" s="233"/>
      <c r="V489" s="208"/>
      <c r="W489" s="208"/>
      <c r="X489" s="208"/>
      <c r="Y489" s="209" t="str">
        <f t="shared" si="36"/>
        <v xml:space="preserve"> </v>
      </c>
      <c r="Z489" s="208"/>
      <c r="AA489" s="210"/>
      <c r="AB489" s="49">
        <f t="shared" si="37"/>
        <v>0</v>
      </c>
    </row>
    <row r="490" spans="16:28" ht="25.8" x14ac:dyDescent="0.4">
      <c r="P490" s="50">
        <f t="shared" si="35"/>
        <v>1</v>
      </c>
      <c r="Q490" s="211"/>
      <c r="R490" s="211"/>
      <c r="S490" s="212"/>
      <c r="T490" s="226">
        <v>60</v>
      </c>
      <c r="U490" s="229">
        <f>AB491-((60/P491)*S491)</f>
        <v>60</v>
      </c>
      <c r="V490" s="201"/>
      <c r="W490" s="201"/>
      <c r="X490" s="201"/>
      <c r="Y490" s="213" t="str">
        <f t="shared" si="36"/>
        <v xml:space="preserve"> </v>
      </c>
      <c r="Z490" s="201"/>
      <c r="AA490" s="201"/>
      <c r="AB490" s="49">
        <f t="shared" si="37"/>
        <v>0</v>
      </c>
    </row>
    <row r="491" spans="16:28" ht="25.8" x14ac:dyDescent="0.5">
      <c r="P491" s="50">
        <f t="shared" si="35"/>
        <v>1</v>
      </c>
      <c r="Q491" s="192"/>
      <c r="R491" s="192"/>
      <c r="S491" s="193"/>
      <c r="T491" s="227"/>
      <c r="U491" s="230"/>
      <c r="V491" s="65"/>
      <c r="W491" s="65"/>
      <c r="X491" s="65"/>
      <c r="Y491" s="164" t="str">
        <f t="shared" si="36"/>
        <v xml:space="preserve"> </v>
      </c>
      <c r="Z491" s="65"/>
      <c r="AA491" s="61"/>
      <c r="AB491" s="49">
        <f t="shared" si="37"/>
        <v>60</v>
      </c>
    </row>
    <row r="492" spans="16:28" ht="25.8" x14ac:dyDescent="0.5">
      <c r="P492" s="50">
        <f t="shared" si="35"/>
        <v>1</v>
      </c>
      <c r="Q492" s="196"/>
      <c r="R492" s="196"/>
      <c r="S492" s="197"/>
      <c r="T492" s="228"/>
      <c r="U492" s="231"/>
      <c r="V492" s="198"/>
      <c r="W492" s="198"/>
      <c r="X492" s="198"/>
      <c r="Y492" s="199" t="str">
        <f t="shared" si="36"/>
        <v xml:space="preserve"> </v>
      </c>
      <c r="Z492" s="198"/>
      <c r="AA492" s="200"/>
      <c r="AB492" s="49">
        <f t="shared" si="37"/>
        <v>0</v>
      </c>
    </row>
    <row r="493" spans="16:28" ht="25.8" x14ac:dyDescent="0.5">
      <c r="P493" s="50">
        <f t="shared" si="35"/>
        <v>1</v>
      </c>
      <c r="Q493" s="201"/>
      <c r="R493" s="202"/>
      <c r="S493" s="203"/>
      <c r="T493" s="220">
        <v>60</v>
      </c>
      <c r="U493" s="223">
        <f>AB494-((60/P494)*S494)</f>
        <v>60</v>
      </c>
      <c r="V493" s="204"/>
      <c r="W493" s="204"/>
      <c r="X493" s="204"/>
      <c r="Y493" s="205" t="str">
        <f t="shared" si="36"/>
        <v xml:space="preserve"> </v>
      </c>
      <c r="Z493" s="204"/>
      <c r="AA493" s="206"/>
      <c r="AB493" s="49">
        <f t="shared" si="37"/>
        <v>0</v>
      </c>
    </row>
    <row r="494" spans="16:28" ht="25.8" x14ac:dyDescent="0.5">
      <c r="P494" s="50">
        <f t="shared" si="35"/>
        <v>1</v>
      </c>
      <c r="Q494" s="64"/>
      <c r="R494" s="64"/>
      <c r="S494" s="63"/>
      <c r="T494" s="221"/>
      <c r="U494" s="224"/>
      <c r="V494" s="64"/>
      <c r="W494" s="64"/>
      <c r="X494" s="64"/>
      <c r="Y494" s="163" t="str">
        <f t="shared" si="36"/>
        <v xml:space="preserve"> </v>
      </c>
      <c r="Z494" s="64"/>
      <c r="AA494" s="60"/>
      <c r="AB494" s="49">
        <f t="shared" si="37"/>
        <v>60</v>
      </c>
    </row>
    <row r="495" spans="16:28" ht="25.8" x14ac:dyDescent="0.5">
      <c r="P495" s="50">
        <f t="shared" si="35"/>
        <v>1</v>
      </c>
      <c r="Q495" s="198"/>
      <c r="R495" s="198"/>
      <c r="S495" s="207"/>
      <c r="T495" s="232"/>
      <c r="U495" s="233"/>
      <c r="V495" s="208"/>
      <c r="W495" s="208"/>
      <c r="X495" s="208"/>
      <c r="Y495" s="209" t="str">
        <f t="shared" si="36"/>
        <v xml:space="preserve"> </v>
      </c>
      <c r="Z495" s="208"/>
      <c r="AA495" s="210"/>
      <c r="AB495" s="49">
        <f t="shared" si="37"/>
        <v>0</v>
      </c>
    </row>
    <row r="496" spans="16:28" ht="25.8" x14ac:dyDescent="0.4">
      <c r="P496" s="50">
        <f t="shared" si="35"/>
        <v>1</v>
      </c>
      <c r="Q496" s="211"/>
      <c r="R496" s="211"/>
      <c r="S496" s="212"/>
      <c r="T496" s="226">
        <v>60</v>
      </c>
      <c r="U496" s="229">
        <f>AB497-((60/P497)*S497)</f>
        <v>60</v>
      </c>
      <c r="V496" s="201"/>
      <c r="W496" s="201"/>
      <c r="X496" s="201"/>
      <c r="Y496" s="213" t="str">
        <f t="shared" si="36"/>
        <v xml:space="preserve"> </v>
      </c>
      <c r="Z496" s="201"/>
      <c r="AA496" s="201"/>
      <c r="AB496" s="49">
        <f t="shared" si="37"/>
        <v>0</v>
      </c>
    </row>
    <row r="497" spans="16:28" ht="25.8" x14ac:dyDescent="0.5">
      <c r="P497" s="50">
        <f t="shared" si="35"/>
        <v>1</v>
      </c>
      <c r="Q497" s="192"/>
      <c r="R497" s="192"/>
      <c r="S497" s="193"/>
      <c r="T497" s="227"/>
      <c r="U497" s="230"/>
      <c r="V497" s="65"/>
      <c r="W497" s="65"/>
      <c r="X497" s="65"/>
      <c r="Y497" s="164" t="str">
        <f t="shared" si="36"/>
        <v xml:space="preserve"> </v>
      </c>
      <c r="Z497" s="65"/>
      <c r="AA497" s="61"/>
      <c r="AB497" s="49">
        <f t="shared" si="37"/>
        <v>60</v>
      </c>
    </row>
    <row r="498" spans="16:28" ht="25.8" x14ac:dyDescent="0.5">
      <c r="P498" s="50">
        <f t="shared" si="35"/>
        <v>1</v>
      </c>
      <c r="Q498" s="196"/>
      <c r="R498" s="196"/>
      <c r="S498" s="197"/>
      <c r="T498" s="228"/>
      <c r="U498" s="231"/>
      <c r="V498" s="198"/>
      <c r="W498" s="198"/>
      <c r="X498" s="198"/>
      <c r="Y498" s="199" t="str">
        <f t="shared" si="36"/>
        <v xml:space="preserve"> </v>
      </c>
      <c r="Z498" s="198"/>
      <c r="AA498" s="200"/>
      <c r="AB498" s="49">
        <f t="shared" si="37"/>
        <v>0</v>
      </c>
    </row>
    <row r="499" spans="16:28" ht="25.8" x14ac:dyDescent="0.5">
      <c r="P499" s="50">
        <f t="shared" si="35"/>
        <v>1</v>
      </c>
      <c r="Q499" s="201"/>
      <c r="R499" s="202"/>
      <c r="S499" s="203"/>
      <c r="T499" s="220">
        <v>60</v>
      </c>
      <c r="U499" s="223">
        <f>AB500-((60/P500)*S500)</f>
        <v>60</v>
      </c>
      <c r="V499" s="204"/>
      <c r="W499" s="204"/>
      <c r="X499" s="204"/>
      <c r="Y499" s="205" t="str">
        <f t="shared" si="36"/>
        <v xml:space="preserve"> </v>
      </c>
      <c r="Z499" s="204"/>
      <c r="AA499" s="206"/>
      <c r="AB499" s="49">
        <f t="shared" si="37"/>
        <v>0</v>
      </c>
    </row>
    <row r="500" spans="16:28" ht="25.8" x14ac:dyDescent="0.5">
      <c r="P500" s="50">
        <f t="shared" si="35"/>
        <v>1</v>
      </c>
      <c r="Q500" s="64"/>
      <c r="R500" s="64"/>
      <c r="S500" s="63"/>
      <c r="T500" s="221"/>
      <c r="U500" s="224"/>
      <c r="V500" s="64"/>
      <c r="W500" s="64"/>
      <c r="X500" s="64"/>
      <c r="Y500" s="163" t="str">
        <f t="shared" si="36"/>
        <v xml:space="preserve"> </v>
      </c>
      <c r="Z500" s="64"/>
      <c r="AA500" s="60"/>
      <c r="AB500" s="49">
        <f t="shared" si="37"/>
        <v>60</v>
      </c>
    </row>
    <row r="501" spans="16:28" ht="25.8" x14ac:dyDescent="0.5">
      <c r="P501" s="50">
        <f t="shared" si="35"/>
        <v>1</v>
      </c>
      <c r="Q501" s="198"/>
      <c r="R501" s="198"/>
      <c r="S501" s="207"/>
      <c r="T501" s="232"/>
      <c r="U501" s="233"/>
      <c r="V501" s="208"/>
      <c r="W501" s="208"/>
      <c r="X501" s="208"/>
      <c r="Y501" s="209" t="str">
        <f t="shared" si="36"/>
        <v xml:space="preserve"> </v>
      </c>
      <c r="Z501" s="208"/>
      <c r="AA501" s="210"/>
      <c r="AB501" s="49">
        <f t="shared" si="37"/>
        <v>0</v>
      </c>
    </row>
    <row r="502" spans="16:28" ht="25.8" x14ac:dyDescent="0.4">
      <c r="P502" s="50">
        <f t="shared" si="35"/>
        <v>1</v>
      </c>
      <c r="Q502" s="211"/>
      <c r="R502" s="211"/>
      <c r="S502" s="212"/>
      <c r="T502" s="226">
        <v>60</v>
      </c>
      <c r="U502" s="229">
        <f>AB503-((60/P503)*S503)</f>
        <v>60</v>
      </c>
      <c r="V502" s="201"/>
      <c r="W502" s="201"/>
      <c r="X502" s="201"/>
      <c r="Y502" s="213" t="str">
        <f t="shared" si="36"/>
        <v xml:space="preserve"> </v>
      </c>
      <c r="Z502" s="201"/>
      <c r="AA502" s="201"/>
      <c r="AB502" s="49">
        <f t="shared" si="37"/>
        <v>0</v>
      </c>
    </row>
    <row r="503" spans="16:28" ht="25.8" x14ac:dyDescent="0.5">
      <c r="P503" s="50">
        <f t="shared" si="35"/>
        <v>1</v>
      </c>
      <c r="Q503" s="192"/>
      <c r="R503" s="192"/>
      <c r="S503" s="193"/>
      <c r="T503" s="227"/>
      <c r="U503" s="230"/>
      <c r="V503" s="65"/>
      <c r="W503" s="65"/>
      <c r="X503" s="65"/>
      <c r="Y503" s="164" t="str">
        <f t="shared" si="36"/>
        <v xml:space="preserve"> </v>
      </c>
      <c r="Z503" s="65"/>
      <c r="AA503" s="61"/>
      <c r="AB503" s="49">
        <f t="shared" si="37"/>
        <v>60</v>
      </c>
    </row>
    <row r="504" spans="16:28" ht="25.8" x14ac:dyDescent="0.5">
      <c r="P504" s="50">
        <f t="shared" si="35"/>
        <v>1</v>
      </c>
      <c r="Q504" s="196"/>
      <c r="R504" s="196"/>
      <c r="S504" s="197"/>
      <c r="T504" s="228"/>
      <c r="U504" s="231"/>
      <c r="V504" s="198"/>
      <c r="W504" s="198"/>
      <c r="X504" s="198"/>
      <c r="Y504" s="199" t="str">
        <f t="shared" si="36"/>
        <v xml:space="preserve"> </v>
      </c>
      <c r="Z504" s="198"/>
      <c r="AA504" s="200"/>
      <c r="AB504" s="49">
        <f t="shared" si="37"/>
        <v>0</v>
      </c>
    </row>
    <row r="505" spans="16:28" ht="25.8" x14ac:dyDescent="0.5">
      <c r="P505" s="50">
        <f t="shared" si="35"/>
        <v>1</v>
      </c>
      <c r="Q505" s="201"/>
      <c r="R505" s="202"/>
      <c r="S505" s="203"/>
      <c r="T505" s="220">
        <v>60</v>
      </c>
      <c r="U505" s="223">
        <f>AB506-((60/P506)*S506)</f>
        <v>60</v>
      </c>
      <c r="V505" s="204"/>
      <c r="W505" s="204"/>
      <c r="X505" s="204"/>
      <c r="Y505" s="205" t="str">
        <f t="shared" si="36"/>
        <v xml:space="preserve"> </v>
      </c>
      <c r="Z505" s="204"/>
      <c r="AA505" s="206"/>
      <c r="AB505" s="49">
        <f t="shared" si="37"/>
        <v>0</v>
      </c>
    </row>
    <row r="506" spans="16:28" ht="25.8" x14ac:dyDescent="0.5">
      <c r="P506" s="50">
        <f t="shared" si="35"/>
        <v>1</v>
      </c>
      <c r="Q506" s="64"/>
      <c r="R506" s="64"/>
      <c r="S506" s="63"/>
      <c r="T506" s="221"/>
      <c r="U506" s="224"/>
      <c r="V506" s="64"/>
      <c r="W506" s="64"/>
      <c r="X506" s="64"/>
      <c r="Y506" s="163" t="str">
        <f t="shared" si="36"/>
        <v xml:space="preserve"> </v>
      </c>
      <c r="Z506" s="64"/>
      <c r="AA506" s="60"/>
      <c r="AB506" s="49">
        <f t="shared" si="37"/>
        <v>60</v>
      </c>
    </row>
    <row r="507" spans="16:28" ht="25.8" x14ac:dyDescent="0.5">
      <c r="P507" s="50">
        <f t="shared" si="35"/>
        <v>1</v>
      </c>
      <c r="Q507" s="198"/>
      <c r="R507" s="198"/>
      <c r="S507" s="207"/>
      <c r="T507" s="232"/>
      <c r="U507" s="233"/>
      <c r="V507" s="208"/>
      <c r="W507" s="208"/>
      <c r="X507" s="208"/>
      <c r="Y507" s="209" t="str">
        <f t="shared" si="36"/>
        <v xml:space="preserve"> </v>
      </c>
      <c r="Z507" s="208"/>
      <c r="AA507" s="210"/>
      <c r="AB507" s="49">
        <f t="shared" si="37"/>
        <v>0</v>
      </c>
    </row>
    <row r="508" spans="16:28" ht="25.8" x14ac:dyDescent="0.4">
      <c r="P508" s="50">
        <f t="shared" si="35"/>
        <v>1</v>
      </c>
      <c r="Q508" s="211"/>
      <c r="R508" s="211"/>
      <c r="S508" s="212"/>
      <c r="T508" s="226">
        <v>60</v>
      </c>
      <c r="U508" s="229">
        <f>AB509-((60/P509)*S509)</f>
        <v>60</v>
      </c>
      <c r="V508" s="201"/>
      <c r="W508" s="201"/>
      <c r="X508" s="201"/>
      <c r="Y508" s="213" t="str">
        <f t="shared" si="36"/>
        <v xml:space="preserve"> </v>
      </c>
      <c r="Z508" s="201"/>
      <c r="AA508" s="201"/>
      <c r="AB508" s="49">
        <f t="shared" si="37"/>
        <v>0</v>
      </c>
    </row>
    <row r="509" spans="16:28" ht="25.8" x14ac:dyDescent="0.5">
      <c r="P509" s="50">
        <f t="shared" si="35"/>
        <v>1</v>
      </c>
      <c r="Q509" s="192"/>
      <c r="R509" s="192"/>
      <c r="S509" s="193"/>
      <c r="T509" s="227"/>
      <c r="U509" s="230"/>
      <c r="V509" s="65"/>
      <c r="W509" s="65"/>
      <c r="X509" s="65"/>
      <c r="Y509" s="164" t="str">
        <f t="shared" si="36"/>
        <v xml:space="preserve"> </v>
      </c>
      <c r="Z509" s="65"/>
      <c r="AA509" s="61"/>
      <c r="AB509" s="49">
        <f t="shared" si="37"/>
        <v>60</v>
      </c>
    </row>
    <row r="510" spans="16:28" ht="25.8" x14ac:dyDescent="0.5">
      <c r="P510" s="50">
        <f t="shared" si="35"/>
        <v>1</v>
      </c>
      <c r="Q510" s="196"/>
      <c r="R510" s="196"/>
      <c r="S510" s="197"/>
      <c r="T510" s="228"/>
      <c r="U510" s="231"/>
      <c r="V510" s="198"/>
      <c r="W510" s="198"/>
      <c r="X510" s="198"/>
      <c r="Y510" s="199" t="str">
        <f t="shared" si="36"/>
        <v xml:space="preserve"> </v>
      </c>
      <c r="Z510" s="198"/>
      <c r="AA510" s="200"/>
      <c r="AB510" s="49">
        <f t="shared" si="37"/>
        <v>0</v>
      </c>
    </row>
    <row r="511" spans="16:28" ht="25.8" x14ac:dyDescent="0.5">
      <c r="P511" s="50">
        <f t="shared" si="35"/>
        <v>1</v>
      </c>
      <c r="Q511" s="201"/>
      <c r="R511" s="202"/>
      <c r="S511" s="203"/>
      <c r="T511" s="220">
        <v>60</v>
      </c>
      <c r="U511" s="223">
        <f>AB512-((60/P512)*S512)</f>
        <v>60</v>
      </c>
      <c r="V511" s="204"/>
      <c r="W511" s="204"/>
      <c r="X511" s="204"/>
      <c r="Y511" s="205" t="str">
        <f t="shared" si="36"/>
        <v xml:space="preserve"> </v>
      </c>
      <c r="Z511" s="204"/>
      <c r="AA511" s="206"/>
      <c r="AB511" s="49">
        <f t="shared" si="37"/>
        <v>0</v>
      </c>
    </row>
    <row r="512" spans="16:28" ht="25.8" x14ac:dyDescent="0.5">
      <c r="P512" s="50">
        <f t="shared" si="35"/>
        <v>1</v>
      </c>
      <c r="Q512" s="64"/>
      <c r="R512" s="64"/>
      <c r="S512" s="63"/>
      <c r="T512" s="221"/>
      <c r="U512" s="224"/>
      <c r="V512" s="64"/>
      <c r="W512" s="64"/>
      <c r="X512" s="64"/>
      <c r="Y512" s="163" t="str">
        <f t="shared" si="36"/>
        <v xml:space="preserve"> </v>
      </c>
      <c r="Z512" s="64"/>
      <c r="AA512" s="60"/>
      <c r="AB512" s="49">
        <f t="shared" si="37"/>
        <v>60</v>
      </c>
    </row>
    <row r="513" spans="16:28" ht="25.8" x14ac:dyDescent="0.5">
      <c r="P513" s="50">
        <f t="shared" si="35"/>
        <v>1</v>
      </c>
      <c r="Q513" s="198"/>
      <c r="R513" s="198"/>
      <c r="S513" s="207"/>
      <c r="T513" s="232"/>
      <c r="U513" s="233"/>
      <c r="V513" s="208"/>
      <c r="W513" s="208"/>
      <c r="X513" s="208"/>
      <c r="Y513" s="209" t="str">
        <f t="shared" si="36"/>
        <v xml:space="preserve"> </v>
      </c>
      <c r="Z513" s="208"/>
      <c r="AA513" s="210"/>
      <c r="AB513" s="49">
        <f t="shared" si="37"/>
        <v>0</v>
      </c>
    </row>
    <row r="514" spans="16:28" ht="25.8" x14ac:dyDescent="0.4">
      <c r="P514" s="50">
        <f t="shared" si="35"/>
        <v>1</v>
      </c>
      <c r="Q514" s="211"/>
      <c r="R514" s="211"/>
      <c r="S514" s="212"/>
      <c r="T514" s="226">
        <v>60</v>
      </c>
      <c r="U514" s="229">
        <f>AB515-((60/P515)*S515)</f>
        <v>60</v>
      </c>
      <c r="V514" s="201"/>
      <c r="W514" s="201"/>
      <c r="X514" s="201"/>
      <c r="Y514" s="213" t="str">
        <f t="shared" si="36"/>
        <v xml:space="preserve"> </v>
      </c>
      <c r="Z514" s="201"/>
      <c r="AA514" s="201"/>
      <c r="AB514" s="49">
        <f t="shared" si="37"/>
        <v>0</v>
      </c>
    </row>
    <row r="515" spans="16:28" ht="25.8" x14ac:dyDescent="0.5">
      <c r="P515" s="50">
        <f t="shared" si="35"/>
        <v>1</v>
      </c>
      <c r="Q515" s="192"/>
      <c r="R515" s="192"/>
      <c r="S515" s="193"/>
      <c r="T515" s="227"/>
      <c r="U515" s="230"/>
      <c r="V515" s="65"/>
      <c r="W515" s="65"/>
      <c r="X515" s="65"/>
      <c r="Y515" s="164" t="str">
        <f t="shared" si="36"/>
        <v xml:space="preserve"> </v>
      </c>
      <c r="Z515" s="65"/>
      <c r="AA515" s="61"/>
      <c r="AB515" s="49">
        <f t="shared" si="37"/>
        <v>60</v>
      </c>
    </row>
    <row r="516" spans="16:28" ht="25.8" x14ac:dyDescent="0.5">
      <c r="P516" s="50">
        <f t="shared" si="35"/>
        <v>1</v>
      </c>
      <c r="Q516" s="196"/>
      <c r="R516" s="196"/>
      <c r="S516" s="197"/>
      <c r="T516" s="228"/>
      <c r="U516" s="231"/>
      <c r="V516" s="198"/>
      <c r="W516" s="198"/>
      <c r="X516" s="198"/>
      <c r="Y516" s="199" t="str">
        <f t="shared" si="36"/>
        <v xml:space="preserve"> </v>
      </c>
      <c r="Z516" s="198"/>
      <c r="AA516" s="200"/>
      <c r="AB516" s="49">
        <f t="shared" si="37"/>
        <v>0</v>
      </c>
    </row>
    <row r="517" spans="16:28" ht="25.8" x14ac:dyDescent="0.5">
      <c r="P517" s="50">
        <f t="shared" ref="P517:P579" si="38">IF(Q517=$B$26,(IF(R517=$C$28,$D$12,$D$5)),(IF(Q517=$B$27,$D$6,(IF(Q517=$B$28,$D$6,(IF(Q517=$B$29,$D$6,(IF(Q517=$B$30,$D$6,(IF(Q517=$B$31,$D$8,(IF(Q517=$B$32,$D$9,(IF(Q517=$B$33,$D$10,(IF(Q517=$B$34,$D$11,(IF(Q517=$B$35,$D$13,(IF(Q517=$B$38,$D$14,(IF(Q517=$B$36,$D$7,(IF(Q517=$B$37,$D$15,1)))))))))))))))))))))))))</f>
        <v>1</v>
      </c>
      <c r="Q517" s="201"/>
      <c r="R517" s="202"/>
      <c r="S517" s="203"/>
      <c r="T517" s="220">
        <v>60</v>
      </c>
      <c r="U517" s="223">
        <f>AB518-((60/P518)*S518)</f>
        <v>60</v>
      </c>
      <c r="V517" s="204"/>
      <c r="W517" s="204"/>
      <c r="X517" s="204"/>
      <c r="Y517" s="205" t="str">
        <f t="shared" ref="Y517:Y579" si="39">IF(X517=1,"Calidad",(IF(X517=2,"Logistica",(IF(X517=3,"Manufactura",(IF(X517=4,"Mantenimiento",(IF(X517=5,"Cambio de modelo",(IF(X517=6,"Starving",(IF(X517=7,"Bloqueo",(IF(X517=8,"Paro Programado",(IF(X517=9,"Falta de Personal",IF(X517=10,"Otros"," "))))))))))))))))))</f>
        <v xml:space="preserve"> </v>
      </c>
      <c r="Z517" s="204"/>
      <c r="AA517" s="206"/>
      <c r="AB517" s="49">
        <f t="shared" ref="AB517:AB579" si="40">IF(T516=$F$20,45,(IF(T516=$F$21,30,(IF(T516=$F$22,50,(IF(T516=$F$23,60,0)))))))</f>
        <v>0</v>
      </c>
    </row>
    <row r="518" spans="16:28" ht="25.8" x14ac:dyDescent="0.5">
      <c r="P518" s="50">
        <f t="shared" si="38"/>
        <v>1</v>
      </c>
      <c r="Q518" s="64"/>
      <c r="R518" s="64"/>
      <c r="S518" s="63"/>
      <c r="T518" s="221"/>
      <c r="U518" s="224"/>
      <c r="V518" s="64"/>
      <c r="W518" s="64"/>
      <c r="X518" s="64"/>
      <c r="Y518" s="163" t="str">
        <f t="shared" si="39"/>
        <v xml:space="preserve"> </v>
      </c>
      <c r="Z518" s="64"/>
      <c r="AA518" s="60"/>
      <c r="AB518" s="49">
        <f t="shared" si="40"/>
        <v>60</v>
      </c>
    </row>
    <row r="519" spans="16:28" ht="25.8" x14ac:dyDescent="0.5">
      <c r="P519" s="50">
        <f t="shared" si="38"/>
        <v>1</v>
      </c>
      <c r="Q519" s="198"/>
      <c r="R519" s="198"/>
      <c r="S519" s="207"/>
      <c r="T519" s="232"/>
      <c r="U519" s="233"/>
      <c r="V519" s="208"/>
      <c r="W519" s="208"/>
      <c r="X519" s="208"/>
      <c r="Y519" s="209" t="str">
        <f t="shared" si="39"/>
        <v xml:space="preserve"> </v>
      </c>
      <c r="Z519" s="208"/>
      <c r="AA519" s="210"/>
      <c r="AB519" s="49">
        <f t="shared" si="40"/>
        <v>0</v>
      </c>
    </row>
    <row r="520" spans="16:28" ht="25.8" x14ac:dyDescent="0.4">
      <c r="P520" s="50">
        <f t="shared" si="38"/>
        <v>1</v>
      </c>
      <c r="Q520" s="211"/>
      <c r="R520" s="211"/>
      <c r="S520" s="212"/>
      <c r="T520" s="226">
        <v>60</v>
      </c>
      <c r="U520" s="229">
        <f>AB521-((60/P521)*S521)</f>
        <v>60</v>
      </c>
      <c r="V520" s="201"/>
      <c r="W520" s="201"/>
      <c r="X520" s="201"/>
      <c r="Y520" s="213" t="str">
        <f t="shared" si="39"/>
        <v xml:space="preserve"> </v>
      </c>
      <c r="Z520" s="201"/>
      <c r="AA520" s="201"/>
      <c r="AB520" s="49">
        <f t="shared" si="40"/>
        <v>0</v>
      </c>
    </row>
    <row r="521" spans="16:28" ht="25.8" x14ac:dyDescent="0.5">
      <c r="P521" s="50">
        <f t="shared" si="38"/>
        <v>1</v>
      </c>
      <c r="Q521" s="192"/>
      <c r="R521" s="192"/>
      <c r="S521" s="193"/>
      <c r="T521" s="227"/>
      <c r="U521" s="230"/>
      <c r="V521" s="65"/>
      <c r="W521" s="65"/>
      <c r="X521" s="65"/>
      <c r="Y521" s="164" t="str">
        <f t="shared" si="39"/>
        <v xml:space="preserve"> </v>
      </c>
      <c r="Z521" s="65"/>
      <c r="AA521" s="61"/>
      <c r="AB521" s="49">
        <f t="shared" si="40"/>
        <v>60</v>
      </c>
    </row>
    <row r="522" spans="16:28" ht="25.8" x14ac:dyDescent="0.5">
      <c r="P522" s="50">
        <f t="shared" si="38"/>
        <v>1</v>
      </c>
      <c r="Q522" s="196"/>
      <c r="R522" s="196"/>
      <c r="S522" s="197"/>
      <c r="T522" s="228"/>
      <c r="U522" s="231"/>
      <c r="V522" s="198"/>
      <c r="W522" s="198"/>
      <c r="X522" s="198"/>
      <c r="Y522" s="199" t="str">
        <f t="shared" si="39"/>
        <v xml:space="preserve"> </v>
      </c>
      <c r="Z522" s="198"/>
      <c r="AA522" s="200"/>
      <c r="AB522" s="49">
        <f t="shared" si="40"/>
        <v>0</v>
      </c>
    </row>
    <row r="523" spans="16:28" ht="25.8" x14ac:dyDescent="0.5">
      <c r="P523" s="50">
        <f t="shared" si="38"/>
        <v>1</v>
      </c>
      <c r="Q523" s="201"/>
      <c r="R523" s="202"/>
      <c r="S523" s="203"/>
      <c r="T523" s="220">
        <v>60</v>
      </c>
      <c r="U523" s="223">
        <f>AB524-((60/P524)*S524)</f>
        <v>60</v>
      </c>
      <c r="V523" s="204"/>
      <c r="W523" s="204"/>
      <c r="X523" s="204"/>
      <c r="Y523" s="205" t="str">
        <f t="shared" si="39"/>
        <v xml:space="preserve"> </v>
      </c>
      <c r="Z523" s="204"/>
      <c r="AA523" s="206"/>
      <c r="AB523" s="49">
        <f t="shared" si="40"/>
        <v>0</v>
      </c>
    </row>
    <row r="524" spans="16:28" ht="25.8" x14ac:dyDescent="0.5">
      <c r="P524" s="50">
        <f t="shared" si="38"/>
        <v>1</v>
      </c>
      <c r="Q524" s="64"/>
      <c r="R524" s="64"/>
      <c r="S524" s="63"/>
      <c r="T524" s="221"/>
      <c r="U524" s="224"/>
      <c r="V524" s="64"/>
      <c r="W524" s="64"/>
      <c r="X524" s="64"/>
      <c r="Y524" s="163" t="str">
        <f t="shared" si="39"/>
        <v xml:space="preserve"> </v>
      </c>
      <c r="Z524" s="64"/>
      <c r="AA524" s="60"/>
      <c r="AB524" s="49">
        <f t="shared" si="40"/>
        <v>60</v>
      </c>
    </row>
    <row r="525" spans="16:28" ht="25.8" x14ac:dyDescent="0.5">
      <c r="P525" s="50">
        <f t="shared" si="38"/>
        <v>1</v>
      </c>
      <c r="Q525" s="198"/>
      <c r="R525" s="198"/>
      <c r="S525" s="207"/>
      <c r="T525" s="232"/>
      <c r="U525" s="233"/>
      <c r="V525" s="208"/>
      <c r="W525" s="208"/>
      <c r="X525" s="208"/>
      <c r="Y525" s="209" t="str">
        <f t="shared" si="39"/>
        <v xml:space="preserve"> </v>
      </c>
      <c r="Z525" s="208"/>
      <c r="AA525" s="210"/>
      <c r="AB525" s="49">
        <f t="shared" si="40"/>
        <v>0</v>
      </c>
    </row>
    <row r="526" spans="16:28" ht="25.8" x14ac:dyDescent="0.4">
      <c r="P526" s="50">
        <f t="shared" si="38"/>
        <v>1</v>
      </c>
      <c r="Q526" s="211"/>
      <c r="R526" s="211"/>
      <c r="S526" s="212"/>
      <c r="T526" s="226">
        <v>60</v>
      </c>
      <c r="U526" s="229">
        <f>AB527-((60/P527)*S527)</f>
        <v>60</v>
      </c>
      <c r="V526" s="201"/>
      <c r="W526" s="201"/>
      <c r="X526" s="201"/>
      <c r="Y526" s="213" t="str">
        <f t="shared" si="39"/>
        <v xml:space="preserve"> </v>
      </c>
      <c r="Z526" s="201"/>
      <c r="AA526" s="201"/>
      <c r="AB526" s="49">
        <f t="shared" si="40"/>
        <v>0</v>
      </c>
    </row>
    <row r="527" spans="16:28" ht="25.8" x14ac:dyDescent="0.5">
      <c r="P527" s="50">
        <f t="shared" si="38"/>
        <v>1</v>
      </c>
      <c r="Q527" s="192"/>
      <c r="R527" s="192"/>
      <c r="S527" s="193"/>
      <c r="T527" s="227"/>
      <c r="U527" s="230"/>
      <c r="V527" s="65"/>
      <c r="W527" s="65"/>
      <c r="X527" s="65"/>
      <c r="Y527" s="164" t="str">
        <f t="shared" si="39"/>
        <v xml:space="preserve"> </v>
      </c>
      <c r="Z527" s="65"/>
      <c r="AA527" s="61"/>
      <c r="AB527" s="49">
        <f t="shared" si="40"/>
        <v>60</v>
      </c>
    </row>
    <row r="528" spans="16:28" ht="25.8" x14ac:dyDescent="0.5">
      <c r="P528" s="50">
        <f t="shared" si="38"/>
        <v>1</v>
      </c>
      <c r="Q528" s="196"/>
      <c r="R528" s="196"/>
      <c r="S528" s="197"/>
      <c r="T528" s="228"/>
      <c r="U528" s="231"/>
      <c r="V528" s="198"/>
      <c r="W528" s="198"/>
      <c r="X528" s="198"/>
      <c r="Y528" s="199" t="str">
        <f t="shared" si="39"/>
        <v xml:space="preserve"> </v>
      </c>
      <c r="Z528" s="198"/>
      <c r="AA528" s="200"/>
      <c r="AB528" s="49">
        <f t="shared" si="40"/>
        <v>0</v>
      </c>
    </row>
    <row r="529" spans="16:28" ht="25.8" x14ac:dyDescent="0.5">
      <c r="P529" s="50">
        <f t="shared" si="38"/>
        <v>1</v>
      </c>
      <c r="Q529" s="201"/>
      <c r="R529" s="202"/>
      <c r="S529" s="203"/>
      <c r="T529" s="220">
        <v>60</v>
      </c>
      <c r="U529" s="223">
        <f>AB530-((60/P530)*S530)</f>
        <v>60</v>
      </c>
      <c r="V529" s="204"/>
      <c r="W529" s="204"/>
      <c r="X529" s="204"/>
      <c r="Y529" s="205" t="str">
        <f t="shared" si="39"/>
        <v xml:space="preserve"> </v>
      </c>
      <c r="Z529" s="204"/>
      <c r="AA529" s="206"/>
      <c r="AB529" s="49">
        <f t="shared" si="40"/>
        <v>0</v>
      </c>
    </row>
    <row r="530" spans="16:28" ht="25.8" x14ac:dyDescent="0.5">
      <c r="P530" s="50">
        <f t="shared" si="38"/>
        <v>1</v>
      </c>
      <c r="Q530" s="64"/>
      <c r="R530" s="64"/>
      <c r="S530" s="63"/>
      <c r="T530" s="221"/>
      <c r="U530" s="224"/>
      <c r="V530" s="64"/>
      <c r="W530" s="64"/>
      <c r="X530" s="64"/>
      <c r="Y530" s="163" t="str">
        <f t="shared" si="39"/>
        <v xml:space="preserve"> </v>
      </c>
      <c r="Z530" s="64"/>
      <c r="AA530" s="60"/>
      <c r="AB530" s="49">
        <f t="shared" si="40"/>
        <v>60</v>
      </c>
    </row>
    <row r="531" spans="16:28" ht="25.8" x14ac:dyDescent="0.5">
      <c r="P531" s="50">
        <f t="shared" si="38"/>
        <v>1</v>
      </c>
      <c r="Q531" s="198"/>
      <c r="R531" s="198"/>
      <c r="S531" s="207"/>
      <c r="T531" s="232"/>
      <c r="U531" s="233"/>
      <c r="V531" s="208"/>
      <c r="W531" s="208"/>
      <c r="X531" s="208"/>
      <c r="Y531" s="209" t="str">
        <f t="shared" si="39"/>
        <v xml:space="preserve"> </v>
      </c>
      <c r="Z531" s="208"/>
      <c r="AA531" s="210"/>
      <c r="AB531" s="49">
        <f t="shared" si="40"/>
        <v>0</v>
      </c>
    </row>
    <row r="532" spans="16:28" ht="25.8" x14ac:dyDescent="0.4">
      <c r="P532" s="50">
        <f t="shared" si="38"/>
        <v>1</v>
      </c>
      <c r="Q532" s="211"/>
      <c r="R532" s="211"/>
      <c r="S532" s="212"/>
      <c r="T532" s="226">
        <v>60</v>
      </c>
      <c r="U532" s="229">
        <f>AB533-((60/P533)*S533)</f>
        <v>60</v>
      </c>
      <c r="V532" s="201"/>
      <c r="W532" s="201"/>
      <c r="X532" s="201"/>
      <c r="Y532" s="213" t="str">
        <f t="shared" si="39"/>
        <v xml:space="preserve"> </v>
      </c>
      <c r="Z532" s="201"/>
      <c r="AA532" s="201"/>
      <c r="AB532" s="49">
        <f t="shared" si="40"/>
        <v>0</v>
      </c>
    </row>
    <row r="533" spans="16:28" ht="25.8" x14ac:dyDescent="0.5">
      <c r="P533" s="50">
        <f t="shared" si="38"/>
        <v>1</v>
      </c>
      <c r="Q533" s="192"/>
      <c r="R533" s="192"/>
      <c r="S533" s="193"/>
      <c r="T533" s="227"/>
      <c r="U533" s="230"/>
      <c r="V533" s="65"/>
      <c r="W533" s="65"/>
      <c r="X533" s="65"/>
      <c r="Y533" s="164" t="str">
        <f t="shared" si="39"/>
        <v xml:space="preserve"> </v>
      </c>
      <c r="Z533" s="65"/>
      <c r="AA533" s="61"/>
      <c r="AB533" s="49">
        <f t="shared" si="40"/>
        <v>60</v>
      </c>
    </row>
    <row r="534" spans="16:28" ht="25.8" x14ac:dyDescent="0.5">
      <c r="P534" s="50">
        <f t="shared" si="38"/>
        <v>1</v>
      </c>
      <c r="Q534" s="196"/>
      <c r="R534" s="196"/>
      <c r="S534" s="197"/>
      <c r="T534" s="228"/>
      <c r="U534" s="231"/>
      <c r="V534" s="198"/>
      <c r="W534" s="198"/>
      <c r="X534" s="198"/>
      <c r="Y534" s="199" t="str">
        <f t="shared" si="39"/>
        <v xml:space="preserve"> </v>
      </c>
      <c r="Z534" s="198"/>
      <c r="AA534" s="200"/>
      <c r="AB534" s="49">
        <f t="shared" si="40"/>
        <v>0</v>
      </c>
    </row>
    <row r="535" spans="16:28" ht="25.8" x14ac:dyDescent="0.5">
      <c r="P535" s="50">
        <f t="shared" si="38"/>
        <v>1</v>
      </c>
      <c r="Q535" s="201"/>
      <c r="R535" s="202"/>
      <c r="S535" s="203"/>
      <c r="T535" s="220">
        <v>60</v>
      </c>
      <c r="U535" s="223">
        <f>AB536-((60/P536)*S536)</f>
        <v>60</v>
      </c>
      <c r="V535" s="204"/>
      <c r="W535" s="204"/>
      <c r="X535" s="204"/>
      <c r="Y535" s="205" t="str">
        <f t="shared" si="39"/>
        <v xml:space="preserve"> </v>
      </c>
      <c r="Z535" s="204"/>
      <c r="AA535" s="206"/>
      <c r="AB535" s="49">
        <f t="shared" si="40"/>
        <v>0</v>
      </c>
    </row>
    <row r="536" spans="16:28" ht="25.8" x14ac:dyDescent="0.5">
      <c r="P536" s="50">
        <f t="shared" si="38"/>
        <v>1</v>
      </c>
      <c r="Q536" s="64"/>
      <c r="R536" s="64"/>
      <c r="S536" s="63"/>
      <c r="T536" s="221"/>
      <c r="U536" s="224"/>
      <c r="V536" s="64"/>
      <c r="W536" s="64"/>
      <c r="X536" s="64"/>
      <c r="Y536" s="163" t="str">
        <f t="shared" si="39"/>
        <v xml:space="preserve"> </v>
      </c>
      <c r="Z536" s="64"/>
      <c r="AA536" s="60"/>
      <c r="AB536" s="49">
        <f t="shared" si="40"/>
        <v>60</v>
      </c>
    </row>
    <row r="537" spans="16:28" ht="25.8" x14ac:dyDescent="0.5">
      <c r="P537" s="50">
        <f t="shared" si="38"/>
        <v>1</v>
      </c>
      <c r="Q537" s="198"/>
      <c r="R537" s="198"/>
      <c r="S537" s="207"/>
      <c r="T537" s="232"/>
      <c r="U537" s="233"/>
      <c r="V537" s="208"/>
      <c r="W537" s="208"/>
      <c r="X537" s="208"/>
      <c r="Y537" s="209" t="str">
        <f t="shared" si="39"/>
        <v xml:space="preserve"> </v>
      </c>
      <c r="Z537" s="208"/>
      <c r="AA537" s="210"/>
      <c r="AB537" s="49">
        <f t="shared" si="40"/>
        <v>0</v>
      </c>
    </row>
    <row r="538" spans="16:28" ht="25.8" x14ac:dyDescent="0.4">
      <c r="P538" s="50">
        <f t="shared" si="38"/>
        <v>1</v>
      </c>
      <c r="Q538" s="211"/>
      <c r="R538" s="211"/>
      <c r="S538" s="212"/>
      <c r="T538" s="226">
        <v>60</v>
      </c>
      <c r="U538" s="229">
        <f>AB539-((60/P539)*S539)</f>
        <v>60</v>
      </c>
      <c r="V538" s="201"/>
      <c r="W538" s="201"/>
      <c r="X538" s="201"/>
      <c r="Y538" s="213" t="str">
        <f t="shared" si="39"/>
        <v xml:space="preserve"> </v>
      </c>
      <c r="Z538" s="201"/>
      <c r="AA538" s="201"/>
      <c r="AB538" s="49">
        <f t="shared" si="40"/>
        <v>0</v>
      </c>
    </row>
    <row r="539" spans="16:28" ht="25.8" x14ac:dyDescent="0.5">
      <c r="P539" s="50">
        <f t="shared" si="38"/>
        <v>1</v>
      </c>
      <c r="Q539" s="192"/>
      <c r="R539" s="192"/>
      <c r="S539" s="193"/>
      <c r="T539" s="227"/>
      <c r="U539" s="230"/>
      <c r="V539" s="65"/>
      <c r="W539" s="65"/>
      <c r="X539" s="65"/>
      <c r="Y539" s="164" t="str">
        <f t="shared" si="39"/>
        <v xml:space="preserve"> </v>
      </c>
      <c r="Z539" s="65"/>
      <c r="AA539" s="61"/>
      <c r="AB539" s="49">
        <f t="shared" si="40"/>
        <v>60</v>
      </c>
    </row>
    <row r="540" spans="16:28" ht="25.8" x14ac:dyDescent="0.5">
      <c r="P540" s="50">
        <f t="shared" si="38"/>
        <v>1</v>
      </c>
      <c r="Q540" s="196"/>
      <c r="R540" s="196"/>
      <c r="S540" s="197"/>
      <c r="T540" s="228"/>
      <c r="U540" s="231"/>
      <c r="V540" s="198"/>
      <c r="W540" s="198"/>
      <c r="X540" s="198"/>
      <c r="Y540" s="199" t="str">
        <f t="shared" si="39"/>
        <v xml:space="preserve"> </v>
      </c>
      <c r="Z540" s="198"/>
      <c r="AA540" s="200"/>
      <c r="AB540" s="49">
        <f t="shared" si="40"/>
        <v>0</v>
      </c>
    </row>
    <row r="541" spans="16:28" ht="25.8" x14ac:dyDescent="0.5">
      <c r="P541" s="50">
        <f t="shared" si="38"/>
        <v>1</v>
      </c>
      <c r="Q541" s="201"/>
      <c r="R541" s="202"/>
      <c r="S541" s="203"/>
      <c r="T541" s="220">
        <v>60</v>
      </c>
      <c r="U541" s="223">
        <f>AB542-((60/P542)*S542)</f>
        <v>60</v>
      </c>
      <c r="V541" s="204"/>
      <c r="W541" s="204"/>
      <c r="X541" s="204"/>
      <c r="Y541" s="205" t="str">
        <f t="shared" si="39"/>
        <v xml:space="preserve"> </v>
      </c>
      <c r="Z541" s="204"/>
      <c r="AA541" s="206"/>
      <c r="AB541" s="49">
        <f t="shared" si="40"/>
        <v>0</v>
      </c>
    </row>
    <row r="542" spans="16:28" ht="25.8" x14ac:dyDescent="0.5">
      <c r="P542" s="50">
        <f t="shared" si="38"/>
        <v>1</v>
      </c>
      <c r="Q542" s="64"/>
      <c r="R542" s="64"/>
      <c r="S542" s="63"/>
      <c r="T542" s="221"/>
      <c r="U542" s="224"/>
      <c r="V542" s="64"/>
      <c r="W542" s="64"/>
      <c r="X542" s="64"/>
      <c r="Y542" s="163" t="str">
        <f t="shared" si="39"/>
        <v xml:space="preserve"> </v>
      </c>
      <c r="Z542" s="64"/>
      <c r="AA542" s="60"/>
      <c r="AB542" s="49">
        <f t="shared" si="40"/>
        <v>60</v>
      </c>
    </row>
    <row r="543" spans="16:28" ht="25.8" x14ac:dyDescent="0.5">
      <c r="P543" s="50">
        <f t="shared" si="38"/>
        <v>1</v>
      </c>
      <c r="Q543" s="198"/>
      <c r="R543" s="198"/>
      <c r="S543" s="207"/>
      <c r="T543" s="232"/>
      <c r="U543" s="233"/>
      <c r="V543" s="208"/>
      <c r="W543" s="208"/>
      <c r="X543" s="208"/>
      <c r="Y543" s="209" t="str">
        <f t="shared" si="39"/>
        <v xml:space="preserve"> </v>
      </c>
      <c r="Z543" s="208"/>
      <c r="AA543" s="210"/>
      <c r="AB543" s="49">
        <f t="shared" si="40"/>
        <v>0</v>
      </c>
    </row>
    <row r="544" spans="16:28" ht="25.8" x14ac:dyDescent="0.4">
      <c r="P544" s="50">
        <f t="shared" si="38"/>
        <v>1</v>
      </c>
      <c r="Q544" s="211"/>
      <c r="R544" s="211"/>
      <c r="S544" s="212"/>
      <c r="T544" s="226">
        <v>60</v>
      </c>
      <c r="U544" s="229">
        <f>AB545-((60/P545)*S545)</f>
        <v>60</v>
      </c>
      <c r="V544" s="201"/>
      <c r="W544" s="201"/>
      <c r="X544" s="201"/>
      <c r="Y544" s="213" t="str">
        <f t="shared" si="39"/>
        <v xml:space="preserve"> </v>
      </c>
      <c r="Z544" s="201"/>
      <c r="AA544" s="201"/>
      <c r="AB544" s="49">
        <f t="shared" si="40"/>
        <v>0</v>
      </c>
    </row>
    <row r="545" spans="16:28" ht="25.8" x14ac:dyDescent="0.5">
      <c r="P545" s="50">
        <f t="shared" si="38"/>
        <v>1</v>
      </c>
      <c r="Q545" s="192"/>
      <c r="R545" s="192"/>
      <c r="S545" s="193"/>
      <c r="T545" s="227"/>
      <c r="U545" s="230"/>
      <c r="V545" s="65"/>
      <c r="W545" s="65"/>
      <c r="X545" s="65"/>
      <c r="Y545" s="164" t="str">
        <f t="shared" si="39"/>
        <v xml:space="preserve"> </v>
      </c>
      <c r="Z545" s="65"/>
      <c r="AA545" s="61"/>
      <c r="AB545" s="49">
        <f t="shared" si="40"/>
        <v>60</v>
      </c>
    </row>
    <row r="546" spans="16:28" ht="25.8" x14ac:dyDescent="0.5">
      <c r="P546" s="50">
        <f t="shared" si="38"/>
        <v>1</v>
      </c>
      <c r="Q546" s="196"/>
      <c r="R546" s="196"/>
      <c r="S546" s="197"/>
      <c r="T546" s="228"/>
      <c r="U546" s="231"/>
      <c r="V546" s="198"/>
      <c r="W546" s="198"/>
      <c r="X546" s="198"/>
      <c r="Y546" s="199" t="str">
        <f t="shared" si="39"/>
        <v xml:space="preserve"> </v>
      </c>
      <c r="Z546" s="198"/>
      <c r="AA546" s="200"/>
      <c r="AB546" s="49">
        <f t="shared" si="40"/>
        <v>0</v>
      </c>
    </row>
    <row r="547" spans="16:28" ht="25.8" x14ac:dyDescent="0.5">
      <c r="P547" s="50">
        <f t="shared" si="38"/>
        <v>1</v>
      </c>
      <c r="Q547" s="201"/>
      <c r="R547" s="202"/>
      <c r="S547" s="203"/>
      <c r="T547" s="220">
        <v>60</v>
      </c>
      <c r="U547" s="223">
        <f>AB548-((60/P548)*S548)</f>
        <v>60</v>
      </c>
      <c r="V547" s="204"/>
      <c r="W547" s="204"/>
      <c r="X547" s="204"/>
      <c r="Y547" s="205" t="str">
        <f t="shared" si="39"/>
        <v xml:space="preserve"> </v>
      </c>
      <c r="Z547" s="204"/>
      <c r="AA547" s="206"/>
      <c r="AB547" s="49">
        <f t="shared" si="40"/>
        <v>0</v>
      </c>
    </row>
    <row r="548" spans="16:28" ht="25.8" x14ac:dyDescent="0.5">
      <c r="P548" s="50">
        <f t="shared" si="38"/>
        <v>1</v>
      </c>
      <c r="Q548" s="64"/>
      <c r="R548" s="64"/>
      <c r="S548" s="63"/>
      <c r="T548" s="221"/>
      <c r="U548" s="224"/>
      <c r="V548" s="64"/>
      <c r="W548" s="64"/>
      <c r="X548" s="64"/>
      <c r="Y548" s="163" t="str">
        <f t="shared" si="39"/>
        <v xml:space="preserve"> </v>
      </c>
      <c r="Z548" s="64"/>
      <c r="AA548" s="60"/>
      <c r="AB548" s="49">
        <f t="shared" si="40"/>
        <v>60</v>
      </c>
    </row>
    <row r="549" spans="16:28" ht="25.8" x14ac:dyDescent="0.5">
      <c r="P549" s="50">
        <f t="shared" si="38"/>
        <v>1</v>
      </c>
      <c r="Q549" s="64"/>
      <c r="R549" s="64"/>
      <c r="S549" s="63"/>
      <c r="T549" s="221"/>
      <c r="U549" s="224"/>
      <c r="V549" s="65"/>
      <c r="W549" s="65"/>
      <c r="X549" s="65"/>
      <c r="Y549" s="164" t="str">
        <f t="shared" si="39"/>
        <v xml:space="preserve"> </v>
      </c>
      <c r="Z549" s="65"/>
      <c r="AA549" s="61"/>
      <c r="AB549" s="49">
        <f t="shared" si="40"/>
        <v>0</v>
      </c>
    </row>
    <row r="550" spans="16:28" ht="25.8" x14ac:dyDescent="0.4">
      <c r="P550" s="50">
        <f t="shared" si="38"/>
        <v>1</v>
      </c>
      <c r="Q550" s="211"/>
      <c r="R550" s="211"/>
      <c r="S550" s="212"/>
      <c r="T550" s="226">
        <v>60</v>
      </c>
      <c r="U550" s="229">
        <f>AB551-((60/P551)*S551)</f>
        <v>60</v>
      </c>
      <c r="V550" s="201"/>
      <c r="W550" s="201"/>
      <c r="X550" s="201"/>
      <c r="Y550" s="213" t="str">
        <f t="shared" si="39"/>
        <v xml:space="preserve"> </v>
      </c>
      <c r="Z550" s="201"/>
      <c r="AA550" s="201"/>
      <c r="AB550" s="49">
        <f t="shared" si="40"/>
        <v>0</v>
      </c>
    </row>
    <row r="551" spans="16:28" ht="25.8" x14ac:dyDescent="0.5">
      <c r="P551" s="50">
        <f t="shared" si="38"/>
        <v>1</v>
      </c>
      <c r="Q551" s="192"/>
      <c r="R551" s="192"/>
      <c r="S551" s="193"/>
      <c r="T551" s="227"/>
      <c r="U551" s="230"/>
      <c r="V551" s="65"/>
      <c r="W551" s="65"/>
      <c r="X551" s="65"/>
      <c r="Y551" s="164" t="str">
        <f t="shared" si="39"/>
        <v xml:space="preserve"> </v>
      </c>
      <c r="Z551" s="65"/>
      <c r="AA551" s="61"/>
      <c r="AB551" s="49">
        <f t="shared" si="40"/>
        <v>60</v>
      </c>
    </row>
    <row r="552" spans="16:28" ht="25.8" x14ac:dyDescent="0.5">
      <c r="P552" s="50">
        <f t="shared" si="38"/>
        <v>1</v>
      </c>
      <c r="Q552" s="196"/>
      <c r="R552" s="196"/>
      <c r="S552" s="197"/>
      <c r="T552" s="228"/>
      <c r="U552" s="231"/>
      <c r="V552" s="198"/>
      <c r="W552" s="198"/>
      <c r="X552" s="198"/>
      <c r="Y552" s="199" t="str">
        <f t="shared" si="39"/>
        <v xml:space="preserve"> </v>
      </c>
      <c r="Z552" s="198"/>
      <c r="AA552" s="200"/>
      <c r="AB552" s="49">
        <f t="shared" si="40"/>
        <v>0</v>
      </c>
    </row>
    <row r="553" spans="16:28" ht="25.8" x14ac:dyDescent="0.5">
      <c r="P553" s="50">
        <f t="shared" si="38"/>
        <v>1</v>
      </c>
      <c r="Q553" s="201"/>
      <c r="R553" s="202"/>
      <c r="S553" s="203"/>
      <c r="T553" s="220">
        <v>60</v>
      </c>
      <c r="U553" s="223">
        <f>AB554-((60/P554)*S554)</f>
        <v>60</v>
      </c>
      <c r="V553" s="204"/>
      <c r="W553" s="204"/>
      <c r="X553" s="204"/>
      <c r="Y553" s="205" t="str">
        <f t="shared" si="39"/>
        <v xml:space="preserve"> </v>
      </c>
      <c r="Z553" s="204"/>
      <c r="AA553" s="206"/>
      <c r="AB553" s="49">
        <f t="shared" si="40"/>
        <v>0</v>
      </c>
    </row>
    <row r="554" spans="16:28" ht="25.8" x14ac:dyDescent="0.5">
      <c r="P554" s="50">
        <f t="shared" si="38"/>
        <v>1</v>
      </c>
      <c r="Q554" s="64"/>
      <c r="R554" s="64"/>
      <c r="S554" s="63"/>
      <c r="T554" s="221"/>
      <c r="U554" s="224"/>
      <c r="V554" s="64"/>
      <c r="W554" s="64"/>
      <c r="X554" s="64"/>
      <c r="Y554" s="163" t="str">
        <f t="shared" si="39"/>
        <v xml:space="preserve"> </v>
      </c>
      <c r="Z554" s="64"/>
      <c r="AA554" s="60"/>
      <c r="AB554" s="49">
        <f t="shared" si="40"/>
        <v>60</v>
      </c>
    </row>
    <row r="555" spans="16:28" ht="25.8" x14ac:dyDescent="0.5">
      <c r="P555" s="50">
        <f t="shared" si="38"/>
        <v>1</v>
      </c>
      <c r="Q555" s="64"/>
      <c r="R555" s="64"/>
      <c r="S555" s="63"/>
      <c r="T555" s="221"/>
      <c r="U555" s="224"/>
      <c r="V555" s="65"/>
      <c r="W555" s="65"/>
      <c r="X555" s="65"/>
      <c r="Y555" s="164" t="str">
        <f t="shared" si="39"/>
        <v xml:space="preserve"> </v>
      </c>
      <c r="Z555" s="65"/>
      <c r="AA555" s="61"/>
      <c r="AB555" s="49">
        <f t="shared" si="40"/>
        <v>0</v>
      </c>
    </row>
    <row r="556" spans="16:28" ht="25.8" x14ac:dyDescent="0.4">
      <c r="P556" s="50">
        <f t="shared" si="38"/>
        <v>1</v>
      </c>
      <c r="Q556" s="211"/>
      <c r="R556" s="211"/>
      <c r="S556" s="212"/>
      <c r="T556" s="226">
        <v>60</v>
      </c>
      <c r="U556" s="229">
        <f>AB557-((60/P557)*S557)</f>
        <v>60</v>
      </c>
      <c r="V556" s="201"/>
      <c r="W556" s="201"/>
      <c r="X556" s="201"/>
      <c r="Y556" s="213" t="str">
        <f t="shared" si="39"/>
        <v xml:space="preserve"> </v>
      </c>
      <c r="Z556" s="201"/>
      <c r="AA556" s="201"/>
      <c r="AB556" s="49">
        <f t="shared" si="40"/>
        <v>0</v>
      </c>
    </row>
    <row r="557" spans="16:28" ht="25.8" x14ac:dyDescent="0.5">
      <c r="P557" s="50">
        <f t="shared" si="38"/>
        <v>1</v>
      </c>
      <c r="Q557" s="192"/>
      <c r="R557" s="192"/>
      <c r="S557" s="193"/>
      <c r="T557" s="227"/>
      <c r="U557" s="230"/>
      <c r="V557" s="65"/>
      <c r="W557" s="65"/>
      <c r="X557" s="65"/>
      <c r="Y557" s="164" t="str">
        <f t="shared" si="39"/>
        <v xml:space="preserve"> </v>
      </c>
      <c r="Z557" s="65"/>
      <c r="AA557" s="61"/>
      <c r="AB557" s="49">
        <f t="shared" si="40"/>
        <v>60</v>
      </c>
    </row>
    <row r="558" spans="16:28" ht="25.8" x14ac:dyDescent="0.5">
      <c r="P558" s="50">
        <f t="shared" si="38"/>
        <v>1</v>
      </c>
      <c r="Q558" s="196"/>
      <c r="R558" s="196"/>
      <c r="S558" s="197"/>
      <c r="T558" s="228"/>
      <c r="U558" s="231"/>
      <c r="V558" s="198"/>
      <c r="W558" s="198"/>
      <c r="X558" s="198"/>
      <c r="Y558" s="199" t="str">
        <f t="shared" si="39"/>
        <v xml:space="preserve"> </v>
      </c>
      <c r="Z558" s="198"/>
      <c r="AA558" s="200"/>
      <c r="AB558" s="49">
        <f t="shared" si="40"/>
        <v>0</v>
      </c>
    </row>
    <row r="559" spans="16:28" ht="25.8" x14ac:dyDescent="0.5">
      <c r="P559" s="50">
        <f t="shared" si="38"/>
        <v>1</v>
      </c>
      <c r="Q559" s="201"/>
      <c r="R559" s="202"/>
      <c r="S559" s="203"/>
      <c r="T559" s="220">
        <v>60</v>
      </c>
      <c r="U559" s="223">
        <f>AB560-((60/P560)*S560)</f>
        <v>60</v>
      </c>
      <c r="V559" s="204"/>
      <c r="W559" s="204"/>
      <c r="X559" s="204"/>
      <c r="Y559" s="205" t="str">
        <f t="shared" si="39"/>
        <v xml:space="preserve"> </v>
      </c>
      <c r="Z559" s="204"/>
      <c r="AA559" s="206"/>
      <c r="AB559" s="49">
        <f t="shared" si="40"/>
        <v>0</v>
      </c>
    </row>
    <row r="560" spans="16:28" ht="25.8" x14ac:dyDescent="0.5">
      <c r="P560" s="50">
        <f t="shared" si="38"/>
        <v>1</v>
      </c>
      <c r="Q560" s="64"/>
      <c r="R560" s="64"/>
      <c r="S560" s="63"/>
      <c r="T560" s="221"/>
      <c r="U560" s="224"/>
      <c r="V560" s="64"/>
      <c r="W560" s="64"/>
      <c r="X560" s="64"/>
      <c r="Y560" s="163" t="str">
        <f t="shared" si="39"/>
        <v xml:space="preserve"> </v>
      </c>
      <c r="Z560" s="64"/>
      <c r="AA560" s="60"/>
      <c r="AB560" s="49">
        <f t="shared" si="40"/>
        <v>60</v>
      </c>
    </row>
    <row r="561" spans="16:28" ht="25.8" x14ac:dyDescent="0.5">
      <c r="P561" s="50">
        <f t="shared" si="38"/>
        <v>1</v>
      </c>
      <c r="Q561" s="64"/>
      <c r="R561" s="64"/>
      <c r="S561" s="63"/>
      <c r="T561" s="221"/>
      <c r="U561" s="224"/>
      <c r="V561" s="65"/>
      <c r="W561" s="65"/>
      <c r="X561" s="65"/>
      <c r="Y561" s="164" t="str">
        <f t="shared" si="39"/>
        <v xml:space="preserve"> </v>
      </c>
      <c r="Z561" s="65"/>
      <c r="AA561" s="61"/>
      <c r="AB561" s="49">
        <f t="shared" si="40"/>
        <v>0</v>
      </c>
    </row>
    <row r="562" spans="16:28" ht="25.8" x14ac:dyDescent="0.4">
      <c r="P562" s="50">
        <f t="shared" si="38"/>
        <v>1</v>
      </c>
      <c r="Q562" s="211"/>
      <c r="R562" s="211"/>
      <c r="S562" s="212"/>
      <c r="T562" s="226">
        <v>60</v>
      </c>
      <c r="U562" s="229">
        <f>AB563-((60/P563)*S563)</f>
        <v>60</v>
      </c>
      <c r="V562" s="201"/>
      <c r="W562" s="201"/>
      <c r="X562" s="201"/>
      <c r="Y562" s="213" t="str">
        <f t="shared" si="39"/>
        <v xml:space="preserve"> </v>
      </c>
      <c r="Z562" s="201"/>
      <c r="AA562" s="201"/>
      <c r="AB562" s="49">
        <f t="shared" si="40"/>
        <v>0</v>
      </c>
    </row>
    <row r="563" spans="16:28" ht="25.8" x14ac:dyDescent="0.5">
      <c r="P563" s="50">
        <f t="shared" si="38"/>
        <v>1</v>
      </c>
      <c r="Q563" s="192"/>
      <c r="R563" s="192"/>
      <c r="S563" s="193"/>
      <c r="T563" s="227"/>
      <c r="U563" s="230"/>
      <c r="V563" s="65"/>
      <c r="W563" s="65"/>
      <c r="X563" s="65"/>
      <c r="Y563" s="164" t="str">
        <f t="shared" si="39"/>
        <v xml:space="preserve"> </v>
      </c>
      <c r="Z563" s="65"/>
      <c r="AA563" s="61"/>
      <c r="AB563" s="49">
        <f t="shared" si="40"/>
        <v>60</v>
      </c>
    </row>
    <row r="564" spans="16:28" ht="25.8" x14ac:dyDescent="0.5">
      <c r="P564" s="50">
        <f t="shared" si="38"/>
        <v>1</v>
      </c>
      <c r="Q564" s="196"/>
      <c r="R564" s="196"/>
      <c r="S564" s="197"/>
      <c r="T564" s="228"/>
      <c r="U564" s="231"/>
      <c r="V564" s="198"/>
      <c r="W564" s="198"/>
      <c r="X564" s="198"/>
      <c r="Y564" s="199" t="str">
        <f t="shared" si="39"/>
        <v xml:space="preserve"> </v>
      </c>
      <c r="Z564" s="198"/>
      <c r="AA564" s="200"/>
      <c r="AB564" s="49">
        <f t="shared" si="40"/>
        <v>0</v>
      </c>
    </row>
    <row r="565" spans="16:28" ht="25.8" x14ac:dyDescent="0.5">
      <c r="P565" s="50">
        <f t="shared" si="38"/>
        <v>1</v>
      </c>
      <c r="Q565" s="201"/>
      <c r="R565" s="202"/>
      <c r="S565" s="203"/>
      <c r="T565" s="220">
        <v>60</v>
      </c>
      <c r="U565" s="223">
        <f>AB566-((60/P566)*S566)</f>
        <v>60</v>
      </c>
      <c r="V565" s="204"/>
      <c r="W565" s="204"/>
      <c r="X565" s="204"/>
      <c r="Y565" s="205" t="str">
        <f t="shared" si="39"/>
        <v xml:space="preserve"> </v>
      </c>
      <c r="Z565" s="204"/>
      <c r="AA565" s="206"/>
      <c r="AB565" s="49">
        <f t="shared" si="40"/>
        <v>0</v>
      </c>
    </row>
    <row r="566" spans="16:28" ht="25.8" x14ac:dyDescent="0.5">
      <c r="P566" s="50">
        <f t="shared" si="38"/>
        <v>1</v>
      </c>
      <c r="Q566" s="64"/>
      <c r="R566" s="64"/>
      <c r="S566" s="63"/>
      <c r="T566" s="221"/>
      <c r="U566" s="224"/>
      <c r="V566" s="64"/>
      <c r="W566" s="64"/>
      <c r="X566" s="64"/>
      <c r="Y566" s="163" t="str">
        <f t="shared" si="39"/>
        <v xml:space="preserve"> </v>
      </c>
      <c r="Z566" s="64"/>
      <c r="AA566" s="60"/>
      <c r="AB566" s="49">
        <f t="shared" si="40"/>
        <v>60</v>
      </c>
    </row>
    <row r="567" spans="16:28" ht="25.8" x14ac:dyDescent="0.5">
      <c r="P567" s="50">
        <f t="shared" si="38"/>
        <v>1</v>
      </c>
      <c r="Q567" s="64"/>
      <c r="R567" s="64"/>
      <c r="S567" s="63"/>
      <c r="T567" s="221"/>
      <c r="U567" s="224"/>
      <c r="V567" s="65"/>
      <c r="W567" s="65"/>
      <c r="X567" s="65"/>
      <c r="Y567" s="164" t="str">
        <f t="shared" si="39"/>
        <v xml:space="preserve"> </v>
      </c>
      <c r="Z567" s="65"/>
      <c r="AA567" s="61"/>
      <c r="AB567" s="49">
        <f t="shared" si="40"/>
        <v>0</v>
      </c>
    </row>
    <row r="568" spans="16:28" ht="25.8" x14ac:dyDescent="0.4">
      <c r="P568" s="50">
        <f t="shared" si="38"/>
        <v>1</v>
      </c>
      <c r="Q568" s="211"/>
      <c r="R568" s="211"/>
      <c r="S568" s="212"/>
      <c r="T568" s="226">
        <v>60</v>
      </c>
      <c r="U568" s="229">
        <f>AB569-((60/P569)*S569)</f>
        <v>60</v>
      </c>
      <c r="V568" s="201"/>
      <c r="W568" s="201"/>
      <c r="X568" s="201"/>
      <c r="Y568" s="213" t="str">
        <f t="shared" si="39"/>
        <v xml:space="preserve"> </v>
      </c>
      <c r="Z568" s="201"/>
      <c r="AA568" s="201"/>
      <c r="AB568" s="49">
        <f t="shared" si="40"/>
        <v>0</v>
      </c>
    </row>
    <row r="569" spans="16:28" ht="25.8" x14ac:dyDescent="0.5">
      <c r="P569" s="50">
        <f t="shared" si="38"/>
        <v>1</v>
      </c>
      <c r="Q569" s="192"/>
      <c r="R569" s="192"/>
      <c r="S569" s="193"/>
      <c r="T569" s="227"/>
      <c r="U569" s="230"/>
      <c r="V569" s="65"/>
      <c r="W569" s="65"/>
      <c r="X569" s="65"/>
      <c r="Y569" s="164" t="str">
        <f t="shared" si="39"/>
        <v xml:space="preserve"> </v>
      </c>
      <c r="Z569" s="65"/>
      <c r="AA569" s="61"/>
      <c r="AB569" s="49">
        <f t="shared" si="40"/>
        <v>60</v>
      </c>
    </row>
    <row r="570" spans="16:28" ht="25.8" x14ac:dyDescent="0.5">
      <c r="P570" s="50">
        <f t="shared" si="38"/>
        <v>1</v>
      </c>
      <c r="Q570" s="196"/>
      <c r="R570" s="196"/>
      <c r="S570" s="197"/>
      <c r="T570" s="228"/>
      <c r="U570" s="231"/>
      <c r="V570" s="198"/>
      <c r="W570" s="198"/>
      <c r="X570" s="198"/>
      <c r="Y570" s="199" t="str">
        <f t="shared" si="39"/>
        <v xml:space="preserve"> </v>
      </c>
      <c r="Z570" s="198"/>
      <c r="AA570" s="200"/>
      <c r="AB570" s="49">
        <f t="shared" si="40"/>
        <v>0</v>
      </c>
    </row>
    <row r="571" spans="16:28" ht="25.8" x14ac:dyDescent="0.5">
      <c r="P571" s="50">
        <f t="shared" si="38"/>
        <v>1</v>
      </c>
      <c r="Q571" s="201"/>
      <c r="R571" s="202"/>
      <c r="S571" s="203"/>
      <c r="T571" s="220">
        <v>60</v>
      </c>
      <c r="U571" s="223">
        <f>AB572-((60/P572)*S572)</f>
        <v>60</v>
      </c>
      <c r="V571" s="204"/>
      <c r="W571" s="204"/>
      <c r="X571" s="204"/>
      <c r="Y571" s="205" t="str">
        <f t="shared" si="39"/>
        <v xml:space="preserve"> </v>
      </c>
      <c r="Z571" s="204"/>
      <c r="AA571" s="206"/>
      <c r="AB571" s="49">
        <f t="shared" si="40"/>
        <v>0</v>
      </c>
    </row>
    <row r="572" spans="16:28" ht="25.8" x14ac:dyDescent="0.5">
      <c r="P572" s="50">
        <f t="shared" si="38"/>
        <v>1</v>
      </c>
      <c r="Q572" s="64"/>
      <c r="R572" s="64"/>
      <c r="S572" s="63"/>
      <c r="T572" s="221"/>
      <c r="U572" s="224"/>
      <c r="V572" s="64"/>
      <c r="W572" s="64"/>
      <c r="X572" s="64"/>
      <c r="Y572" s="163" t="str">
        <f t="shared" si="39"/>
        <v xml:space="preserve"> </v>
      </c>
      <c r="Z572" s="64"/>
      <c r="AA572" s="60"/>
      <c r="AB572" s="49">
        <f t="shared" si="40"/>
        <v>60</v>
      </c>
    </row>
    <row r="573" spans="16:28" ht="25.8" x14ac:dyDescent="0.5">
      <c r="P573" s="50">
        <f t="shared" si="38"/>
        <v>1</v>
      </c>
      <c r="Q573" s="64"/>
      <c r="R573" s="64"/>
      <c r="S573" s="63"/>
      <c r="T573" s="221"/>
      <c r="U573" s="224"/>
      <c r="V573" s="65"/>
      <c r="W573" s="65"/>
      <c r="X573" s="65"/>
      <c r="Y573" s="164" t="str">
        <f t="shared" si="39"/>
        <v xml:space="preserve"> </v>
      </c>
      <c r="Z573" s="65"/>
      <c r="AA573" s="61"/>
      <c r="AB573" s="49">
        <f t="shared" si="40"/>
        <v>0</v>
      </c>
    </row>
    <row r="574" spans="16:28" ht="25.8" x14ac:dyDescent="0.4">
      <c r="P574" s="50">
        <f t="shared" si="38"/>
        <v>1</v>
      </c>
      <c r="Q574" s="211"/>
      <c r="R574" s="211"/>
      <c r="S574" s="212"/>
      <c r="T574" s="226">
        <v>60</v>
      </c>
      <c r="U574" s="229">
        <f>AB575-((60/P575)*S575)</f>
        <v>60</v>
      </c>
      <c r="V574" s="201"/>
      <c r="W574" s="201"/>
      <c r="X574" s="201"/>
      <c r="Y574" s="213" t="str">
        <f t="shared" si="39"/>
        <v xml:space="preserve"> </v>
      </c>
      <c r="Z574" s="201"/>
      <c r="AA574" s="201"/>
      <c r="AB574" s="49">
        <f t="shared" si="40"/>
        <v>0</v>
      </c>
    </row>
    <row r="575" spans="16:28" ht="25.8" x14ac:dyDescent="0.5">
      <c r="P575" s="50">
        <f t="shared" si="38"/>
        <v>1</v>
      </c>
      <c r="Q575" s="192"/>
      <c r="R575" s="192"/>
      <c r="S575" s="193"/>
      <c r="T575" s="227"/>
      <c r="U575" s="230"/>
      <c r="V575" s="65"/>
      <c r="W575" s="65"/>
      <c r="X575" s="65"/>
      <c r="Y575" s="164" t="str">
        <f t="shared" si="39"/>
        <v xml:space="preserve"> </v>
      </c>
      <c r="Z575" s="65"/>
      <c r="AA575" s="61"/>
      <c r="AB575" s="49">
        <f t="shared" si="40"/>
        <v>60</v>
      </c>
    </row>
    <row r="576" spans="16:28" ht="25.8" x14ac:dyDescent="0.5">
      <c r="P576" s="50">
        <f t="shared" si="38"/>
        <v>1</v>
      </c>
      <c r="Q576" s="196"/>
      <c r="R576" s="196"/>
      <c r="S576" s="197"/>
      <c r="T576" s="228"/>
      <c r="U576" s="231"/>
      <c r="V576" s="198"/>
      <c r="W576" s="198"/>
      <c r="X576" s="198"/>
      <c r="Y576" s="199" t="str">
        <f t="shared" si="39"/>
        <v xml:space="preserve"> </v>
      </c>
      <c r="Z576" s="198"/>
      <c r="AA576" s="200"/>
      <c r="AB576" s="49">
        <f t="shared" si="40"/>
        <v>0</v>
      </c>
    </row>
    <row r="577" spans="16:28" ht="25.8" x14ac:dyDescent="0.5">
      <c r="P577" s="50">
        <f t="shared" si="38"/>
        <v>1</v>
      </c>
      <c r="Q577" s="201"/>
      <c r="R577" s="202"/>
      <c r="S577" s="203"/>
      <c r="T577" s="220">
        <v>60</v>
      </c>
      <c r="U577" s="223">
        <f>AB578-((60/P578)*S578)</f>
        <v>60</v>
      </c>
      <c r="V577" s="204"/>
      <c r="W577" s="204"/>
      <c r="X577" s="204"/>
      <c r="Y577" s="205" t="str">
        <f t="shared" si="39"/>
        <v xml:space="preserve"> </v>
      </c>
      <c r="Z577" s="204"/>
      <c r="AA577" s="206"/>
      <c r="AB577" s="49">
        <f t="shared" si="40"/>
        <v>0</v>
      </c>
    </row>
    <row r="578" spans="16:28" ht="25.8" x14ac:dyDescent="0.5">
      <c r="P578" s="50">
        <f t="shared" si="38"/>
        <v>1</v>
      </c>
      <c r="Q578" s="64"/>
      <c r="R578" s="64"/>
      <c r="S578" s="63"/>
      <c r="T578" s="221"/>
      <c r="U578" s="224"/>
      <c r="V578" s="64"/>
      <c r="W578" s="64"/>
      <c r="X578" s="64"/>
      <c r="Y578" s="163" t="str">
        <f t="shared" si="39"/>
        <v xml:space="preserve"> </v>
      </c>
      <c r="Z578" s="64"/>
      <c r="AA578" s="60"/>
      <c r="AB578" s="49">
        <f t="shared" si="40"/>
        <v>60</v>
      </c>
    </row>
    <row r="579" spans="16:28" ht="26.4" thickBot="1" x14ac:dyDescent="0.55000000000000004">
      <c r="P579" s="50">
        <f t="shared" si="38"/>
        <v>1</v>
      </c>
      <c r="Q579" s="66"/>
      <c r="R579" s="66"/>
      <c r="S579" s="214"/>
      <c r="T579" s="222"/>
      <c r="U579" s="225"/>
      <c r="V579" s="215"/>
      <c r="W579" s="215"/>
      <c r="X579" s="215"/>
      <c r="Y579" s="216" t="str">
        <f t="shared" si="39"/>
        <v xml:space="preserve"> </v>
      </c>
      <c r="Z579" s="215"/>
      <c r="AA579" s="217"/>
      <c r="AB579" s="49">
        <f t="shared" si="40"/>
        <v>0</v>
      </c>
    </row>
  </sheetData>
  <sheetProtection algorithmName="SHA-512" hashValue="TxeAdBGGmWDz9bNWi8EJoIJGq1Dv6TuQ1xKh99va2D6CW8QQ0q3fMQJuBzkewSnQEe5GWLkg2oeQtdohjHkhhA==" saltValue="PKqaIN7hDIIARzHMbvfQXw==" spinCount="100000" sheet="1" deleteColumns="0" deleteRows="0"/>
  <customSheetViews>
    <customSheetView guid="{6BAF90DC-DF36-4064-B72A-8C34987EB812}" scale="50">
      <selection activeCell="I12" sqref="I12"/>
      <pageMargins left="0.7" right="0.7" top="0.75" bottom="0.75" header="0.3" footer="0.3"/>
      <pageSetup orientation="portrait" r:id="rId1"/>
    </customSheetView>
    <customSheetView guid="{1EA399C8-5B34-4E65-AB19-718FCC9B0120}" scale="62" topLeftCell="N75">
      <selection activeCell="S83" sqref="S83"/>
      <pageMargins left="0.7" right="0.7" top="0.75" bottom="0.75" header="0.3" footer="0.3"/>
      <pageSetup orientation="portrait" r:id="rId2"/>
    </customSheetView>
    <customSheetView guid="{44472A9C-C363-4C87-8132-BD9078FDF0FA}" scale="50" topLeftCell="F19">
      <selection activeCell="S47" sqref="S47"/>
      <pageMargins left="0.7" right="0.7" top="0.75" bottom="0.75" header="0.3" footer="0.3"/>
      <pageSetup orientation="portrait" r:id="rId3"/>
    </customSheetView>
    <customSheetView guid="{D31605CC-A2EE-46A7-A1FF-BCBF7FFAE6F1}" scale="40" topLeftCell="C203">
      <selection activeCell="T241" sqref="T241:T243"/>
      <pageMargins left="0.7" right="0.7" top="0.75" bottom="0.75" header="0.3" footer="0.3"/>
      <pageSetup orientation="portrait" r:id="rId4"/>
    </customSheetView>
    <customSheetView guid="{06A1FD53-BFF5-4392-B06A-F8308387DCC8}" scale="50">
      <selection activeCell="M37" sqref="M37"/>
      <pageMargins left="0.7" right="0.7" top="0.75" bottom="0.75" header="0.3" footer="0.3"/>
      <pageSetup orientation="portrait" r:id="rId5"/>
    </customSheetView>
    <customSheetView guid="{B8CF6825-673B-4D89-A19B-9587F88A5A7E}" scale="50">
      <selection activeCell="P5" sqref="P5"/>
      <pageMargins left="0.7" right="0.7" top="0.75" bottom="0.75" header="0.3" footer="0.3"/>
      <pageSetup orientation="portrait" r:id="rId6"/>
    </customSheetView>
    <customSheetView guid="{15FCFA3F-038C-4C4D-8C58-90C7DCB6973E}" scale="50">
      <selection activeCell="E21" sqref="E21"/>
      <pageMargins left="0.7" right="0.7" top="0.75" bottom="0.75" header="0.3" footer="0.3"/>
      <pageSetup orientation="portrait" r:id="rId7"/>
    </customSheetView>
    <customSheetView guid="{F97CD9D6-1CE4-40A4-9443-6FF316FF9B43}" scale="50">
      <selection activeCell="E21" sqref="E21"/>
      <pageMargins left="0.7" right="0.7" top="0.75" bottom="0.75" header="0.3" footer="0.3"/>
      <pageSetup orientation="portrait" r:id="rId8"/>
    </customSheetView>
    <customSheetView guid="{705B3444-D537-41EC-8554-5C1D5CC71F96}" scale="50">
      <selection activeCell="AA29" sqref="AA29"/>
      <pageMargins left="0.7" right="0.7" top="0.75" bottom="0.75" header="0.3" footer="0.3"/>
      <pageSetup orientation="portrait" r:id="rId9"/>
    </customSheetView>
    <customSheetView guid="{D6B7A0CE-488F-4253-B90B-961AB3069254}" scale="50">
      <selection activeCell="P12" sqref="P12"/>
      <pageMargins left="0.7" right="0.7" top="0.75" bottom="0.75" header="0.3" footer="0.3"/>
      <pageSetup orientation="portrait" r:id="rId10"/>
    </customSheetView>
    <customSheetView guid="{58FAFC7E-2283-4C92-91A3-0C280DF3B1A5}" scale="50" topLeftCell="F1">
      <selection activeCell="P12" sqref="P12"/>
      <pageMargins left="0.7" right="0.7" top="0.75" bottom="0.75" header="0.3" footer="0.3"/>
      <pageSetup orientation="portrait" r:id="rId11"/>
    </customSheetView>
  </customSheetViews>
  <mergeCells count="422">
    <mergeCell ref="L4:L6"/>
    <mergeCell ref="M4:M6"/>
    <mergeCell ref="I4:I6"/>
    <mergeCell ref="I7:I9"/>
    <mergeCell ref="I11:J11"/>
    <mergeCell ref="I13:J13"/>
    <mergeCell ref="I14:J14"/>
    <mergeCell ref="I16:J16"/>
    <mergeCell ref="I35:J35"/>
    <mergeCell ref="I15:J15"/>
    <mergeCell ref="I30:J30"/>
    <mergeCell ref="I32:J32"/>
    <mergeCell ref="I33:J33"/>
    <mergeCell ref="I34:J34"/>
    <mergeCell ref="T3:V3"/>
    <mergeCell ref="L26:L28"/>
    <mergeCell ref="M26:M28"/>
    <mergeCell ref="N26:N28"/>
    <mergeCell ref="I29:J29"/>
    <mergeCell ref="I21:J22"/>
    <mergeCell ref="K21:K22"/>
    <mergeCell ref="L21:L22"/>
    <mergeCell ref="M21:N21"/>
    <mergeCell ref="I23:I25"/>
    <mergeCell ref="L23:L25"/>
    <mergeCell ref="M23:M25"/>
    <mergeCell ref="N23:N25"/>
    <mergeCell ref="I26:I28"/>
    <mergeCell ref="I2:J3"/>
    <mergeCell ref="K2:K3"/>
    <mergeCell ref="L2:L3"/>
    <mergeCell ref="M2:N2"/>
    <mergeCell ref="Q2:AA2"/>
    <mergeCell ref="N4:N6"/>
    <mergeCell ref="L7:L9"/>
    <mergeCell ref="M7:M9"/>
    <mergeCell ref="N7:N9"/>
    <mergeCell ref="I10:J10"/>
    <mergeCell ref="T10:T12"/>
    <mergeCell ref="U10:U12"/>
    <mergeCell ref="T13:T15"/>
    <mergeCell ref="U13:U15"/>
    <mergeCell ref="T16:T18"/>
    <mergeCell ref="U16:U18"/>
    <mergeCell ref="T4:T6"/>
    <mergeCell ref="T7:T9"/>
    <mergeCell ref="U4:U6"/>
    <mergeCell ref="U7:U9"/>
    <mergeCell ref="T28:T30"/>
    <mergeCell ref="U28:U30"/>
    <mergeCell ref="T31:T33"/>
    <mergeCell ref="U31:U33"/>
    <mergeCell ref="T34:T36"/>
    <mergeCell ref="U34:U36"/>
    <mergeCell ref="T19:T21"/>
    <mergeCell ref="U19:U21"/>
    <mergeCell ref="T22:T24"/>
    <mergeCell ref="U22:U24"/>
    <mergeCell ref="T25:T27"/>
    <mergeCell ref="U25:U27"/>
    <mergeCell ref="T46:T48"/>
    <mergeCell ref="U46:U48"/>
    <mergeCell ref="T49:T51"/>
    <mergeCell ref="U49:U51"/>
    <mergeCell ref="T52:T54"/>
    <mergeCell ref="U52:U54"/>
    <mergeCell ref="T37:T39"/>
    <mergeCell ref="U37:U39"/>
    <mergeCell ref="T40:T42"/>
    <mergeCell ref="U40:U42"/>
    <mergeCell ref="T43:T45"/>
    <mergeCell ref="U43:U45"/>
    <mergeCell ref="T64:T66"/>
    <mergeCell ref="U64:U66"/>
    <mergeCell ref="T67:T69"/>
    <mergeCell ref="U67:U69"/>
    <mergeCell ref="T70:T72"/>
    <mergeCell ref="U70:U72"/>
    <mergeCell ref="T55:T57"/>
    <mergeCell ref="U55:U57"/>
    <mergeCell ref="T58:T60"/>
    <mergeCell ref="U58:U60"/>
    <mergeCell ref="T61:T63"/>
    <mergeCell ref="U61:U63"/>
    <mergeCell ref="T82:T84"/>
    <mergeCell ref="U82:U84"/>
    <mergeCell ref="T85:T87"/>
    <mergeCell ref="U85:U87"/>
    <mergeCell ref="T88:T90"/>
    <mergeCell ref="U88:U90"/>
    <mergeCell ref="T73:T75"/>
    <mergeCell ref="U73:U75"/>
    <mergeCell ref="T76:T78"/>
    <mergeCell ref="U76:U78"/>
    <mergeCell ref="T79:T81"/>
    <mergeCell ref="U79:U81"/>
    <mergeCell ref="T100:T102"/>
    <mergeCell ref="U100:U102"/>
    <mergeCell ref="T103:T105"/>
    <mergeCell ref="U103:U105"/>
    <mergeCell ref="T106:T108"/>
    <mergeCell ref="U106:U108"/>
    <mergeCell ref="T91:T93"/>
    <mergeCell ref="U91:U93"/>
    <mergeCell ref="T94:T96"/>
    <mergeCell ref="U94:U96"/>
    <mergeCell ref="T97:T99"/>
    <mergeCell ref="U97:U99"/>
    <mergeCell ref="T118:T120"/>
    <mergeCell ref="U118:U120"/>
    <mergeCell ref="T121:T123"/>
    <mergeCell ref="U121:U123"/>
    <mergeCell ref="T124:T126"/>
    <mergeCell ref="U124:U126"/>
    <mergeCell ref="T109:T111"/>
    <mergeCell ref="U109:U111"/>
    <mergeCell ref="T112:T114"/>
    <mergeCell ref="U112:U114"/>
    <mergeCell ref="T115:T117"/>
    <mergeCell ref="U115:U117"/>
    <mergeCell ref="T136:T138"/>
    <mergeCell ref="U136:U138"/>
    <mergeCell ref="T139:T141"/>
    <mergeCell ref="U139:U141"/>
    <mergeCell ref="T142:T144"/>
    <mergeCell ref="U142:U144"/>
    <mergeCell ref="T127:T129"/>
    <mergeCell ref="U127:U129"/>
    <mergeCell ref="T130:T132"/>
    <mergeCell ref="U130:U132"/>
    <mergeCell ref="T133:T135"/>
    <mergeCell ref="U133:U135"/>
    <mergeCell ref="T154:T156"/>
    <mergeCell ref="U154:U156"/>
    <mergeCell ref="T157:T159"/>
    <mergeCell ref="U157:U159"/>
    <mergeCell ref="T160:T162"/>
    <mergeCell ref="U160:U162"/>
    <mergeCell ref="T145:T147"/>
    <mergeCell ref="U145:U147"/>
    <mergeCell ref="T148:T150"/>
    <mergeCell ref="U148:U150"/>
    <mergeCell ref="T151:T153"/>
    <mergeCell ref="U151:U153"/>
    <mergeCell ref="T172:T174"/>
    <mergeCell ref="U172:U174"/>
    <mergeCell ref="T175:T177"/>
    <mergeCell ref="U175:U177"/>
    <mergeCell ref="T178:T180"/>
    <mergeCell ref="U178:U180"/>
    <mergeCell ref="T163:T165"/>
    <mergeCell ref="U163:U165"/>
    <mergeCell ref="T166:T168"/>
    <mergeCell ref="U166:U168"/>
    <mergeCell ref="T169:T171"/>
    <mergeCell ref="U169:U171"/>
    <mergeCell ref="T190:T192"/>
    <mergeCell ref="U190:U192"/>
    <mergeCell ref="T193:T195"/>
    <mergeCell ref="U193:U195"/>
    <mergeCell ref="T196:T198"/>
    <mergeCell ref="U196:U198"/>
    <mergeCell ref="T181:T183"/>
    <mergeCell ref="U181:U183"/>
    <mergeCell ref="T184:T186"/>
    <mergeCell ref="U184:U186"/>
    <mergeCell ref="T187:T189"/>
    <mergeCell ref="U187:U189"/>
    <mergeCell ref="T208:T210"/>
    <mergeCell ref="U208:U210"/>
    <mergeCell ref="T211:T213"/>
    <mergeCell ref="U211:U213"/>
    <mergeCell ref="T214:T216"/>
    <mergeCell ref="U214:U216"/>
    <mergeCell ref="T199:T201"/>
    <mergeCell ref="U199:U201"/>
    <mergeCell ref="T202:T204"/>
    <mergeCell ref="U202:U204"/>
    <mergeCell ref="T205:T207"/>
    <mergeCell ref="U205:U207"/>
    <mergeCell ref="T226:T228"/>
    <mergeCell ref="U226:U228"/>
    <mergeCell ref="T229:T231"/>
    <mergeCell ref="U229:U231"/>
    <mergeCell ref="T232:T234"/>
    <mergeCell ref="U232:U234"/>
    <mergeCell ref="T217:T219"/>
    <mergeCell ref="U217:U219"/>
    <mergeCell ref="T220:T222"/>
    <mergeCell ref="U220:U222"/>
    <mergeCell ref="T223:T225"/>
    <mergeCell ref="U223:U225"/>
    <mergeCell ref="T244:T246"/>
    <mergeCell ref="U244:U246"/>
    <mergeCell ref="T247:T249"/>
    <mergeCell ref="U247:U249"/>
    <mergeCell ref="T250:T252"/>
    <mergeCell ref="U250:U252"/>
    <mergeCell ref="T235:T237"/>
    <mergeCell ref="U235:U237"/>
    <mergeCell ref="T238:T240"/>
    <mergeCell ref="U238:U240"/>
    <mergeCell ref="T241:T243"/>
    <mergeCell ref="U241:U243"/>
    <mergeCell ref="T262:T264"/>
    <mergeCell ref="U262:U264"/>
    <mergeCell ref="T265:T267"/>
    <mergeCell ref="U265:U267"/>
    <mergeCell ref="T268:T270"/>
    <mergeCell ref="U268:U270"/>
    <mergeCell ref="T253:T255"/>
    <mergeCell ref="U253:U255"/>
    <mergeCell ref="T256:T258"/>
    <mergeCell ref="U256:U258"/>
    <mergeCell ref="T259:T261"/>
    <mergeCell ref="U259:U261"/>
    <mergeCell ref="T280:T282"/>
    <mergeCell ref="U280:U282"/>
    <mergeCell ref="T283:T285"/>
    <mergeCell ref="U283:U285"/>
    <mergeCell ref="T286:T288"/>
    <mergeCell ref="U286:U288"/>
    <mergeCell ref="T271:T273"/>
    <mergeCell ref="U271:U273"/>
    <mergeCell ref="T274:T276"/>
    <mergeCell ref="U274:U276"/>
    <mergeCell ref="T277:T279"/>
    <mergeCell ref="U277:U279"/>
    <mergeCell ref="T298:T300"/>
    <mergeCell ref="U298:U300"/>
    <mergeCell ref="T301:T303"/>
    <mergeCell ref="U301:U303"/>
    <mergeCell ref="T304:T306"/>
    <mergeCell ref="U304:U306"/>
    <mergeCell ref="T289:T291"/>
    <mergeCell ref="U289:U291"/>
    <mergeCell ref="T292:T294"/>
    <mergeCell ref="U292:U294"/>
    <mergeCell ref="T295:T297"/>
    <mergeCell ref="U295:U297"/>
    <mergeCell ref="T316:T318"/>
    <mergeCell ref="U316:U318"/>
    <mergeCell ref="T319:T321"/>
    <mergeCell ref="U319:U321"/>
    <mergeCell ref="T322:T324"/>
    <mergeCell ref="U322:U324"/>
    <mergeCell ref="T307:T309"/>
    <mergeCell ref="U307:U309"/>
    <mergeCell ref="T310:T312"/>
    <mergeCell ref="U310:U312"/>
    <mergeCell ref="T313:T315"/>
    <mergeCell ref="U313:U315"/>
    <mergeCell ref="T334:T336"/>
    <mergeCell ref="U334:U336"/>
    <mergeCell ref="T337:T339"/>
    <mergeCell ref="U337:U339"/>
    <mergeCell ref="T340:T342"/>
    <mergeCell ref="U340:U342"/>
    <mergeCell ref="T325:T327"/>
    <mergeCell ref="U325:U327"/>
    <mergeCell ref="T328:T330"/>
    <mergeCell ref="U328:U330"/>
    <mergeCell ref="T331:T333"/>
    <mergeCell ref="U331:U333"/>
    <mergeCell ref="T352:T354"/>
    <mergeCell ref="U352:U354"/>
    <mergeCell ref="T355:T357"/>
    <mergeCell ref="U355:U357"/>
    <mergeCell ref="T358:T360"/>
    <mergeCell ref="U358:U360"/>
    <mergeCell ref="T343:T345"/>
    <mergeCell ref="U343:U345"/>
    <mergeCell ref="T346:T348"/>
    <mergeCell ref="U346:U348"/>
    <mergeCell ref="T349:T351"/>
    <mergeCell ref="U349:U351"/>
    <mergeCell ref="T370:T372"/>
    <mergeCell ref="U370:U372"/>
    <mergeCell ref="T373:T375"/>
    <mergeCell ref="U373:U375"/>
    <mergeCell ref="T376:T378"/>
    <mergeCell ref="U376:U378"/>
    <mergeCell ref="T361:T363"/>
    <mergeCell ref="U361:U363"/>
    <mergeCell ref="T364:T366"/>
    <mergeCell ref="U364:U366"/>
    <mergeCell ref="T367:T369"/>
    <mergeCell ref="U367:U369"/>
    <mergeCell ref="T388:T390"/>
    <mergeCell ref="U388:U390"/>
    <mergeCell ref="T391:T393"/>
    <mergeCell ref="U391:U393"/>
    <mergeCell ref="T394:T396"/>
    <mergeCell ref="U394:U396"/>
    <mergeCell ref="T379:T381"/>
    <mergeCell ref="U379:U381"/>
    <mergeCell ref="T382:T384"/>
    <mergeCell ref="U382:U384"/>
    <mergeCell ref="T385:T387"/>
    <mergeCell ref="U385:U387"/>
    <mergeCell ref="T406:T408"/>
    <mergeCell ref="U406:U408"/>
    <mergeCell ref="T409:T411"/>
    <mergeCell ref="U409:U411"/>
    <mergeCell ref="T412:T414"/>
    <mergeCell ref="U412:U414"/>
    <mergeCell ref="T397:T399"/>
    <mergeCell ref="U397:U399"/>
    <mergeCell ref="T400:T402"/>
    <mergeCell ref="U400:U402"/>
    <mergeCell ref="T403:T405"/>
    <mergeCell ref="U403:U405"/>
    <mergeCell ref="T424:T426"/>
    <mergeCell ref="U424:U426"/>
    <mergeCell ref="T427:T429"/>
    <mergeCell ref="U427:U429"/>
    <mergeCell ref="T430:T432"/>
    <mergeCell ref="U430:U432"/>
    <mergeCell ref="T415:T417"/>
    <mergeCell ref="U415:U417"/>
    <mergeCell ref="T418:T420"/>
    <mergeCell ref="U418:U420"/>
    <mergeCell ref="T421:T423"/>
    <mergeCell ref="U421:U423"/>
    <mergeCell ref="T442:T444"/>
    <mergeCell ref="U442:U444"/>
    <mergeCell ref="T445:T447"/>
    <mergeCell ref="U445:U447"/>
    <mergeCell ref="T448:T450"/>
    <mergeCell ref="U448:U450"/>
    <mergeCell ref="T433:T435"/>
    <mergeCell ref="U433:U435"/>
    <mergeCell ref="T436:T438"/>
    <mergeCell ref="U436:U438"/>
    <mergeCell ref="T439:T441"/>
    <mergeCell ref="U439:U441"/>
    <mergeCell ref="T460:T462"/>
    <mergeCell ref="U460:U462"/>
    <mergeCell ref="T463:T465"/>
    <mergeCell ref="U463:U465"/>
    <mergeCell ref="T466:T468"/>
    <mergeCell ref="U466:U468"/>
    <mergeCell ref="T451:T453"/>
    <mergeCell ref="U451:U453"/>
    <mergeCell ref="T454:T456"/>
    <mergeCell ref="U454:U456"/>
    <mergeCell ref="T457:T459"/>
    <mergeCell ref="U457:U459"/>
    <mergeCell ref="T478:T480"/>
    <mergeCell ref="U478:U480"/>
    <mergeCell ref="T481:T483"/>
    <mergeCell ref="U481:U483"/>
    <mergeCell ref="T484:T486"/>
    <mergeCell ref="U484:U486"/>
    <mergeCell ref="T469:T471"/>
    <mergeCell ref="U469:U471"/>
    <mergeCell ref="T472:T474"/>
    <mergeCell ref="U472:U474"/>
    <mergeCell ref="T475:T477"/>
    <mergeCell ref="U475:U477"/>
    <mergeCell ref="T496:T498"/>
    <mergeCell ref="U496:U498"/>
    <mergeCell ref="T499:T501"/>
    <mergeCell ref="U499:U501"/>
    <mergeCell ref="T502:T504"/>
    <mergeCell ref="U502:U504"/>
    <mergeCell ref="T487:T489"/>
    <mergeCell ref="U487:U489"/>
    <mergeCell ref="T490:T492"/>
    <mergeCell ref="U490:U492"/>
    <mergeCell ref="T493:T495"/>
    <mergeCell ref="U493:U495"/>
    <mergeCell ref="T514:T516"/>
    <mergeCell ref="U514:U516"/>
    <mergeCell ref="T517:T519"/>
    <mergeCell ref="U517:U519"/>
    <mergeCell ref="T520:T522"/>
    <mergeCell ref="U520:U522"/>
    <mergeCell ref="T505:T507"/>
    <mergeCell ref="U505:U507"/>
    <mergeCell ref="T508:T510"/>
    <mergeCell ref="U508:U510"/>
    <mergeCell ref="T511:T513"/>
    <mergeCell ref="U511:U513"/>
    <mergeCell ref="T532:T534"/>
    <mergeCell ref="U532:U534"/>
    <mergeCell ref="T535:T537"/>
    <mergeCell ref="U535:U537"/>
    <mergeCell ref="T538:T540"/>
    <mergeCell ref="U538:U540"/>
    <mergeCell ref="T523:T525"/>
    <mergeCell ref="U523:U525"/>
    <mergeCell ref="T526:T528"/>
    <mergeCell ref="U526:U528"/>
    <mergeCell ref="T529:T531"/>
    <mergeCell ref="U529:U531"/>
    <mergeCell ref="T550:T552"/>
    <mergeCell ref="U550:U552"/>
    <mergeCell ref="T553:T555"/>
    <mergeCell ref="U553:U555"/>
    <mergeCell ref="T556:T558"/>
    <mergeCell ref="U556:U558"/>
    <mergeCell ref="T541:T543"/>
    <mergeCell ref="U541:U543"/>
    <mergeCell ref="T544:T546"/>
    <mergeCell ref="U544:U546"/>
    <mergeCell ref="T547:T549"/>
    <mergeCell ref="U547:U549"/>
    <mergeCell ref="T577:T579"/>
    <mergeCell ref="U577:U579"/>
    <mergeCell ref="T568:T570"/>
    <mergeCell ref="U568:U570"/>
    <mergeCell ref="T571:T573"/>
    <mergeCell ref="U571:U573"/>
    <mergeCell ref="T574:T576"/>
    <mergeCell ref="U574:U576"/>
    <mergeCell ref="T559:T561"/>
    <mergeCell ref="U559:U561"/>
    <mergeCell ref="T562:T564"/>
    <mergeCell ref="U562:U564"/>
    <mergeCell ref="T565:T567"/>
    <mergeCell ref="U565:U567"/>
  </mergeCells>
  <conditionalFormatting sqref="U4 U7">
    <cfRule type="cellIs" dxfId="573" priority="297" operator="lessThanOrEqual">
      <formula>0</formula>
    </cfRule>
  </conditionalFormatting>
  <conditionalFormatting sqref="X5:Z9 X4 Z4">
    <cfRule type="cellIs" dxfId="572" priority="296" operator="equal">
      <formula>4</formula>
    </cfRule>
  </conditionalFormatting>
  <conditionalFormatting sqref="R4:R9">
    <cfRule type="expression" dxfId="571" priority="295">
      <formula>AD4="Incorrecto"</formula>
    </cfRule>
  </conditionalFormatting>
  <conditionalFormatting sqref="U10 U13">
    <cfRule type="cellIs" dxfId="570" priority="288" operator="lessThanOrEqual">
      <formula>0</formula>
    </cfRule>
  </conditionalFormatting>
  <conditionalFormatting sqref="X10:Z15">
    <cfRule type="cellIs" dxfId="569" priority="287" operator="equal">
      <formula>4</formula>
    </cfRule>
  </conditionalFormatting>
  <conditionalFormatting sqref="R10:R15">
    <cfRule type="expression" dxfId="568" priority="286">
      <formula>AD10="Incorrecto"</formula>
    </cfRule>
  </conditionalFormatting>
  <conditionalFormatting sqref="U16 U19">
    <cfRule type="cellIs" dxfId="567" priority="285" operator="lessThanOrEqual">
      <formula>0</formula>
    </cfRule>
  </conditionalFormatting>
  <conditionalFormatting sqref="X16:Z21">
    <cfRule type="cellIs" dxfId="566" priority="284" operator="equal">
      <formula>4</formula>
    </cfRule>
  </conditionalFormatting>
  <conditionalFormatting sqref="R16:R21">
    <cfRule type="expression" dxfId="565" priority="283">
      <formula>AD16="Incorrecto"</formula>
    </cfRule>
  </conditionalFormatting>
  <conditionalFormatting sqref="U22 U25">
    <cfRule type="cellIs" dxfId="564" priority="282" operator="lessThanOrEqual">
      <formula>0</formula>
    </cfRule>
  </conditionalFormatting>
  <conditionalFormatting sqref="X22:Z27">
    <cfRule type="cellIs" dxfId="563" priority="281" operator="equal">
      <formula>4</formula>
    </cfRule>
  </conditionalFormatting>
  <conditionalFormatting sqref="R22:R27">
    <cfRule type="expression" dxfId="562" priority="280">
      <formula>AD22="Incorrecto"</formula>
    </cfRule>
  </conditionalFormatting>
  <conditionalFormatting sqref="U28 U31">
    <cfRule type="cellIs" dxfId="561" priority="279" operator="lessThanOrEqual">
      <formula>0</formula>
    </cfRule>
  </conditionalFormatting>
  <conditionalFormatting sqref="X28:Z33">
    <cfRule type="cellIs" dxfId="560" priority="278" operator="equal">
      <formula>4</formula>
    </cfRule>
  </conditionalFormatting>
  <conditionalFormatting sqref="R28:R33">
    <cfRule type="expression" dxfId="559" priority="277">
      <formula>AD28="Incorrecto"</formula>
    </cfRule>
  </conditionalFormatting>
  <conditionalFormatting sqref="U34 U37">
    <cfRule type="cellIs" dxfId="558" priority="276" operator="lessThanOrEqual">
      <formula>0</formula>
    </cfRule>
  </conditionalFormatting>
  <conditionalFormatting sqref="X34:Z39">
    <cfRule type="cellIs" dxfId="557" priority="275" operator="equal">
      <formula>4</formula>
    </cfRule>
  </conditionalFormatting>
  <conditionalFormatting sqref="R34:R39">
    <cfRule type="expression" dxfId="556" priority="274">
      <formula>AD34="Incorrecto"</formula>
    </cfRule>
  </conditionalFormatting>
  <conditionalFormatting sqref="U40 U43">
    <cfRule type="cellIs" dxfId="555" priority="273" operator="lessThanOrEqual">
      <formula>0</formula>
    </cfRule>
  </conditionalFormatting>
  <conditionalFormatting sqref="X40:Z45">
    <cfRule type="cellIs" dxfId="554" priority="272" operator="equal">
      <formula>4</formula>
    </cfRule>
  </conditionalFormatting>
  <conditionalFormatting sqref="R40:R45">
    <cfRule type="expression" dxfId="553" priority="271">
      <formula>AD40="Incorrecto"</formula>
    </cfRule>
  </conditionalFormatting>
  <conditionalFormatting sqref="U46 U49">
    <cfRule type="cellIs" dxfId="552" priority="270" operator="lessThanOrEqual">
      <formula>0</formula>
    </cfRule>
  </conditionalFormatting>
  <conditionalFormatting sqref="X46:Z51">
    <cfRule type="cellIs" dxfId="551" priority="269" operator="equal">
      <formula>4</formula>
    </cfRule>
  </conditionalFormatting>
  <conditionalFormatting sqref="R46:R51">
    <cfRule type="expression" dxfId="550" priority="268">
      <formula>AD46="Incorrecto"</formula>
    </cfRule>
  </conditionalFormatting>
  <conditionalFormatting sqref="U52 U55">
    <cfRule type="cellIs" dxfId="549" priority="267" operator="lessThanOrEqual">
      <formula>0</formula>
    </cfRule>
  </conditionalFormatting>
  <conditionalFormatting sqref="X52:Z57">
    <cfRule type="cellIs" dxfId="548" priority="266" operator="equal">
      <formula>4</formula>
    </cfRule>
  </conditionalFormatting>
  <conditionalFormatting sqref="R52:R57">
    <cfRule type="expression" dxfId="547" priority="265">
      <formula>AD52="Incorrecto"</formula>
    </cfRule>
  </conditionalFormatting>
  <conditionalFormatting sqref="U58 U61">
    <cfRule type="cellIs" dxfId="546" priority="264" operator="lessThanOrEqual">
      <formula>0</formula>
    </cfRule>
  </conditionalFormatting>
  <conditionalFormatting sqref="X58:Z63">
    <cfRule type="cellIs" dxfId="545" priority="263" operator="equal">
      <formula>4</formula>
    </cfRule>
  </conditionalFormatting>
  <conditionalFormatting sqref="R58:R63">
    <cfRule type="expression" dxfId="544" priority="262">
      <formula>AD58="Incorrecto"</formula>
    </cfRule>
  </conditionalFormatting>
  <conditionalFormatting sqref="U64 U67">
    <cfRule type="cellIs" dxfId="543" priority="261" operator="lessThanOrEqual">
      <formula>0</formula>
    </cfRule>
  </conditionalFormatting>
  <conditionalFormatting sqref="X64:Z69">
    <cfRule type="cellIs" dxfId="542" priority="260" operator="equal">
      <formula>4</formula>
    </cfRule>
  </conditionalFormatting>
  <conditionalFormatting sqref="R64:R69">
    <cfRule type="expression" dxfId="541" priority="259">
      <formula>AD64="Incorrecto"</formula>
    </cfRule>
  </conditionalFormatting>
  <conditionalFormatting sqref="U70 U73">
    <cfRule type="cellIs" dxfId="540" priority="258" operator="lessThanOrEqual">
      <formula>0</formula>
    </cfRule>
  </conditionalFormatting>
  <conditionalFormatting sqref="X70:Z75">
    <cfRule type="cellIs" dxfId="539" priority="257" operator="equal">
      <formula>4</formula>
    </cfRule>
  </conditionalFormatting>
  <conditionalFormatting sqref="R70:R75">
    <cfRule type="expression" dxfId="538" priority="256">
      <formula>AD70="Incorrecto"</formula>
    </cfRule>
  </conditionalFormatting>
  <conditionalFormatting sqref="U76 U79">
    <cfRule type="cellIs" dxfId="537" priority="255" operator="lessThanOrEqual">
      <formula>0</formula>
    </cfRule>
  </conditionalFormatting>
  <conditionalFormatting sqref="X76:Z81">
    <cfRule type="cellIs" dxfId="536" priority="254" operator="equal">
      <formula>4</formula>
    </cfRule>
  </conditionalFormatting>
  <conditionalFormatting sqref="R76:R81">
    <cfRule type="expression" dxfId="535" priority="253">
      <formula>AD76="Incorrecto"</formula>
    </cfRule>
  </conditionalFormatting>
  <conditionalFormatting sqref="U82 U85">
    <cfRule type="cellIs" dxfId="534" priority="252" operator="lessThanOrEqual">
      <formula>0</formula>
    </cfRule>
  </conditionalFormatting>
  <conditionalFormatting sqref="X82:Z87">
    <cfRule type="cellIs" dxfId="533" priority="251" operator="equal">
      <formula>4</formula>
    </cfRule>
  </conditionalFormatting>
  <conditionalFormatting sqref="R82:R87">
    <cfRule type="expression" dxfId="532" priority="250">
      <formula>AD82="Incorrecto"</formula>
    </cfRule>
  </conditionalFormatting>
  <conditionalFormatting sqref="U88 U91">
    <cfRule type="cellIs" dxfId="531" priority="249" operator="lessThanOrEqual">
      <formula>0</formula>
    </cfRule>
  </conditionalFormatting>
  <conditionalFormatting sqref="X88:Z93">
    <cfRule type="cellIs" dxfId="530" priority="248" operator="equal">
      <formula>4</formula>
    </cfRule>
  </conditionalFormatting>
  <conditionalFormatting sqref="R88:R93">
    <cfRule type="expression" dxfId="529" priority="247">
      <formula>AD88="Incorrecto"</formula>
    </cfRule>
  </conditionalFormatting>
  <conditionalFormatting sqref="U94 U97">
    <cfRule type="cellIs" dxfId="528" priority="246" operator="lessThanOrEqual">
      <formula>0</formula>
    </cfRule>
  </conditionalFormatting>
  <conditionalFormatting sqref="X94:Z99">
    <cfRule type="cellIs" dxfId="527" priority="245" operator="equal">
      <formula>4</formula>
    </cfRule>
  </conditionalFormatting>
  <conditionalFormatting sqref="R94:R99">
    <cfRule type="expression" dxfId="526" priority="244">
      <formula>AD94="Incorrecto"</formula>
    </cfRule>
  </conditionalFormatting>
  <conditionalFormatting sqref="U100 U103">
    <cfRule type="cellIs" dxfId="525" priority="243" operator="lessThanOrEqual">
      <formula>0</formula>
    </cfRule>
  </conditionalFormatting>
  <conditionalFormatting sqref="X100:Z105">
    <cfRule type="cellIs" dxfId="524" priority="242" operator="equal">
      <formula>4</formula>
    </cfRule>
  </conditionalFormatting>
  <conditionalFormatting sqref="R100:R105">
    <cfRule type="expression" dxfId="523" priority="241">
      <formula>AD100="Incorrecto"</formula>
    </cfRule>
  </conditionalFormatting>
  <conditionalFormatting sqref="U106 U109">
    <cfRule type="cellIs" dxfId="522" priority="240" operator="lessThanOrEqual">
      <formula>0</formula>
    </cfRule>
  </conditionalFormatting>
  <conditionalFormatting sqref="X106:Z111">
    <cfRule type="cellIs" dxfId="521" priority="239" operator="equal">
      <formula>4</formula>
    </cfRule>
  </conditionalFormatting>
  <conditionalFormatting sqref="R106:R111">
    <cfRule type="expression" dxfId="520" priority="238">
      <formula>AD106="Incorrecto"</formula>
    </cfRule>
  </conditionalFormatting>
  <conditionalFormatting sqref="U112 U115">
    <cfRule type="cellIs" dxfId="519" priority="237" operator="lessThanOrEqual">
      <formula>0</formula>
    </cfRule>
  </conditionalFormatting>
  <conditionalFormatting sqref="X112:Z117">
    <cfRule type="cellIs" dxfId="518" priority="236" operator="equal">
      <formula>4</formula>
    </cfRule>
  </conditionalFormatting>
  <conditionalFormatting sqref="R112:R117">
    <cfRule type="expression" dxfId="517" priority="235">
      <formula>AD112="Incorrecto"</formula>
    </cfRule>
  </conditionalFormatting>
  <conditionalFormatting sqref="U118 U121">
    <cfRule type="cellIs" dxfId="516" priority="234" operator="lessThanOrEqual">
      <formula>0</formula>
    </cfRule>
  </conditionalFormatting>
  <conditionalFormatting sqref="X118:Z123">
    <cfRule type="cellIs" dxfId="515" priority="233" operator="equal">
      <formula>4</formula>
    </cfRule>
  </conditionalFormatting>
  <conditionalFormatting sqref="R118:R123">
    <cfRule type="expression" dxfId="514" priority="232">
      <formula>AD118="Incorrecto"</formula>
    </cfRule>
  </conditionalFormatting>
  <conditionalFormatting sqref="U124 U127">
    <cfRule type="cellIs" dxfId="513" priority="231" operator="lessThanOrEqual">
      <formula>0</formula>
    </cfRule>
  </conditionalFormatting>
  <conditionalFormatting sqref="X124:Z129">
    <cfRule type="cellIs" dxfId="512" priority="230" operator="equal">
      <formula>4</formula>
    </cfRule>
  </conditionalFormatting>
  <conditionalFormatting sqref="R124:R129">
    <cfRule type="expression" dxfId="511" priority="229">
      <formula>AD124="Incorrecto"</formula>
    </cfRule>
  </conditionalFormatting>
  <conditionalFormatting sqref="U130 U133">
    <cfRule type="cellIs" dxfId="510" priority="228" operator="lessThanOrEqual">
      <formula>0</formula>
    </cfRule>
  </conditionalFormatting>
  <conditionalFormatting sqref="X130:Z135">
    <cfRule type="cellIs" dxfId="509" priority="227" operator="equal">
      <formula>4</formula>
    </cfRule>
  </conditionalFormatting>
  <conditionalFormatting sqref="R130:R135">
    <cfRule type="expression" dxfId="508" priority="226">
      <formula>AD130="Incorrecto"</formula>
    </cfRule>
  </conditionalFormatting>
  <conditionalFormatting sqref="U136 U139">
    <cfRule type="cellIs" dxfId="507" priority="225" operator="lessThanOrEqual">
      <formula>0</formula>
    </cfRule>
  </conditionalFormatting>
  <conditionalFormatting sqref="X136:Z141">
    <cfRule type="cellIs" dxfId="506" priority="224" operator="equal">
      <formula>4</formula>
    </cfRule>
  </conditionalFormatting>
  <conditionalFormatting sqref="R136:R141">
    <cfRule type="expression" dxfId="505" priority="223">
      <formula>AD136="Incorrecto"</formula>
    </cfRule>
  </conditionalFormatting>
  <conditionalFormatting sqref="U142 U145">
    <cfRule type="cellIs" dxfId="504" priority="222" operator="lessThanOrEqual">
      <formula>0</formula>
    </cfRule>
  </conditionalFormatting>
  <conditionalFormatting sqref="X142:Z147">
    <cfRule type="cellIs" dxfId="503" priority="221" operator="equal">
      <formula>4</formula>
    </cfRule>
  </conditionalFormatting>
  <conditionalFormatting sqref="R142:R147">
    <cfRule type="expression" dxfId="502" priority="220">
      <formula>AD142="Incorrecto"</formula>
    </cfRule>
  </conditionalFormatting>
  <conditionalFormatting sqref="U148 U151">
    <cfRule type="cellIs" dxfId="501" priority="219" operator="lessThanOrEqual">
      <formula>0</formula>
    </cfRule>
  </conditionalFormatting>
  <conditionalFormatting sqref="X148:Z153">
    <cfRule type="cellIs" dxfId="500" priority="218" operator="equal">
      <formula>4</formula>
    </cfRule>
  </conditionalFormatting>
  <conditionalFormatting sqref="R148:R153">
    <cfRule type="expression" dxfId="499" priority="217">
      <formula>AD148="Incorrecto"</formula>
    </cfRule>
  </conditionalFormatting>
  <conditionalFormatting sqref="U154 U157">
    <cfRule type="cellIs" dxfId="498" priority="216" operator="lessThanOrEqual">
      <formula>0</formula>
    </cfRule>
  </conditionalFormatting>
  <conditionalFormatting sqref="X154:Z159">
    <cfRule type="cellIs" dxfId="497" priority="215" operator="equal">
      <formula>4</formula>
    </cfRule>
  </conditionalFormatting>
  <conditionalFormatting sqref="R154:R159">
    <cfRule type="expression" dxfId="496" priority="214">
      <formula>AD154="Incorrecto"</formula>
    </cfRule>
  </conditionalFormatting>
  <conditionalFormatting sqref="U160 U163">
    <cfRule type="cellIs" dxfId="495" priority="213" operator="lessThanOrEqual">
      <formula>0</formula>
    </cfRule>
  </conditionalFormatting>
  <conditionalFormatting sqref="X160:Z165">
    <cfRule type="cellIs" dxfId="494" priority="212" operator="equal">
      <formula>4</formula>
    </cfRule>
  </conditionalFormatting>
  <conditionalFormatting sqref="R160:R165">
    <cfRule type="expression" dxfId="493" priority="211">
      <formula>AD160="Incorrecto"</formula>
    </cfRule>
  </conditionalFormatting>
  <conditionalFormatting sqref="U166 U169">
    <cfRule type="cellIs" dxfId="492" priority="210" operator="lessThanOrEqual">
      <formula>0</formula>
    </cfRule>
  </conditionalFormatting>
  <conditionalFormatting sqref="X166:Z171">
    <cfRule type="cellIs" dxfId="491" priority="209" operator="equal">
      <formula>4</formula>
    </cfRule>
  </conditionalFormatting>
  <conditionalFormatting sqref="R166:R171">
    <cfRule type="expression" dxfId="490" priority="208">
      <formula>AD166="Incorrecto"</formula>
    </cfRule>
  </conditionalFormatting>
  <conditionalFormatting sqref="U172 U175">
    <cfRule type="cellIs" dxfId="489" priority="207" operator="lessThanOrEqual">
      <formula>0</formula>
    </cfRule>
  </conditionalFormatting>
  <conditionalFormatting sqref="X172:Z177">
    <cfRule type="cellIs" dxfId="488" priority="206" operator="equal">
      <formula>4</formula>
    </cfRule>
  </conditionalFormatting>
  <conditionalFormatting sqref="R172:R177">
    <cfRule type="expression" dxfId="487" priority="205">
      <formula>AD172="Incorrecto"</formula>
    </cfRule>
  </conditionalFormatting>
  <conditionalFormatting sqref="U178 U181">
    <cfRule type="cellIs" dxfId="486" priority="204" operator="lessThanOrEqual">
      <formula>0</formula>
    </cfRule>
  </conditionalFormatting>
  <conditionalFormatting sqref="X178:Z183">
    <cfRule type="cellIs" dxfId="485" priority="203" operator="equal">
      <formula>4</formula>
    </cfRule>
  </conditionalFormatting>
  <conditionalFormatting sqref="R178:R183">
    <cfRule type="expression" dxfId="484" priority="202">
      <formula>AD178="Incorrecto"</formula>
    </cfRule>
  </conditionalFormatting>
  <conditionalFormatting sqref="U184 U187">
    <cfRule type="cellIs" dxfId="483" priority="201" operator="lessThanOrEqual">
      <formula>0</formula>
    </cfRule>
  </conditionalFormatting>
  <conditionalFormatting sqref="X184:Z189">
    <cfRule type="cellIs" dxfId="482" priority="200" operator="equal">
      <formula>4</formula>
    </cfRule>
  </conditionalFormatting>
  <conditionalFormatting sqref="R184:R189">
    <cfRule type="expression" dxfId="481" priority="199">
      <formula>AD184="Incorrecto"</formula>
    </cfRule>
  </conditionalFormatting>
  <conditionalFormatting sqref="U190 U193">
    <cfRule type="cellIs" dxfId="480" priority="198" operator="lessThanOrEqual">
      <formula>0</formula>
    </cfRule>
  </conditionalFormatting>
  <conditionalFormatting sqref="X190:Z195">
    <cfRule type="cellIs" dxfId="479" priority="197" operator="equal">
      <formula>4</formula>
    </cfRule>
  </conditionalFormatting>
  <conditionalFormatting sqref="R190:R195">
    <cfRule type="expression" dxfId="478" priority="196">
      <formula>AD190="Incorrecto"</formula>
    </cfRule>
  </conditionalFormatting>
  <conditionalFormatting sqref="U196 U199">
    <cfRule type="cellIs" dxfId="477" priority="195" operator="lessThanOrEqual">
      <formula>0</formula>
    </cfRule>
  </conditionalFormatting>
  <conditionalFormatting sqref="X196:Z201">
    <cfRule type="cellIs" dxfId="476" priority="194" operator="equal">
      <formula>4</formula>
    </cfRule>
  </conditionalFormatting>
  <conditionalFormatting sqref="R196:R201">
    <cfRule type="expression" dxfId="475" priority="193">
      <formula>AD196="Incorrecto"</formula>
    </cfRule>
  </conditionalFormatting>
  <conditionalFormatting sqref="U202 U205">
    <cfRule type="cellIs" dxfId="474" priority="192" operator="lessThanOrEqual">
      <formula>0</formula>
    </cfRule>
  </conditionalFormatting>
  <conditionalFormatting sqref="X202:Z207">
    <cfRule type="cellIs" dxfId="473" priority="191" operator="equal">
      <formula>4</formula>
    </cfRule>
  </conditionalFormatting>
  <conditionalFormatting sqref="R202:R207">
    <cfRule type="expression" dxfId="472" priority="190">
      <formula>AD202="Incorrecto"</formula>
    </cfRule>
  </conditionalFormatting>
  <conditionalFormatting sqref="U208 U211">
    <cfRule type="cellIs" dxfId="471" priority="189" operator="lessThanOrEqual">
      <formula>0</formula>
    </cfRule>
  </conditionalFormatting>
  <conditionalFormatting sqref="X208:Z213">
    <cfRule type="cellIs" dxfId="470" priority="188" operator="equal">
      <formula>4</formula>
    </cfRule>
  </conditionalFormatting>
  <conditionalFormatting sqref="R208:R213">
    <cfRule type="expression" dxfId="469" priority="187">
      <formula>AD208="Incorrecto"</formula>
    </cfRule>
  </conditionalFormatting>
  <conditionalFormatting sqref="U214 U217">
    <cfRule type="cellIs" dxfId="468" priority="186" operator="lessThanOrEqual">
      <formula>0</formula>
    </cfRule>
  </conditionalFormatting>
  <conditionalFormatting sqref="X214:Z219">
    <cfRule type="cellIs" dxfId="467" priority="185" operator="equal">
      <formula>4</formula>
    </cfRule>
  </conditionalFormatting>
  <conditionalFormatting sqref="R214:R219">
    <cfRule type="expression" dxfId="466" priority="184">
      <formula>AD214="Incorrecto"</formula>
    </cfRule>
  </conditionalFormatting>
  <conditionalFormatting sqref="U220 U223">
    <cfRule type="cellIs" dxfId="465" priority="183" operator="lessThanOrEqual">
      <formula>0</formula>
    </cfRule>
  </conditionalFormatting>
  <conditionalFormatting sqref="X220:Z225">
    <cfRule type="cellIs" dxfId="464" priority="182" operator="equal">
      <formula>4</formula>
    </cfRule>
  </conditionalFormatting>
  <conditionalFormatting sqref="R220:R225">
    <cfRule type="expression" dxfId="463" priority="181">
      <formula>AD220="Incorrecto"</formula>
    </cfRule>
  </conditionalFormatting>
  <conditionalFormatting sqref="U226 U229">
    <cfRule type="cellIs" dxfId="462" priority="180" operator="lessThanOrEqual">
      <formula>0</formula>
    </cfRule>
  </conditionalFormatting>
  <conditionalFormatting sqref="X226:Z231">
    <cfRule type="cellIs" dxfId="461" priority="179" operator="equal">
      <formula>4</formula>
    </cfRule>
  </conditionalFormatting>
  <conditionalFormatting sqref="R226:R231">
    <cfRule type="expression" dxfId="460" priority="178">
      <formula>AD226="Incorrecto"</formula>
    </cfRule>
  </conditionalFormatting>
  <conditionalFormatting sqref="U232 U235">
    <cfRule type="cellIs" dxfId="459" priority="177" operator="lessThanOrEqual">
      <formula>0</formula>
    </cfRule>
  </conditionalFormatting>
  <conditionalFormatting sqref="X232:Z237">
    <cfRule type="cellIs" dxfId="458" priority="176" operator="equal">
      <formula>4</formula>
    </cfRule>
  </conditionalFormatting>
  <conditionalFormatting sqref="R232:R237">
    <cfRule type="expression" dxfId="457" priority="175">
      <formula>AD232="Incorrecto"</formula>
    </cfRule>
  </conditionalFormatting>
  <conditionalFormatting sqref="U238 U241">
    <cfRule type="cellIs" dxfId="456" priority="174" operator="lessThanOrEqual">
      <formula>0</formula>
    </cfRule>
  </conditionalFormatting>
  <conditionalFormatting sqref="X238:Z243">
    <cfRule type="cellIs" dxfId="455" priority="173" operator="equal">
      <formula>4</formula>
    </cfRule>
  </conditionalFormatting>
  <conditionalFormatting sqref="R238:R243">
    <cfRule type="expression" dxfId="454" priority="172">
      <formula>AD238="Incorrecto"</formula>
    </cfRule>
  </conditionalFormatting>
  <conditionalFormatting sqref="U244 U247">
    <cfRule type="cellIs" dxfId="453" priority="171" operator="lessThanOrEqual">
      <formula>0</formula>
    </cfRule>
  </conditionalFormatting>
  <conditionalFormatting sqref="X244:Z249">
    <cfRule type="cellIs" dxfId="452" priority="170" operator="equal">
      <formula>4</formula>
    </cfRule>
  </conditionalFormatting>
  <conditionalFormatting sqref="R244:R249">
    <cfRule type="expression" dxfId="451" priority="169">
      <formula>AD244="Incorrecto"</formula>
    </cfRule>
  </conditionalFormatting>
  <conditionalFormatting sqref="U250 U253">
    <cfRule type="cellIs" dxfId="450" priority="168" operator="lessThanOrEqual">
      <formula>0</formula>
    </cfRule>
  </conditionalFormatting>
  <conditionalFormatting sqref="X250:Z255">
    <cfRule type="cellIs" dxfId="449" priority="167" operator="equal">
      <formula>4</formula>
    </cfRule>
  </conditionalFormatting>
  <conditionalFormatting sqref="R250:R255">
    <cfRule type="expression" dxfId="448" priority="166">
      <formula>AD250="Incorrecto"</formula>
    </cfRule>
  </conditionalFormatting>
  <conditionalFormatting sqref="U256 U259">
    <cfRule type="cellIs" dxfId="447" priority="165" operator="lessThanOrEqual">
      <formula>0</formula>
    </cfRule>
  </conditionalFormatting>
  <conditionalFormatting sqref="X256:Z261">
    <cfRule type="cellIs" dxfId="446" priority="164" operator="equal">
      <formula>4</formula>
    </cfRule>
  </conditionalFormatting>
  <conditionalFormatting sqref="R256:R261">
    <cfRule type="expression" dxfId="445" priority="163">
      <formula>AD256="Incorrecto"</formula>
    </cfRule>
  </conditionalFormatting>
  <conditionalFormatting sqref="U262 U265">
    <cfRule type="cellIs" dxfId="444" priority="162" operator="lessThanOrEqual">
      <formula>0</formula>
    </cfRule>
  </conditionalFormatting>
  <conditionalFormatting sqref="X262:Z267">
    <cfRule type="cellIs" dxfId="443" priority="161" operator="equal">
      <formula>4</formula>
    </cfRule>
  </conditionalFormatting>
  <conditionalFormatting sqref="R262:R267">
    <cfRule type="expression" dxfId="442" priority="160">
      <formula>AD262="Incorrecto"</formula>
    </cfRule>
  </conditionalFormatting>
  <conditionalFormatting sqref="U268 U271">
    <cfRule type="cellIs" dxfId="441" priority="159" operator="lessThanOrEqual">
      <formula>0</formula>
    </cfRule>
  </conditionalFormatting>
  <conditionalFormatting sqref="X268:Z273">
    <cfRule type="cellIs" dxfId="440" priority="158" operator="equal">
      <formula>4</formula>
    </cfRule>
  </conditionalFormatting>
  <conditionalFormatting sqref="R268:R273">
    <cfRule type="expression" dxfId="439" priority="157">
      <formula>AD268="Incorrecto"</formula>
    </cfRule>
  </conditionalFormatting>
  <conditionalFormatting sqref="U274 U277">
    <cfRule type="cellIs" dxfId="438" priority="156" operator="lessThanOrEqual">
      <formula>0</formula>
    </cfRule>
  </conditionalFormatting>
  <conditionalFormatting sqref="X274:Z279">
    <cfRule type="cellIs" dxfId="437" priority="155" operator="equal">
      <formula>4</formula>
    </cfRule>
  </conditionalFormatting>
  <conditionalFormatting sqref="R274:R279">
    <cfRule type="expression" dxfId="436" priority="154">
      <formula>AD274="Incorrecto"</formula>
    </cfRule>
  </conditionalFormatting>
  <conditionalFormatting sqref="U280 U283">
    <cfRule type="cellIs" dxfId="435" priority="153" operator="lessThanOrEqual">
      <formula>0</formula>
    </cfRule>
  </conditionalFormatting>
  <conditionalFormatting sqref="X280:Z285">
    <cfRule type="cellIs" dxfId="434" priority="152" operator="equal">
      <formula>4</formula>
    </cfRule>
  </conditionalFormatting>
  <conditionalFormatting sqref="R280:R285">
    <cfRule type="expression" dxfId="433" priority="151">
      <formula>AD280="Incorrecto"</formula>
    </cfRule>
  </conditionalFormatting>
  <conditionalFormatting sqref="U286 U289">
    <cfRule type="cellIs" dxfId="432" priority="150" operator="lessThanOrEqual">
      <formula>0</formula>
    </cfRule>
  </conditionalFormatting>
  <conditionalFormatting sqref="X286:Z291">
    <cfRule type="cellIs" dxfId="431" priority="149" operator="equal">
      <formula>4</formula>
    </cfRule>
  </conditionalFormatting>
  <conditionalFormatting sqref="R286:R291">
    <cfRule type="expression" dxfId="430" priority="148">
      <formula>AD286="Incorrecto"</formula>
    </cfRule>
  </conditionalFormatting>
  <conditionalFormatting sqref="U292 U295">
    <cfRule type="cellIs" dxfId="429" priority="147" operator="lessThanOrEqual">
      <formula>0</formula>
    </cfRule>
  </conditionalFormatting>
  <conditionalFormatting sqref="X292:Z297">
    <cfRule type="cellIs" dxfId="428" priority="146" operator="equal">
      <formula>4</formula>
    </cfRule>
  </conditionalFormatting>
  <conditionalFormatting sqref="R292:R297">
    <cfRule type="expression" dxfId="427" priority="145">
      <formula>AD292="Incorrecto"</formula>
    </cfRule>
  </conditionalFormatting>
  <conditionalFormatting sqref="U298 U301">
    <cfRule type="cellIs" dxfId="426" priority="144" operator="lessThanOrEqual">
      <formula>0</formula>
    </cfRule>
  </conditionalFormatting>
  <conditionalFormatting sqref="X298:Z303">
    <cfRule type="cellIs" dxfId="425" priority="143" operator="equal">
      <formula>4</formula>
    </cfRule>
  </conditionalFormatting>
  <conditionalFormatting sqref="R298:R303">
    <cfRule type="expression" dxfId="424" priority="142">
      <formula>AD298="Incorrecto"</formula>
    </cfRule>
  </conditionalFormatting>
  <conditionalFormatting sqref="U304 U307">
    <cfRule type="cellIs" dxfId="423" priority="141" operator="lessThanOrEqual">
      <formula>0</formula>
    </cfRule>
  </conditionalFormatting>
  <conditionalFormatting sqref="X304:Z309">
    <cfRule type="cellIs" dxfId="422" priority="140" operator="equal">
      <formula>4</formula>
    </cfRule>
  </conditionalFormatting>
  <conditionalFormatting sqref="R304:R309">
    <cfRule type="expression" dxfId="421" priority="139">
      <formula>AD304="Incorrecto"</formula>
    </cfRule>
  </conditionalFormatting>
  <conditionalFormatting sqref="U316 U319 U310 U313">
    <cfRule type="cellIs" dxfId="420" priority="135" operator="lessThanOrEqual">
      <formula>0</formula>
    </cfRule>
  </conditionalFormatting>
  <conditionalFormatting sqref="X310:Z321">
    <cfRule type="cellIs" dxfId="419" priority="134" operator="equal">
      <formula>4</formula>
    </cfRule>
  </conditionalFormatting>
  <conditionalFormatting sqref="R310:R321">
    <cfRule type="expression" dxfId="418" priority="133">
      <formula>AD310="Incorrecto"</formula>
    </cfRule>
  </conditionalFormatting>
  <conditionalFormatting sqref="U322 U325">
    <cfRule type="cellIs" dxfId="417" priority="132" operator="lessThanOrEqual">
      <formula>0</formula>
    </cfRule>
  </conditionalFormatting>
  <conditionalFormatting sqref="X322:Z327">
    <cfRule type="cellIs" dxfId="416" priority="131" operator="equal">
      <formula>4</formula>
    </cfRule>
  </conditionalFormatting>
  <conditionalFormatting sqref="R322:R327">
    <cfRule type="expression" dxfId="415" priority="130">
      <formula>AD322="Incorrecto"</formula>
    </cfRule>
  </conditionalFormatting>
  <conditionalFormatting sqref="U328 U331">
    <cfRule type="cellIs" dxfId="414" priority="129" operator="lessThanOrEqual">
      <formula>0</formula>
    </cfRule>
  </conditionalFormatting>
  <conditionalFormatting sqref="X328:Z333">
    <cfRule type="cellIs" dxfId="413" priority="128" operator="equal">
      <formula>4</formula>
    </cfRule>
  </conditionalFormatting>
  <conditionalFormatting sqref="R328:R333">
    <cfRule type="expression" dxfId="412" priority="127">
      <formula>AD328="Incorrecto"</formula>
    </cfRule>
  </conditionalFormatting>
  <conditionalFormatting sqref="U334 U337">
    <cfRule type="cellIs" dxfId="411" priority="126" operator="lessThanOrEqual">
      <formula>0</formula>
    </cfRule>
  </conditionalFormatting>
  <conditionalFormatting sqref="X334:Z339">
    <cfRule type="cellIs" dxfId="410" priority="125" operator="equal">
      <formula>4</formula>
    </cfRule>
  </conditionalFormatting>
  <conditionalFormatting sqref="R334:R339">
    <cfRule type="expression" dxfId="409" priority="124">
      <formula>AD334="Incorrecto"</formula>
    </cfRule>
  </conditionalFormatting>
  <conditionalFormatting sqref="U340 U343">
    <cfRule type="cellIs" dxfId="408" priority="123" operator="lessThanOrEqual">
      <formula>0</formula>
    </cfRule>
  </conditionalFormatting>
  <conditionalFormatting sqref="X340:Z345">
    <cfRule type="cellIs" dxfId="407" priority="122" operator="equal">
      <formula>4</formula>
    </cfRule>
  </conditionalFormatting>
  <conditionalFormatting sqref="R340:R345">
    <cfRule type="expression" dxfId="406" priority="121">
      <formula>AD340="Incorrecto"</formula>
    </cfRule>
  </conditionalFormatting>
  <conditionalFormatting sqref="U346 U349">
    <cfRule type="cellIs" dxfId="405" priority="120" operator="lessThanOrEqual">
      <formula>0</formula>
    </cfRule>
  </conditionalFormatting>
  <conditionalFormatting sqref="X346:Z351">
    <cfRule type="cellIs" dxfId="404" priority="119" operator="equal">
      <formula>4</formula>
    </cfRule>
  </conditionalFormatting>
  <conditionalFormatting sqref="R346:R351">
    <cfRule type="expression" dxfId="403" priority="118">
      <formula>AD346="Incorrecto"</formula>
    </cfRule>
  </conditionalFormatting>
  <conditionalFormatting sqref="U352 U355">
    <cfRule type="cellIs" dxfId="402" priority="117" operator="lessThanOrEqual">
      <formula>0</formula>
    </cfRule>
  </conditionalFormatting>
  <conditionalFormatting sqref="X352:Z357">
    <cfRule type="cellIs" dxfId="401" priority="116" operator="equal">
      <formula>4</formula>
    </cfRule>
  </conditionalFormatting>
  <conditionalFormatting sqref="R352:R357">
    <cfRule type="expression" dxfId="400" priority="115">
      <formula>AD352="Incorrecto"</formula>
    </cfRule>
  </conditionalFormatting>
  <conditionalFormatting sqref="U358 U361">
    <cfRule type="cellIs" dxfId="399" priority="114" operator="lessThanOrEqual">
      <formula>0</formula>
    </cfRule>
  </conditionalFormatting>
  <conditionalFormatting sqref="X358:Z363">
    <cfRule type="cellIs" dxfId="398" priority="113" operator="equal">
      <formula>4</formula>
    </cfRule>
  </conditionalFormatting>
  <conditionalFormatting sqref="R358:R363">
    <cfRule type="expression" dxfId="397" priority="112">
      <formula>AD358="Incorrecto"</formula>
    </cfRule>
  </conditionalFormatting>
  <conditionalFormatting sqref="U364 U367">
    <cfRule type="cellIs" dxfId="396" priority="111" operator="lessThanOrEqual">
      <formula>0</formula>
    </cfRule>
  </conditionalFormatting>
  <conditionalFormatting sqref="X364:Z369">
    <cfRule type="cellIs" dxfId="395" priority="110" operator="equal">
      <formula>4</formula>
    </cfRule>
  </conditionalFormatting>
  <conditionalFormatting sqref="R364:R369">
    <cfRule type="expression" dxfId="394" priority="109">
      <formula>AD364="Incorrecto"</formula>
    </cfRule>
  </conditionalFormatting>
  <conditionalFormatting sqref="U370 U373">
    <cfRule type="cellIs" dxfId="393" priority="108" operator="lessThanOrEqual">
      <formula>0</formula>
    </cfRule>
  </conditionalFormatting>
  <conditionalFormatting sqref="X370:Z375">
    <cfRule type="cellIs" dxfId="392" priority="107" operator="equal">
      <formula>4</formula>
    </cfRule>
  </conditionalFormatting>
  <conditionalFormatting sqref="R370:R375">
    <cfRule type="expression" dxfId="391" priority="106">
      <formula>AD370="Incorrecto"</formula>
    </cfRule>
  </conditionalFormatting>
  <conditionalFormatting sqref="U376 U379">
    <cfRule type="cellIs" dxfId="390" priority="105" operator="lessThanOrEqual">
      <formula>0</formula>
    </cfRule>
  </conditionalFormatting>
  <conditionalFormatting sqref="X376:Z381">
    <cfRule type="cellIs" dxfId="389" priority="104" operator="equal">
      <formula>4</formula>
    </cfRule>
  </conditionalFormatting>
  <conditionalFormatting sqref="R376:R381">
    <cfRule type="expression" dxfId="388" priority="103">
      <formula>AD376="Incorrecto"</formula>
    </cfRule>
  </conditionalFormatting>
  <conditionalFormatting sqref="U382 U385">
    <cfRule type="cellIs" dxfId="387" priority="102" operator="lessThanOrEqual">
      <formula>0</formula>
    </cfRule>
  </conditionalFormatting>
  <conditionalFormatting sqref="X382:Z387">
    <cfRule type="cellIs" dxfId="386" priority="101" operator="equal">
      <formula>4</formula>
    </cfRule>
  </conditionalFormatting>
  <conditionalFormatting sqref="R382:R387">
    <cfRule type="expression" dxfId="385" priority="100">
      <formula>AD382="Incorrecto"</formula>
    </cfRule>
  </conditionalFormatting>
  <conditionalFormatting sqref="U388 U391">
    <cfRule type="cellIs" dxfId="384" priority="99" operator="lessThanOrEqual">
      <formula>0</formula>
    </cfRule>
  </conditionalFormatting>
  <conditionalFormatting sqref="X388:Z393">
    <cfRule type="cellIs" dxfId="383" priority="98" operator="equal">
      <formula>4</formula>
    </cfRule>
  </conditionalFormatting>
  <conditionalFormatting sqref="R388:R393">
    <cfRule type="expression" dxfId="382" priority="97">
      <formula>AD388="Incorrecto"</formula>
    </cfRule>
  </conditionalFormatting>
  <conditionalFormatting sqref="U394 U397">
    <cfRule type="cellIs" dxfId="381" priority="96" operator="lessThanOrEqual">
      <formula>0</formula>
    </cfRule>
  </conditionalFormatting>
  <conditionalFormatting sqref="X394:Z399">
    <cfRule type="cellIs" dxfId="380" priority="95" operator="equal">
      <formula>4</formula>
    </cfRule>
  </conditionalFormatting>
  <conditionalFormatting sqref="R394:R399">
    <cfRule type="expression" dxfId="379" priority="94">
      <formula>AD394="Incorrecto"</formula>
    </cfRule>
  </conditionalFormatting>
  <conditionalFormatting sqref="U400 U403">
    <cfRule type="cellIs" dxfId="378" priority="93" operator="lessThanOrEqual">
      <formula>0</formula>
    </cfRule>
  </conditionalFormatting>
  <conditionalFormatting sqref="X400:Z405">
    <cfRule type="cellIs" dxfId="377" priority="92" operator="equal">
      <formula>4</formula>
    </cfRule>
  </conditionalFormatting>
  <conditionalFormatting sqref="R400:R405">
    <cfRule type="expression" dxfId="376" priority="91">
      <formula>AD400="Incorrecto"</formula>
    </cfRule>
  </conditionalFormatting>
  <conditionalFormatting sqref="U406 U409">
    <cfRule type="cellIs" dxfId="375" priority="90" operator="lessThanOrEqual">
      <formula>0</formula>
    </cfRule>
  </conditionalFormatting>
  <conditionalFormatting sqref="X406:Z411">
    <cfRule type="cellIs" dxfId="374" priority="89" operator="equal">
      <formula>4</formula>
    </cfRule>
  </conditionalFormatting>
  <conditionalFormatting sqref="R406:R411">
    <cfRule type="expression" dxfId="373" priority="88">
      <formula>AD406="Incorrecto"</formula>
    </cfRule>
  </conditionalFormatting>
  <conditionalFormatting sqref="U412 U415">
    <cfRule type="cellIs" dxfId="372" priority="87" operator="lessThanOrEqual">
      <formula>0</formula>
    </cfRule>
  </conditionalFormatting>
  <conditionalFormatting sqref="X412:Z417">
    <cfRule type="cellIs" dxfId="371" priority="86" operator="equal">
      <formula>4</formula>
    </cfRule>
  </conditionalFormatting>
  <conditionalFormatting sqref="R412:R417">
    <cfRule type="expression" dxfId="370" priority="85">
      <formula>AD412="Incorrecto"</formula>
    </cfRule>
  </conditionalFormatting>
  <conditionalFormatting sqref="U418 U421">
    <cfRule type="cellIs" dxfId="369" priority="84" operator="lessThanOrEqual">
      <formula>0</formula>
    </cfRule>
  </conditionalFormatting>
  <conditionalFormatting sqref="X418:Z423">
    <cfRule type="cellIs" dxfId="368" priority="83" operator="equal">
      <formula>4</formula>
    </cfRule>
  </conditionalFormatting>
  <conditionalFormatting sqref="R418:R423">
    <cfRule type="expression" dxfId="367" priority="82">
      <formula>AD418="Incorrecto"</formula>
    </cfRule>
  </conditionalFormatting>
  <conditionalFormatting sqref="U424 U427">
    <cfRule type="cellIs" dxfId="366" priority="81" operator="lessThanOrEqual">
      <formula>0</formula>
    </cfRule>
  </conditionalFormatting>
  <conditionalFormatting sqref="X424:Z429">
    <cfRule type="cellIs" dxfId="365" priority="80" operator="equal">
      <formula>4</formula>
    </cfRule>
  </conditionalFormatting>
  <conditionalFormatting sqref="R424:R429">
    <cfRule type="expression" dxfId="364" priority="79">
      <formula>AD424="Incorrecto"</formula>
    </cfRule>
  </conditionalFormatting>
  <conditionalFormatting sqref="U430 U433">
    <cfRule type="cellIs" dxfId="363" priority="78" operator="lessThanOrEqual">
      <formula>0</formula>
    </cfRule>
  </conditionalFormatting>
  <conditionalFormatting sqref="X430:Z435">
    <cfRule type="cellIs" dxfId="362" priority="77" operator="equal">
      <formula>4</formula>
    </cfRule>
  </conditionalFormatting>
  <conditionalFormatting sqref="R430:R435">
    <cfRule type="expression" dxfId="361" priority="76">
      <formula>AD430="Incorrecto"</formula>
    </cfRule>
  </conditionalFormatting>
  <conditionalFormatting sqref="U436 U439">
    <cfRule type="cellIs" dxfId="360" priority="75" operator="lessThanOrEqual">
      <formula>0</formula>
    </cfRule>
  </conditionalFormatting>
  <conditionalFormatting sqref="X436:Z441">
    <cfRule type="cellIs" dxfId="359" priority="74" operator="equal">
      <formula>4</formula>
    </cfRule>
  </conditionalFormatting>
  <conditionalFormatting sqref="R436:R441">
    <cfRule type="expression" dxfId="358" priority="73">
      <formula>AD436="Incorrecto"</formula>
    </cfRule>
  </conditionalFormatting>
  <conditionalFormatting sqref="U442 U445">
    <cfRule type="cellIs" dxfId="357" priority="72" operator="lessThanOrEqual">
      <formula>0</formula>
    </cfRule>
  </conditionalFormatting>
  <conditionalFormatting sqref="X442:Z447">
    <cfRule type="cellIs" dxfId="356" priority="71" operator="equal">
      <formula>4</formula>
    </cfRule>
  </conditionalFormatting>
  <conditionalFormatting sqref="R442:R447">
    <cfRule type="expression" dxfId="355" priority="70">
      <formula>AD442="Incorrecto"</formula>
    </cfRule>
  </conditionalFormatting>
  <conditionalFormatting sqref="U448 U451">
    <cfRule type="cellIs" dxfId="354" priority="69" operator="lessThanOrEqual">
      <formula>0</formula>
    </cfRule>
  </conditionalFormatting>
  <conditionalFormatting sqref="X448:Z453">
    <cfRule type="cellIs" dxfId="353" priority="68" operator="equal">
      <formula>4</formula>
    </cfRule>
  </conditionalFormatting>
  <conditionalFormatting sqref="R448:R453">
    <cfRule type="expression" dxfId="352" priority="67">
      <formula>AD448="Incorrecto"</formula>
    </cfRule>
  </conditionalFormatting>
  <conditionalFormatting sqref="U454 U457">
    <cfRule type="cellIs" dxfId="351" priority="66" operator="lessThanOrEqual">
      <formula>0</formula>
    </cfRule>
  </conditionalFormatting>
  <conditionalFormatting sqref="X454:Z459">
    <cfRule type="cellIs" dxfId="350" priority="65" operator="equal">
      <formula>4</formula>
    </cfRule>
  </conditionalFormatting>
  <conditionalFormatting sqref="R454:R459">
    <cfRule type="expression" dxfId="349" priority="64">
      <formula>AD454="Incorrecto"</formula>
    </cfRule>
  </conditionalFormatting>
  <conditionalFormatting sqref="U460 U463">
    <cfRule type="cellIs" dxfId="348" priority="63" operator="lessThanOrEqual">
      <formula>0</formula>
    </cfRule>
  </conditionalFormatting>
  <conditionalFormatting sqref="X460:Z465">
    <cfRule type="cellIs" dxfId="347" priority="62" operator="equal">
      <formula>4</formula>
    </cfRule>
  </conditionalFormatting>
  <conditionalFormatting sqref="R460:R465">
    <cfRule type="expression" dxfId="346" priority="61">
      <formula>AD460="Incorrecto"</formula>
    </cfRule>
  </conditionalFormatting>
  <conditionalFormatting sqref="U466 U469">
    <cfRule type="cellIs" dxfId="345" priority="60" operator="lessThanOrEqual">
      <formula>0</formula>
    </cfRule>
  </conditionalFormatting>
  <conditionalFormatting sqref="X466:Z471">
    <cfRule type="cellIs" dxfId="344" priority="59" operator="equal">
      <formula>4</formula>
    </cfRule>
  </conditionalFormatting>
  <conditionalFormatting sqref="R466:R471">
    <cfRule type="expression" dxfId="343" priority="58">
      <formula>AD466="Incorrecto"</formula>
    </cfRule>
  </conditionalFormatting>
  <conditionalFormatting sqref="U472 U475">
    <cfRule type="cellIs" dxfId="342" priority="57" operator="lessThanOrEqual">
      <formula>0</formula>
    </cfRule>
  </conditionalFormatting>
  <conditionalFormatting sqref="X472:Z477">
    <cfRule type="cellIs" dxfId="341" priority="56" operator="equal">
      <formula>4</formula>
    </cfRule>
  </conditionalFormatting>
  <conditionalFormatting sqref="R472:R477">
    <cfRule type="expression" dxfId="340" priority="55">
      <formula>AD472="Incorrecto"</formula>
    </cfRule>
  </conditionalFormatting>
  <conditionalFormatting sqref="U478 U481">
    <cfRule type="cellIs" dxfId="339" priority="54" operator="lessThanOrEqual">
      <formula>0</formula>
    </cfRule>
  </conditionalFormatting>
  <conditionalFormatting sqref="X478:Z483">
    <cfRule type="cellIs" dxfId="338" priority="53" operator="equal">
      <formula>4</formula>
    </cfRule>
  </conditionalFormatting>
  <conditionalFormatting sqref="R478:R483">
    <cfRule type="expression" dxfId="337" priority="52">
      <formula>AD478="Incorrecto"</formula>
    </cfRule>
  </conditionalFormatting>
  <conditionalFormatting sqref="U484 U487">
    <cfRule type="cellIs" dxfId="336" priority="51" operator="lessThanOrEqual">
      <formula>0</formula>
    </cfRule>
  </conditionalFormatting>
  <conditionalFormatting sqref="X484:Z489">
    <cfRule type="cellIs" dxfId="335" priority="50" operator="equal">
      <formula>4</formula>
    </cfRule>
  </conditionalFormatting>
  <conditionalFormatting sqref="R484:R489">
    <cfRule type="expression" dxfId="334" priority="49">
      <formula>AD484="Incorrecto"</formula>
    </cfRule>
  </conditionalFormatting>
  <conditionalFormatting sqref="U490 U493">
    <cfRule type="cellIs" dxfId="333" priority="48" operator="lessThanOrEqual">
      <formula>0</formula>
    </cfRule>
  </conditionalFormatting>
  <conditionalFormatting sqref="X490:Z495">
    <cfRule type="cellIs" dxfId="332" priority="47" operator="equal">
      <formula>4</formula>
    </cfRule>
  </conditionalFormatting>
  <conditionalFormatting sqref="R490:R495">
    <cfRule type="expression" dxfId="331" priority="46">
      <formula>AD490="Incorrecto"</formula>
    </cfRule>
  </conditionalFormatting>
  <conditionalFormatting sqref="U496 U499">
    <cfRule type="cellIs" dxfId="330" priority="45" operator="lessThanOrEqual">
      <formula>0</formula>
    </cfRule>
  </conditionalFormatting>
  <conditionalFormatting sqref="X496:Z501">
    <cfRule type="cellIs" dxfId="329" priority="44" operator="equal">
      <formula>4</formula>
    </cfRule>
  </conditionalFormatting>
  <conditionalFormatting sqref="R496:R501">
    <cfRule type="expression" dxfId="328" priority="43">
      <formula>AD496="Incorrecto"</formula>
    </cfRule>
  </conditionalFormatting>
  <conditionalFormatting sqref="U502 U505">
    <cfRule type="cellIs" dxfId="327" priority="42" operator="lessThanOrEqual">
      <formula>0</formula>
    </cfRule>
  </conditionalFormatting>
  <conditionalFormatting sqref="X502:Z507">
    <cfRule type="cellIs" dxfId="326" priority="41" operator="equal">
      <formula>4</formula>
    </cfRule>
  </conditionalFormatting>
  <conditionalFormatting sqref="R502:R507">
    <cfRule type="expression" dxfId="325" priority="40">
      <formula>AD502="Incorrecto"</formula>
    </cfRule>
  </conditionalFormatting>
  <conditionalFormatting sqref="U508 U511">
    <cfRule type="cellIs" dxfId="324" priority="39" operator="lessThanOrEqual">
      <formula>0</formula>
    </cfRule>
  </conditionalFormatting>
  <conditionalFormatting sqref="X508:Z513">
    <cfRule type="cellIs" dxfId="323" priority="38" operator="equal">
      <formula>4</formula>
    </cfRule>
  </conditionalFormatting>
  <conditionalFormatting sqref="R508:R513">
    <cfRule type="expression" dxfId="322" priority="37">
      <formula>AD508="Incorrecto"</formula>
    </cfRule>
  </conditionalFormatting>
  <conditionalFormatting sqref="U514 U517">
    <cfRule type="cellIs" dxfId="321" priority="36" operator="lessThanOrEqual">
      <formula>0</formula>
    </cfRule>
  </conditionalFormatting>
  <conditionalFormatting sqref="X514:Z519">
    <cfRule type="cellIs" dxfId="320" priority="35" operator="equal">
      <formula>4</formula>
    </cfRule>
  </conditionalFormatting>
  <conditionalFormatting sqref="R514:R519">
    <cfRule type="expression" dxfId="319" priority="34">
      <formula>AD514="Incorrecto"</formula>
    </cfRule>
  </conditionalFormatting>
  <conditionalFormatting sqref="U520 U523">
    <cfRule type="cellIs" dxfId="318" priority="33" operator="lessThanOrEqual">
      <formula>0</formula>
    </cfRule>
  </conditionalFormatting>
  <conditionalFormatting sqref="X520:Z525">
    <cfRule type="cellIs" dxfId="317" priority="32" operator="equal">
      <formula>4</formula>
    </cfRule>
  </conditionalFormatting>
  <conditionalFormatting sqref="R520:R525">
    <cfRule type="expression" dxfId="316" priority="31">
      <formula>AD520="Incorrecto"</formula>
    </cfRule>
  </conditionalFormatting>
  <conditionalFormatting sqref="U526 U529">
    <cfRule type="cellIs" dxfId="315" priority="30" operator="lessThanOrEqual">
      <formula>0</formula>
    </cfRule>
  </conditionalFormatting>
  <conditionalFormatting sqref="X526:Z531">
    <cfRule type="cellIs" dxfId="314" priority="29" operator="equal">
      <formula>4</formula>
    </cfRule>
  </conditionalFormatting>
  <conditionalFormatting sqref="R526:R531">
    <cfRule type="expression" dxfId="313" priority="28">
      <formula>AD526="Incorrecto"</formula>
    </cfRule>
  </conditionalFormatting>
  <conditionalFormatting sqref="U532 U535">
    <cfRule type="cellIs" dxfId="312" priority="27" operator="lessThanOrEqual">
      <formula>0</formula>
    </cfRule>
  </conditionalFormatting>
  <conditionalFormatting sqref="X532:Z537">
    <cfRule type="cellIs" dxfId="311" priority="26" operator="equal">
      <formula>4</formula>
    </cfRule>
  </conditionalFormatting>
  <conditionalFormatting sqref="R532:R537">
    <cfRule type="expression" dxfId="310" priority="25">
      <formula>AD532="Incorrecto"</formula>
    </cfRule>
  </conditionalFormatting>
  <conditionalFormatting sqref="U538 U541">
    <cfRule type="cellIs" dxfId="309" priority="24" operator="lessThanOrEqual">
      <formula>0</formula>
    </cfRule>
  </conditionalFormatting>
  <conditionalFormatting sqref="X538:Z543">
    <cfRule type="cellIs" dxfId="308" priority="23" operator="equal">
      <formula>4</formula>
    </cfRule>
  </conditionalFormatting>
  <conditionalFormatting sqref="R538:R543">
    <cfRule type="expression" dxfId="307" priority="22">
      <formula>AD538="Incorrecto"</formula>
    </cfRule>
  </conditionalFormatting>
  <conditionalFormatting sqref="U544 U547">
    <cfRule type="cellIs" dxfId="306" priority="21" operator="lessThanOrEqual">
      <formula>0</formula>
    </cfRule>
  </conditionalFormatting>
  <conditionalFormatting sqref="X544:Z549">
    <cfRule type="cellIs" dxfId="305" priority="20" operator="equal">
      <formula>4</formula>
    </cfRule>
  </conditionalFormatting>
  <conditionalFormatting sqref="R544:R549">
    <cfRule type="expression" dxfId="304" priority="19">
      <formula>AD544="Incorrecto"</formula>
    </cfRule>
  </conditionalFormatting>
  <conditionalFormatting sqref="U550 U553">
    <cfRule type="cellIs" dxfId="303" priority="18" operator="lessThanOrEqual">
      <formula>0</formula>
    </cfRule>
  </conditionalFormatting>
  <conditionalFormatting sqref="X550:Z555">
    <cfRule type="cellIs" dxfId="302" priority="17" operator="equal">
      <formula>4</formula>
    </cfRule>
  </conditionalFormatting>
  <conditionalFormatting sqref="R550:R555">
    <cfRule type="expression" dxfId="301" priority="16">
      <formula>AD550="Incorrecto"</formula>
    </cfRule>
  </conditionalFormatting>
  <conditionalFormatting sqref="U556 U559">
    <cfRule type="cellIs" dxfId="300" priority="15" operator="lessThanOrEqual">
      <formula>0</formula>
    </cfRule>
  </conditionalFormatting>
  <conditionalFormatting sqref="X556:Z561">
    <cfRule type="cellIs" dxfId="299" priority="14" operator="equal">
      <formula>4</formula>
    </cfRule>
  </conditionalFormatting>
  <conditionalFormatting sqref="R556:R561">
    <cfRule type="expression" dxfId="298" priority="13">
      <formula>AD556="Incorrecto"</formula>
    </cfRule>
  </conditionalFormatting>
  <conditionalFormatting sqref="U562 U565">
    <cfRule type="cellIs" dxfId="297" priority="12" operator="lessThanOrEqual">
      <formula>0</formula>
    </cfRule>
  </conditionalFormatting>
  <conditionalFormatting sqref="X562:Z567">
    <cfRule type="cellIs" dxfId="296" priority="11" operator="equal">
      <formula>4</formula>
    </cfRule>
  </conditionalFormatting>
  <conditionalFormatting sqref="R562:R567">
    <cfRule type="expression" dxfId="295" priority="10">
      <formula>AD562="Incorrecto"</formula>
    </cfRule>
  </conditionalFormatting>
  <conditionalFormatting sqref="U568 U571">
    <cfRule type="cellIs" dxfId="294" priority="9" operator="lessThanOrEqual">
      <formula>0</formula>
    </cfRule>
  </conditionalFormatting>
  <conditionalFormatting sqref="X568:Z573">
    <cfRule type="cellIs" dxfId="293" priority="8" operator="equal">
      <formula>4</formula>
    </cfRule>
  </conditionalFormatting>
  <conditionalFormatting sqref="R568:R573">
    <cfRule type="expression" dxfId="292" priority="7">
      <formula>AD568="Incorrecto"</formula>
    </cfRule>
  </conditionalFormatting>
  <conditionalFormatting sqref="U574 U577">
    <cfRule type="cellIs" dxfId="291" priority="6" operator="lessThanOrEqual">
      <formula>0</formula>
    </cfRule>
  </conditionalFormatting>
  <conditionalFormatting sqref="X574:Z579">
    <cfRule type="cellIs" dxfId="290" priority="5" operator="equal">
      <formula>4</formula>
    </cfRule>
  </conditionalFormatting>
  <conditionalFormatting sqref="R574:R579">
    <cfRule type="expression" dxfId="289" priority="4">
      <formula>AD574="Incorrecto"</formula>
    </cfRule>
  </conditionalFormatting>
  <conditionalFormatting sqref="X4:X579">
    <cfRule type="cellIs" dxfId="288" priority="3" operator="equal">
      <formula>3</formula>
    </cfRule>
  </conditionalFormatting>
  <conditionalFormatting sqref="Y4">
    <cfRule type="cellIs" dxfId="287" priority="1" operator="equal">
      <formula>3</formula>
    </cfRule>
    <cfRule type="cellIs" dxfId="286" priority="2" operator="equal">
      <formula>4</formula>
    </cfRule>
  </conditionalFormatting>
  <dataValidations count="6">
    <dataValidation type="list" allowBlank="1" showInputMessage="1" showErrorMessage="1" sqref="I12 I31">
      <formula1>$B$20:$B$22</formula1>
    </dataValidation>
    <dataValidation type="list" allowBlank="1" showInputMessage="1" showErrorMessage="1" sqref="Q4:Q579">
      <formula1>Proyecto</formula1>
    </dataValidation>
    <dataValidation type="list" allowBlank="1" showInputMessage="1" showErrorMessage="1" sqref="R4:R579">
      <formula1>INDIRECT(SUBSTITUTE($Q4," ","_"))</formula1>
    </dataValidation>
    <dataValidation type="list" allowBlank="1" showInputMessage="1" showErrorMessage="1" sqref="X4:X579">
      <formula1>Codigos</formula1>
    </dataValidation>
    <dataValidation type="list" allowBlank="1" showInputMessage="1" showErrorMessage="1" sqref="T4 T7 T13 T10 T19 T16 T25 T22 T31 T28 T37 T34 T43 T40 T49 T46 T55 T52 T61 T58 T67 T64 T73 T70 T79 T76 T85 T82 T91 T88 T97 T94 T103 T100 T109 T106 T115 T112 T121 T118 T127 T124 T133 T130 T139 T136 T145 T142 T151 T148 T157 T154 T163 T160 T169 T166 T172 T175 T178 T181 T184 T187 T190 T193 T196 T199 T202 T205 T208 T211 T214 T217 T220 T223 T226 T229 T232 T235 T238 T241 T244 T247 T250 T253 T256 T259 T262 T265 T268 T271 T274 T277 T280 T283 T286 T289 T292 T295 T298 T301 T304 T307 T310 T313 T316 T319 T322 T325 T328 T331 T334 T337 T340 T343 T346 T349 T352 T355 T358 T361 T364 T367 T370 T373 T376 T379 T382 T385 T388 T391 T394 T397 T400 T403 T406 T409 T412 T415 T418 T421 T424 T427 T430 T433 T436 T439 T442 T445 T448 T451 T454 T457 T460 T463 T469 T466 T475 T472 T481 T478 T487 T484 T493 T490 T499 T496 T505 T502 T511 T508 T517 T514 T523 T520 T529 T526 T535 T532 T541 T538 T544 T547 T550 T553 T556 T559 T562 T565 T568 T571 T574 T577">
      <formula1>Tipo_de_Hora</formula1>
    </dataValidation>
    <dataValidation type="list" allowBlank="1" showInputMessage="1" sqref="AA4:AA579">
      <formula1>INDIRECT(SUBSTITUTE(Y4," ","_"))</formula1>
    </dataValidation>
  </dataValidations>
  <pageMargins left="0.7" right="0.7" top="0.75" bottom="0.75" header="0.3" footer="0.3"/>
  <pageSetup orientation="portrait" r:id="rId12"/>
  <legacy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Z579"/>
  <sheetViews>
    <sheetView zoomScale="50" zoomScaleNormal="50" workbookViewId="0">
      <selection activeCell="M37" sqref="M37"/>
    </sheetView>
  </sheetViews>
  <sheetFormatPr baseColWidth="10" defaultColWidth="9.109375" defaultRowHeight="14.4" x14ac:dyDescent="0.3"/>
  <cols>
    <col min="1" max="1" width="9.109375" style="48"/>
    <col min="2" max="2" width="33" style="48" bestFit="1" customWidth="1"/>
    <col min="3" max="5" width="19.6640625" style="48" customWidth="1"/>
    <col min="6" max="6" width="23" style="48" bestFit="1" customWidth="1"/>
    <col min="7" max="7" width="23" style="48" customWidth="1"/>
    <col min="8" max="8" width="15.33203125" style="48" customWidth="1"/>
    <col min="9" max="9" width="15.33203125" style="1" customWidth="1"/>
    <col min="10" max="10" width="17.33203125" style="1" customWidth="1"/>
    <col min="11" max="11" width="25" style="1" customWidth="1"/>
    <col min="12" max="12" width="27" style="1" bestFit="1" customWidth="1"/>
    <col min="13" max="14" width="30.6640625" style="1" customWidth="1"/>
    <col min="15" max="15" width="20.6640625" style="1" customWidth="1"/>
    <col min="16" max="16" width="27" style="1" customWidth="1"/>
    <col min="17" max="17" width="38.88671875" style="1" customWidth="1"/>
    <col min="18" max="18" width="19.88671875" style="1" customWidth="1"/>
    <col min="19" max="19" width="27.88671875" style="3" customWidth="1"/>
    <col min="20" max="20" width="15.33203125" style="3" customWidth="1"/>
    <col min="21" max="22" width="15.33203125" style="1" customWidth="1"/>
    <col min="23" max="23" width="16.6640625" style="3" bestFit="1" customWidth="1"/>
    <col min="24" max="24" width="15.33203125" style="3" customWidth="1"/>
    <col min="25" max="25" width="42.6640625" style="3" bestFit="1" customWidth="1"/>
    <col min="26" max="26" width="42.6640625" style="3" customWidth="1"/>
    <col min="27" max="27" width="155" style="3" customWidth="1"/>
    <col min="28" max="48" width="15.6640625" style="1" customWidth="1"/>
    <col min="49" max="49" width="15.88671875" style="1" customWidth="1"/>
    <col min="50" max="54" width="15.6640625" style="1" customWidth="1"/>
    <col min="55" max="55" width="26.88671875" style="1" customWidth="1"/>
    <col min="56" max="56" width="16.33203125" style="1" customWidth="1"/>
    <col min="57" max="132" width="15.6640625" style="1" customWidth="1"/>
    <col min="133" max="16384" width="9.109375" style="1"/>
  </cols>
  <sheetData>
    <row r="1" spans="2:63" ht="21.6" thickBot="1" x14ac:dyDescent="0.45">
      <c r="I1" s="48"/>
      <c r="J1" s="48"/>
      <c r="K1" s="48"/>
      <c r="L1" s="48"/>
      <c r="M1" s="48"/>
      <c r="N1" s="126"/>
      <c r="O1" s="127"/>
      <c r="P1" s="128"/>
      <c r="S1" s="1"/>
      <c r="T1" s="1"/>
      <c r="W1" s="1"/>
      <c r="X1" s="1"/>
      <c r="Y1" s="1"/>
      <c r="Z1" s="1"/>
      <c r="AA1" s="1"/>
    </row>
    <row r="2" spans="2:63" ht="31.5" customHeight="1" thickBot="1" x14ac:dyDescent="0.45">
      <c r="H2" s="78"/>
      <c r="I2" s="250" t="s">
        <v>54</v>
      </c>
      <c r="J2" s="251"/>
      <c r="K2" s="254" t="s">
        <v>10</v>
      </c>
      <c r="L2" s="256" t="s">
        <v>11</v>
      </c>
      <c r="M2" s="258" t="s">
        <v>0</v>
      </c>
      <c r="N2" s="259"/>
      <c r="O2" s="78"/>
      <c r="P2" s="129"/>
      <c r="Q2" s="236" t="s">
        <v>48</v>
      </c>
      <c r="R2" s="237"/>
      <c r="S2" s="237"/>
      <c r="T2" s="237"/>
      <c r="U2" s="237"/>
      <c r="V2" s="237"/>
      <c r="W2" s="237"/>
      <c r="X2" s="237"/>
      <c r="Y2" s="237"/>
      <c r="Z2" s="237"/>
      <c r="AA2" s="238"/>
      <c r="AB2" s="48"/>
      <c r="AU2" s="3"/>
      <c r="BJ2" s="5"/>
      <c r="BK2" s="4"/>
    </row>
    <row r="3" spans="2:63" ht="73.5" customHeight="1" thickBot="1" x14ac:dyDescent="0.45">
      <c r="B3" s="130" t="s">
        <v>28</v>
      </c>
      <c r="C3" s="188" t="s">
        <v>101</v>
      </c>
      <c r="D3" s="130" t="s">
        <v>102</v>
      </c>
      <c r="E3" s="188" t="s">
        <v>103</v>
      </c>
      <c r="F3" s="81"/>
      <c r="G3" s="81"/>
      <c r="H3" s="78"/>
      <c r="I3" s="252"/>
      <c r="J3" s="253"/>
      <c r="K3" s="255"/>
      <c r="L3" s="257"/>
      <c r="M3" s="179" t="s">
        <v>12</v>
      </c>
      <c r="N3" s="179" t="s">
        <v>0</v>
      </c>
      <c r="O3" s="78"/>
      <c r="P3" s="129"/>
      <c r="Q3" s="190" t="s">
        <v>29</v>
      </c>
      <c r="R3" s="190" t="s">
        <v>34</v>
      </c>
      <c r="S3" s="190" t="s">
        <v>30</v>
      </c>
      <c r="T3" s="236" t="s">
        <v>31</v>
      </c>
      <c r="U3" s="237"/>
      <c r="V3" s="238"/>
      <c r="W3" s="67" t="s">
        <v>35</v>
      </c>
      <c r="X3" s="67" t="s">
        <v>32</v>
      </c>
      <c r="Y3" s="67" t="s">
        <v>96</v>
      </c>
      <c r="Z3" s="67" t="s">
        <v>104</v>
      </c>
      <c r="AA3" s="67" t="s">
        <v>33</v>
      </c>
      <c r="AB3" s="77"/>
      <c r="AC3" s="42"/>
    </row>
    <row r="4" spans="2:63" ht="29.25" customHeight="1" x14ac:dyDescent="0.4">
      <c r="B4" s="131"/>
      <c r="C4" s="132">
        <v>0.85</v>
      </c>
      <c r="D4" s="132"/>
      <c r="E4" s="132">
        <v>1</v>
      </c>
      <c r="F4" s="82"/>
      <c r="G4" s="82"/>
      <c r="H4" s="75"/>
      <c r="I4" s="260" t="s">
        <v>51</v>
      </c>
      <c r="J4" s="133" t="s">
        <v>3</v>
      </c>
      <c r="K4" s="134"/>
      <c r="L4" s="239">
        <f>SUMIF($R$4:$R$579,"L2",$S$4:$S$579)</f>
        <v>0</v>
      </c>
      <c r="M4" s="242">
        <f>((K4/60)*$C$5)+((K5/60)*$C$6)+((K6/60)*$C$7)</f>
        <v>0</v>
      </c>
      <c r="N4" s="245" t="e">
        <f>L4/M4</f>
        <v>#DIV/0!</v>
      </c>
      <c r="O4" s="78"/>
      <c r="P4" s="50">
        <f>IF(Q4=$B$26,(IF(R4=$C$28,$D$12,$D$5)),(IF(Q4=$B$27,$D$6,(IF(Q4=$B$28,$D$6,(IF(Q4=$B$29,$D$6,(IF(Q4=$B$30,$D$6,(IF(Q4=$B$31,$D$8,(IF(Q4=$B$32,$D$9,(IF(Q4=$B$33,$D$10,(IF(Q4=$B$34,$D$11,(IF(Q4=$B$35,$D$13,(IF(Q4=$B$38,$D$14,(IF(Q4=$B$36,$D$7,(IF(Q4=$B$37,$D$15,1)))))))))))))))))))))))))</f>
        <v>1</v>
      </c>
      <c r="Q4" s="191"/>
      <c r="R4" s="191"/>
      <c r="S4" s="194"/>
      <c r="T4" s="234">
        <v>60</v>
      </c>
      <c r="U4" s="235">
        <f>AB5-((60/P5)*S5)</f>
        <v>60</v>
      </c>
      <c r="V4" s="62"/>
      <c r="W4" s="62"/>
      <c r="X4" s="62"/>
      <c r="Y4" s="195" t="str">
        <f>IF(X4=1,"Calidad",(IF(X4=2,"Logistica",(IF(X4=3,"Manufactura",(IF(X4=4,"Mantenimiento",(IF(X4=5,"Cambio de modelo",(IF(X4=6,"Starving",(IF(X4=7,"Bloqueo",(IF(X4=8,"Paro Programado",(IF(X4=9,"Falta de Personal",IF(X4=10,"Otros"," "))))))))))))))))))</f>
        <v xml:space="preserve"> </v>
      </c>
      <c r="Z4" s="62"/>
      <c r="AA4" s="62"/>
      <c r="AB4" s="49">
        <f>IF(T3=$F$20,45,(IF(T3=$F$21,30,(IF(T3=$F$22,50,(IF(T3=$F$23,60,0)))))))</f>
        <v>0</v>
      </c>
      <c r="AC4" s="49" t="str">
        <f>IF(X4=1, "Calidad", (IF(X4=2, "Logistica", (IF(X4=3,"Manufactura", (IF(X4=4, "Mantenimiento", (IF(X4=5, "Cambio", (IF(X4=6,"FaltaCoreB", (IF(X4=7,"FaltaTH",(IF(X4=8,"Personal",(IF(X4=9,"Otros"," ")))))))))))))))))</f>
        <v xml:space="preserve"> </v>
      </c>
      <c r="AD4" s="53" t="str">
        <f t="shared" ref="AD4:AD35" si="0">IF(Q4=$B$26,(IF(OR(R4=$C$26,R4=$C$27,R4=$C$28),"Correcto","Incorrecto")),(IF(Q4=$B$27,(IF(OR(R4=$C$26,R4=$C$27),"Correcto","Incorrecto")),(IF(Q4=$B$28,(IF(OR(R4=$C$26,R4=$C$27),"Correcto","Incorrecto")),(IF(Q4=$B$29,(IF(OR(R4=$C$26,R4=$C$27),"Correcto","Incorrecto")),(IF(Q4=$B$30,(IF(OR(R4=$C$26,R4=$C$27),"Correcto","Incorrecto")),(IF(Q4=$B$31,(IF(OR(R4=$E$26,R4=$E$27),"Correcto","Incorrecto")),(IF(OR(Q4=$B$32,Q4=$B$33),(IF(R4=Ford_3.0L,"Correcto","Incorrecto")),(IF(OR(Q4=$B$34,Q4=$B$37),(IF(OR(R4=$C$32,R4=$C$33),"Correcto","Incorrecto")),(IF(Q4=$B$35,(IF(R4=Nissan,"Correcto","Incorrecto")),(IF(Q4=$B$36,(IF(OR(R4=$C$26,R4=$C$27),"Correcto","Incorrecto")),(IF(Q4=$B$38,(IF(R4=GM,"Correcto","Incorrecto")),"")))))))))))))))))))))</f>
        <v/>
      </c>
    </row>
    <row r="5" spans="2:63" ht="29.25" customHeight="1" x14ac:dyDescent="0.55000000000000004">
      <c r="B5" s="135" t="s">
        <v>3</v>
      </c>
      <c r="C5" s="136">
        <v>69</v>
      </c>
      <c r="D5" s="136">
        <v>75</v>
      </c>
      <c r="E5" s="136">
        <v>81</v>
      </c>
      <c r="F5" s="83"/>
      <c r="G5" s="83"/>
      <c r="H5" s="75"/>
      <c r="I5" s="261"/>
      <c r="J5" s="137" t="s">
        <v>25</v>
      </c>
      <c r="K5" s="138"/>
      <c r="L5" s="240"/>
      <c r="M5" s="243"/>
      <c r="N5" s="246"/>
      <c r="O5" s="78"/>
      <c r="P5" s="50">
        <f t="shared" ref="P5:P68" si="1">IF(Q5=$B$26,(IF(R5=$C$28,$D$12,$D$5)),(IF(Q5=$B$27,$D$6,(IF(Q5=$B$28,$D$6,(IF(Q5=$B$29,$D$6,(IF(Q5=$B$30,$D$6,(IF(Q5=$B$31,$D$8,(IF(Q5=$B$32,$D$9,(IF(Q5=$B$33,$D$10,(IF(Q5=$B$34,$D$11,(IF(Q5=$B$35,$D$13,(IF(Q5=$B$38,$D$14,(IF(Q5=$B$36,$D$7,(IF(Q5=$B$37,$D$15,1)))))))))))))))))))))))))</f>
        <v>1</v>
      </c>
      <c r="Q5" s="192"/>
      <c r="R5" s="192"/>
      <c r="S5" s="193"/>
      <c r="T5" s="227"/>
      <c r="U5" s="230"/>
      <c r="V5" s="65"/>
      <c r="W5" s="65"/>
      <c r="X5" s="65"/>
      <c r="Y5" s="164" t="str">
        <f t="shared" ref="Y5:Y68" si="2">IF(X5=1,"Calidad",(IF(X5=2,"Logistica",(IF(X5=3,"Manufactura",(IF(X5=4,"Mantenimiento",(IF(X5=5,"Cambio de modelo",(IF(X5=6,"Starving",(IF(X5=7,"Bloqueo",(IF(X5=8,"Paro Programado",(IF(X5=9,"Falta de Personal",IF(X5=10,"Otros"," "))))))))))))))))))</f>
        <v xml:space="preserve"> </v>
      </c>
      <c r="Z5" s="65"/>
      <c r="AA5" s="61"/>
      <c r="AB5" s="49">
        <f t="shared" ref="AB5:AB68" si="3">IF(T4=$F$20,45,(IF(T4=$F$21,30,(IF(T4=$F$22,50,(IF(T4=$F$23,60,0)))))))</f>
        <v>60</v>
      </c>
      <c r="AC5" s="49" t="str">
        <f t="shared" ref="AC5:AC68" si="4">IF(X5=1, "Calidad", (IF(X5=2, "Logistica", (IF(X5=3,"Manufactura", (IF(X5=4, "Mantenimiento", (IF(X5=5, "Cambio", (IF(X5=6,"FaltaCoreB", (IF(X5=7,"FaltaTH",(IF(X5=8,"Personal",(IF(X5=9,"Otros"," ")))))))))))))))))</f>
        <v xml:space="preserve"> </v>
      </c>
      <c r="AD5" s="53" t="str">
        <f t="shared" si="0"/>
        <v/>
      </c>
    </row>
    <row r="6" spans="2:63" ht="29.25" customHeight="1" thickBot="1" x14ac:dyDescent="0.55000000000000004">
      <c r="B6" s="135" t="s">
        <v>25</v>
      </c>
      <c r="C6" s="136">
        <v>76.599999999999994</v>
      </c>
      <c r="D6" s="136">
        <v>78</v>
      </c>
      <c r="E6" s="136">
        <v>78</v>
      </c>
      <c r="F6" s="83"/>
      <c r="G6" s="83"/>
      <c r="H6" s="75"/>
      <c r="I6" s="262"/>
      <c r="J6" s="139" t="s">
        <v>20</v>
      </c>
      <c r="K6" s="160"/>
      <c r="L6" s="241"/>
      <c r="M6" s="244"/>
      <c r="N6" s="247"/>
      <c r="O6" s="78"/>
      <c r="P6" s="50">
        <f t="shared" si="1"/>
        <v>1</v>
      </c>
      <c r="Q6" s="196"/>
      <c r="R6" s="196"/>
      <c r="S6" s="197"/>
      <c r="T6" s="228"/>
      <c r="U6" s="231"/>
      <c r="V6" s="198"/>
      <c r="W6" s="198"/>
      <c r="X6" s="198"/>
      <c r="Y6" s="199" t="str">
        <f t="shared" si="2"/>
        <v xml:space="preserve"> </v>
      </c>
      <c r="Z6" s="198"/>
      <c r="AA6" s="200"/>
      <c r="AB6" s="49">
        <f t="shared" si="3"/>
        <v>0</v>
      </c>
      <c r="AC6" s="49" t="str">
        <f t="shared" si="4"/>
        <v xml:space="preserve"> </v>
      </c>
      <c r="AD6" s="53" t="str">
        <f t="shared" si="0"/>
        <v/>
      </c>
    </row>
    <row r="7" spans="2:63" ht="29.25" customHeight="1" x14ac:dyDescent="0.5">
      <c r="B7" s="135" t="s">
        <v>21</v>
      </c>
      <c r="C7" s="93">
        <v>35</v>
      </c>
      <c r="D7" s="93">
        <v>50</v>
      </c>
      <c r="E7" s="136">
        <v>40</v>
      </c>
      <c r="F7" s="83"/>
      <c r="G7" s="83"/>
      <c r="H7" s="75"/>
      <c r="I7" s="263" t="s">
        <v>52</v>
      </c>
      <c r="J7" s="140" t="s">
        <v>3</v>
      </c>
      <c r="K7" s="134"/>
      <c r="L7" s="239">
        <f>SUMIF($R$4:$R$579,"L4",$S$4:$S$579)</f>
        <v>0</v>
      </c>
      <c r="M7" s="242">
        <f>((K7/60)*$C$5)+((K8/60)*$C$6)+((K9/60)*$C$7)</f>
        <v>0</v>
      </c>
      <c r="N7" s="245" t="e">
        <f>L7/M7</f>
        <v>#DIV/0!</v>
      </c>
      <c r="O7" s="78"/>
      <c r="P7" s="50">
        <f t="shared" si="1"/>
        <v>1</v>
      </c>
      <c r="Q7" s="201"/>
      <c r="R7" s="202"/>
      <c r="S7" s="203"/>
      <c r="T7" s="220">
        <v>60</v>
      </c>
      <c r="U7" s="223">
        <f>AB8-((60/P8)*S8)</f>
        <v>60</v>
      </c>
      <c r="V7" s="204"/>
      <c r="W7" s="204"/>
      <c r="X7" s="204"/>
      <c r="Y7" s="205" t="str">
        <f t="shared" si="2"/>
        <v xml:space="preserve"> </v>
      </c>
      <c r="Z7" s="204"/>
      <c r="AA7" s="206"/>
      <c r="AB7" s="49">
        <f t="shared" si="3"/>
        <v>0</v>
      </c>
      <c r="AC7" s="49" t="str">
        <f t="shared" si="4"/>
        <v xml:space="preserve"> </v>
      </c>
      <c r="AD7" s="53" t="str">
        <f t="shared" si="0"/>
        <v/>
      </c>
    </row>
    <row r="8" spans="2:63" ht="29.25" customHeight="1" x14ac:dyDescent="0.55000000000000004">
      <c r="B8" s="135" t="s">
        <v>4</v>
      </c>
      <c r="C8" s="93">
        <v>68</v>
      </c>
      <c r="D8" s="93">
        <v>72</v>
      </c>
      <c r="E8" s="136">
        <v>80</v>
      </c>
      <c r="F8" s="83"/>
      <c r="G8" s="83"/>
      <c r="H8" s="75"/>
      <c r="I8" s="263"/>
      <c r="J8" s="141" t="s">
        <v>25</v>
      </c>
      <c r="K8" s="138"/>
      <c r="L8" s="240"/>
      <c r="M8" s="243"/>
      <c r="N8" s="246"/>
      <c r="O8" s="78"/>
      <c r="P8" s="50">
        <f t="shared" si="1"/>
        <v>1</v>
      </c>
      <c r="Q8" s="64"/>
      <c r="R8" s="64"/>
      <c r="S8" s="63"/>
      <c r="T8" s="221"/>
      <c r="U8" s="224"/>
      <c r="V8" s="64"/>
      <c r="W8" s="64"/>
      <c r="X8" s="64"/>
      <c r="Y8" s="163" t="str">
        <f t="shared" si="2"/>
        <v xml:space="preserve"> </v>
      </c>
      <c r="Z8" s="64"/>
      <c r="AA8" s="60"/>
      <c r="AB8" s="49">
        <f t="shared" si="3"/>
        <v>60</v>
      </c>
      <c r="AC8" s="49" t="str">
        <f t="shared" si="4"/>
        <v xml:space="preserve"> </v>
      </c>
      <c r="AD8" s="53" t="str">
        <f t="shared" si="0"/>
        <v/>
      </c>
    </row>
    <row r="9" spans="2:63" ht="29.25" customHeight="1" thickBot="1" x14ac:dyDescent="0.55000000000000004">
      <c r="B9" s="135" t="s">
        <v>5</v>
      </c>
      <c r="C9" s="93">
        <v>68</v>
      </c>
      <c r="D9" s="93">
        <v>72</v>
      </c>
      <c r="E9" s="136">
        <v>80</v>
      </c>
      <c r="F9" s="83"/>
      <c r="G9" s="83"/>
      <c r="H9" s="75"/>
      <c r="I9" s="264"/>
      <c r="J9" s="142" t="s">
        <v>20</v>
      </c>
      <c r="K9" s="160"/>
      <c r="L9" s="241"/>
      <c r="M9" s="244"/>
      <c r="N9" s="247"/>
      <c r="O9" s="78"/>
      <c r="P9" s="50">
        <f t="shared" si="1"/>
        <v>1</v>
      </c>
      <c r="Q9" s="64"/>
      <c r="R9" s="64"/>
      <c r="S9" s="63"/>
      <c r="T9" s="221"/>
      <c r="U9" s="224"/>
      <c r="V9" s="65"/>
      <c r="W9" s="65"/>
      <c r="X9" s="65"/>
      <c r="Y9" s="164" t="str">
        <f t="shared" si="2"/>
        <v xml:space="preserve"> </v>
      </c>
      <c r="Z9" s="65"/>
      <c r="AA9" s="61"/>
      <c r="AB9" s="49">
        <f t="shared" si="3"/>
        <v>0</v>
      </c>
      <c r="AC9" s="49" t="str">
        <f t="shared" si="4"/>
        <v xml:space="preserve"> </v>
      </c>
      <c r="AD9" s="53" t="str">
        <f t="shared" si="0"/>
        <v/>
      </c>
    </row>
    <row r="10" spans="2:63" ht="29.25" customHeight="1" x14ac:dyDescent="0.4">
      <c r="B10" s="135" t="s">
        <v>26</v>
      </c>
      <c r="C10" s="93">
        <v>68</v>
      </c>
      <c r="D10" s="93">
        <v>72</v>
      </c>
      <c r="E10" s="136">
        <v>80</v>
      </c>
      <c r="F10" s="83"/>
      <c r="G10" s="83"/>
      <c r="H10" s="75"/>
      <c r="I10" s="248" t="s">
        <v>49</v>
      </c>
      <c r="J10" s="249"/>
      <c r="K10" s="138"/>
      <c r="L10" s="143">
        <f>SUMIF($R$4:$R$579,"L6",$S$4:$S$579)</f>
        <v>0</v>
      </c>
      <c r="M10" s="144">
        <f>(K10/60)*$C$8</f>
        <v>0</v>
      </c>
      <c r="N10" s="145" t="e">
        <f t="shared" ref="N10:N16" si="5">L10/M10</f>
        <v>#DIV/0!</v>
      </c>
      <c r="O10" s="78"/>
      <c r="P10" s="50">
        <f t="shared" si="1"/>
        <v>1</v>
      </c>
      <c r="Q10" s="211"/>
      <c r="R10" s="211"/>
      <c r="S10" s="212"/>
      <c r="T10" s="226">
        <v>60</v>
      </c>
      <c r="U10" s="229">
        <f>AB11-((60/P11)*S11)</f>
        <v>60</v>
      </c>
      <c r="V10" s="201"/>
      <c r="W10" s="201"/>
      <c r="X10" s="201"/>
      <c r="Y10" s="213" t="str">
        <f t="shared" si="2"/>
        <v xml:space="preserve"> </v>
      </c>
      <c r="Z10" s="201"/>
      <c r="AA10" s="201"/>
      <c r="AB10" s="49">
        <f t="shared" si="3"/>
        <v>0</v>
      </c>
      <c r="AC10" s="49" t="str">
        <f t="shared" si="4"/>
        <v xml:space="preserve"> </v>
      </c>
      <c r="AD10" s="53" t="str">
        <f t="shared" si="0"/>
        <v/>
      </c>
    </row>
    <row r="11" spans="2:63" ht="29.25" customHeight="1" x14ac:dyDescent="0.5">
      <c r="B11" s="135" t="s">
        <v>7</v>
      </c>
      <c r="C11" s="93">
        <v>68</v>
      </c>
      <c r="D11" s="93">
        <v>72</v>
      </c>
      <c r="E11" s="136">
        <v>80</v>
      </c>
      <c r="F11" s="83"/>
      <c r="G11" s="83"/>
      <c r="H11" s="75"/>
      <c r="I11" s="265" t="s">
        <v>50</v>
      </c>
      <c r="J11" s="266"/>
      <c r="K11" s="146"/>
      <c r="L11" s="147">
        <f>SUMIF($R$4:$R$579,"L8",$S$4:$S$579)</f>
        <v>0</v>
      </c>
      <c r="M11" s="144">
        <f>(K11/60)*$C$8</f>
        <v>0</v>
      </c>
      <c r="N11" s="148" t="e">
        <f t="shared" si="5"/>
        <v>#DIV/0!</v>
      </c>
      <c r="O11" s="78"/>
      <c r="P11" s="50">
        <f t="shared" si="1"/>
        <v>1</v>
      </c>
      <c r="Q11" s="192"/>
      <c r="R11" s="192"/>
      <c r="S11" s="193"/>
      <c r="T11" s="227"/>
      <c r="U11" s="230"/>
      <c r="V11" s="65"/>
      <c r="W11" s="65"/>
      <c r="X11" s="65"/>
      <c r="Y11" s="164" t="str">
        <f t="shared" si="2"/>
        <v xml:space="preserve"> </v>
      </c>
      <c r="Z11" s="65"/>
      <c r="AA11" s="61"/>
      <c r="AB11" s="49">
        <f t="shared" si="3"/>
        <v>60</v>
      </c>
      <c r="AC11" s="49" t="str">
        <f t="shared" si="4"/>
        <v xml:space="preserve"> </v>
      </c>
      <c r="AD11" s="53" t="str">
        <f t="shared" si="0"/>
        <v/>
      </c>
    </row>
    <row r="12" spans="2:63" ht="29.25" customHeight="1" x14ac:dyDescent="0.5">
      <c r="B12" s="135" t="s">
        <v>22</v>
      </c>
      <c r="C12" s="93">
        <v>51</v>
      </c>
      <c r="D12" s="93">
        <v>60</v>
      </c>
      <c r="E12" s="136">
        <v>60</v>
      </c>
      <c r="F12" s="83"/>
      <c r="G12" s="83"/>
      <c r="H12" s="75"/>
      <c r="I12" s="91">
        <v>1</v>
      </c>
      <c r="J12" s="149" t="s">
        <v>53</v>
      </c>
      <c r="K12" s="146"/>
      <c r="L12" s="147">
        <f>SUMIF($R$4:$R$579,"L10",$S$4:$S$579)</f>
        <v>0</v>
      </c>
      <c r="M12" s="150">
        <f>(K12/60)*$C$13</f>
        <v>0</v>
      </c>
      <c r="N12" s="148" t="e">
        <f t="shared" si="5"/>
        <v>#DIV/0!</v>
      </c>
      <c r="O12" s="78"/>
      <c r="P12" s="50">
        <f t="shared" si="1"/>
        <v>1</v>
      </c>
      <c r="Q12" s="196"/>
      <c r="R12" s="196"/>
      <c r="S12" s="197"/>
      <c r="T12" s="228"/>
      <c r="U12" s="231"/>
      <c r="V12" s="198"/>
      <c r="W12" s="198"/>
      <c r="X12" s="198"/>
      <c r="Y12" s="199" t="str">
        <f t="shared" si="2"/>
        <v xml:space="preserve"> </v>
      </c>
      <c r="Z12" s="198"/>
      <c r="AA12" s="200"/>
      <c r="AB12" s="49">
        <f t="shared" si="3"/>
        <v>0</v>
      </c>
      <c r="AC12" s="49" t="str">
        <f t="shared" si="4"/>
        <v xml:space="preserve"> </v>
      </c>
      <c r="AD12" s="53" t="str">
        <f t="shared" si="0"/>
        <v/>
      </c>
    </row>
    <row r="13" spans="2:63" ht="28.8" x14ac:dyDescent="0.5">
      <c r="B13" s="92" t="s">
        <v>1</v>
      </c>
      <c r="C13" s="93">
        <f>IF($I$12=1, 9, IF($I$12=2, 14, IF($I$12=3, 21, ERROR)))</f>
        <v>9</v>
      </c>
      <c r="D13" s="93">
        <v>21</v>
      </c>
      <c r="E13" s="93">
        <f>IF($I$12=1, 9, IF($I$12=2, 14, IF($I$12=3, 21, ERROR)))</f>
        <v>9</v>
      </c>
      <c r="F13" s="47"/>
      <c r="G13" s="47"/>
      <c r="H13" s="75"/>
      <c r="I13" s="267" t="s">
        <v>38</v>
      </c>
      <c r="J13" s="268"/>
      <c r="K13" s="138"/>
      <c r="L13" s="143">
        <f>SUMIF($R$4:$R$579,"L12",$S$4:$S$579)</f>
        <v>0</v>
      </c>
      <c r="M13" s="144">
        <f>(K13/60)*$C$11</f>
        <v>0</v>
      </c>
      <c r="N13" s="145" t="e">
        <f t="shared" si="5"/>
        <v>#DIV/0!</v>
      </c>
      <c r="O13" s="48"/>
      <c r="P13" s="50">
        <f t="shared" si="1"/>
        <v>1</v>
      </c>
      <c r="Q13" s="201"/>
      <c r="R13" s="202"/>
      <c r="S13" s="203"/>
      <c r="T13" s="220">
        <v>60</v>
      </c>
      <c r="U13" s="223">
        <f>AB14-((60/P14)*S14)</f>
        <v>60</v>
      </c>
      <c r="V13" s="204"/>
      <c r="W13" s="204"/>
      <c r="X13" s="204"/>
      <c r="Y13" s="205" t="str">
        <f t="shared" si="2"/>
        <v xml:space="preserve"> </v>
      </c>
      <c r="Z13" s="204"/>
      <c r="AA13" s="206"/>
      <c r="AB13" s="49">
        <f t="shared" si="3"/>
        <v>0</v>
      </c>
      <c r="AC13" s="49" t="str">
        <f t="shared" si="4"/>
        <v xml:space="preserve"> </v>
      </c>
      <c r="AD13" s="53" t="str">
        <f t="shared" si="0"/>
        <v/>
      </c>
    </row>
    <row r="14" spans="2:63" ht="29.4" thickBot="1" x14ac:dyDescent="0.55000000000000004">
      <c r="B14" s="92" t="s">
        <v>100</v>
      </c>
      <c r="C14" s="93">
        <v>30</v>
      </c>
      <c r="D14" s="93">
        <v>30</v>
      </c>
      <c r="E14" s="93">
        <v>35</v>
      </c>
      <c r="I14" s="267" t="s">
        <v>39</v>
      </c>
      <c r="J14" s="268"/>
      <c r="K14" s="151"/>
      <c r="L14" s="152">
        <f>SUMIF($R$4:$R$579,"L14",$S$4:$S$579)</f>
        <v>0</v>
      </c>
      <c r="M14" s="189">
        <f>(K14/60)*$C$11</f>
        <v>0</v>
      </c>
      <c r="N14" s="154" t="e">
        <f t="shared" si="5"/>
        <v>#DIV/0!</v>
      </c>
      <c r="O14" s="48"/>
      <c r="P14" s="50">
        <f t="shared" si="1"/>
        <v>1</v>
      </c>
      <c r="Q14" s="64"/>
      <c r="R14" s="64"/>
      <c r="S14" s="63"/>
      <c r="T14" s="221"/>
      <c r="U14" s="224"/>
      <c r="V14" s="64"/>
      <c r="W14" s="64"/>
      <c r="X14" s="64"/>
      <c r="Y14" s="163" t="str">
        <f t="shared" si="2"/>
        <v xml:space="preserve"> </v>
      </c>
      <c r="Z14" s="64"/>
      <c r="AA14" s="60"/>
      <c r="AB14" s="49">
        <f t="shared" si="3"/>
        <v>60</v>
      </c>
      <c r="AC14" s="49" t="str">
        <f t="shared" si="4"/>
        <v xml:space="preserve"> </v>
      </c>
      <c r="AD14" s="53" t="str">
        <f t="shared" si="0"/>
        <v/>
      </c>
    </row>
    <row r="15" spans="2:63" ht="29.4" thickBot="1" x14ac:dyDescent="0.55000000000000004">
      <c r="B15" s="92" t="s">
        <v>23</v>
      </c>
      <c r="C15" s="93">
        <v>62</v>
      </c>
      <c r="D15" s="136">
        <v>72</v>
      </c>
      <c r="E15" s="136">
        <v>72</v>
      </c>
      <c r="G15" s="53"/>
      <c r="I15" s="271" t="s">
        <v>43</v>
      </c>
      <c r="J15" s="272"/>
      <c r="K15" s="151"/>
      <c r="L15" s="152">
        <f>SUMIF($R$4:$R$579,"L14 MVP",$S$4:$S$579)</f>
        <v>0</v>
      </c>
      <c r="M15" s="189">
        <f>(K15/60)*$C$12</f>
        <v>0</v>
      </c>
      <c r="N15" s="154" t="e">
        <f t="shared" si="5"/>
        <v>#DIV/0!</v>
      </c>
      <c r="O15" s="48"/>
      <c r="P15" s="50">
        <f t="shared" si="1"/>
        <v>1</v>
      </c>
      <c r="Q15" s="64"/>
      <c r="R15" s="64"/>
      <c r="S15" s="63"/>
      <c r="T15" s="221"/>
      <c r="U15" s="224"/>
      <c r="V15" s="65"/>
      <c r="W15" s="65"/>
      <c r="X15" s="65"/>
      <c r="Y15" s="164" t="str">
        <f t="shared" si="2"/>
        <v xml:space="preserve"> </v>
      </c>
      <c r="Z15" s="65"/>
      <c r="AA15" s="61"/>
      <c r="AB15" s="49">
        <f t="shared" si="3"/>
        <v>0</v>
      </c>
      <c r="AC15" s="49" t="str">
        <f t="shared" si="4"/>
        <v xml:space="preserve"> </v>
      </c>
      <c r="AD15" s="53" t="str">
        <f t="shared" si="0"/>
        <v/>
      </c>
    </row>
    <row r="16" spans="2:63" ht="29.4" thickBot="1" x14ac:dyDescent="0.45">
      <c r="B16" s="186"/>
      <c r="C16" s="187"/>
      <c r="D16" s="187"/>
      <c r="G16" s="53"/>
      <c r="H16" s="75"/>
      <c r="I16" s="269" t="s">
        <v>99</v>
      </c>
      <c r="J16" s="270"/>
      <c r="K16" s="151"/>
      <c r="L16" s="152">
        <f>SUMIF($R$4:$R$579,"L16",$S$4:$S$579)</f>
        <v>0</v>
      </c>
      <c r="M16" s="189">
        <f>(K16/60)*$C$14</f>
        <v>0</v>
      </c>
      <c r="N16" s="154" t="e">
        <f t="shared" si="5"/>
        <v>#DIV/0!</v>
      </c>
      <c r="O16" s="79"/>
      <c r="P16" s="50">
        <f t="shared" si="1"/>
        <v>1</v>
      </c>
      <c r="Q16" s="211"/>
      <c r="R16" s="211"/>
      <c r="S16" s="212"/>
      <c r="T16" s="226">
        <v>60</v>
      </c>
      <c r="U16" s="229">
        <f>AB17-((60/P17)*S17)</f>
        <v>60</v>
      </c>
      <c r="V16" s="201"/>
      <c r="W16" s="201"/>
      <c r="X16" s="201"/>
      <c r="Y16" s="213" t="str">
        <f t="shared" si="2"/>
        <v xml:space="preserve"> </v>
      </c>
      <c r="Z16" s="201"/>
      <c r="AA16" s="201"/>
      <c r="AB16" s="49">
        <f t="shared" si="3"/>
        <v>0</v>
      </c>
      <c r="AC16" s="49" t="str">
        <f t="shared" si="4"/>
        <v xml:space="preserve"> </v>
      </c>
      <c r="AD16" s="53" t="str">
        <f t="shared" si="0"/>
        <v/>
      </c>
    </row>
    <row r="17" spans="1:57" ht="34.5" customHeight="1" thickBot="1" x14ac:dyDescent="0.55000000000000004">
      <c r="B17" s="186"/>
      <c r="C17" s="187"/>
      <c r="D17" s="187"/>
      <c r="G17" s="53"/>
      <c r="H17" s="75"/>
      <c r="I17" s="75"/>
      <c r="J17" s="155"/>
      <c r="K17" s="156" t="s">
        <v>2</v>
      </c>
      <c r="L17" s="157">
        <f>SUM(L4:L16)</f>
        <v>0</v>
      </c>
      <c r="M17" s="158">
        <f>SUM(M4:M16)</f>
        <v>0</v>
      </c>
      <c r="N17" s="159" t="e">
        <f>L17/M17</f>
        <v>#DIV/0!</v>
      </c>
      <c r="O17" s="79"/>
      <c r="P17" s="50">
        <f t="shared" si="1"/>
        <v>1</v>
      </c>
      <c r="Q17" s="192"/>
      <c r="R17" s="192"/>
      <c r="S17" s="193"/>
      <c r="T17" s="227"/>
      <c r="U17" s="230"/>
      <c r="V17" s="65"/>
      <c r="W17" s="65"/>
      <c r="X17" s="65"/>
      <c r="Y17" s="164" t="str">
        <f t="shared" si="2"/>
        <v xml:space="preserve"> </v>
      </c>
      <c r="Z17" s="65"/>
      <c r="AA17" s="61"/>
      <c r="AB17" s="49">
        <f t="shared" si="3"/>
        <v>60</v>
      </c>
      <c r="AC17" s="49" t="str">
        <f t="shared" si="4"/>
        <v xml:space="preserve"> </v>
      </c>
      <c r="AD17" s="53" t="str">
        <f t="shared" si="0"/>
        <v/>
      </c>
    </row>
    <row r="18" spans="1:57" ht="29.25" customHeight="1" x14ac:dyDescent="0.5">
      <c r="B18" s="186"/>
      <c r="C18" s="187"/>
      <c r="D18" s="187"/>
      <c r="G18" s="53"/>
      <c r="H18" s="75"/>
      <c r="O18" s="79"/>
      <c r="P18" s="50">
        <f t="shared" si="1"/>
        <v>1</v>
      </c>
      <c r="Q18" s="196"/>
      <c r="R18" s="196"/>
      <c r="S18" s="197"/>
      <c r="T18" s="228"/>
      <c r="U18" s="231"/>
      <c r="V18" s="198"/>
      <c r="W18" s="198"/>
      <c r="X18" s="198"/>
      <c r="Y18" s="199" t="str">
        <f t="shared" si="2"/>
        <v xml:space="preserve"> </v>
      </c>
      <c r="Z18" s="198"/>
      <c r="AA18" s="200"/>
      <c r="AB18" s="49">
        <f t="shared" si="3"/>
        <v>0</v>
      </c>
      <c r="AC18" s="49" t="str">
        <f t="shared" si="4"/>
        <v xml:space="preserve"> </v>
      </c>
      <c r="AD18" s="53" t="str">
        <f t="shared" si="0"/>
        <v/>
      </c>
    </row>
    <row r="19" spans="1:57" ht="34.5" customHeight="1" x14ac:dyDescent="0.6">
      <c r="A19" s="51"/>
      <c r="B19" s="52" t="s">
        <v>24</v>
      </c>
      <c r="C19" s="52" t="s">
        <v>27</v>
      </c>
      <c r="D19" s="52"/>
      <c r="E19" s="51"/>
      <c r="F19" s="51"/>
      <c r="G19" s="53"/>
      <c r="H19" s="75"/>
      <c r="I19" s="185" t="str">
        <f>IF(Q4=$B$26,(IF(OR(R4=$C$26,R4=$C$27,R4=$C$28),"Correcto","Incorrecto")),(IF(Q4=$B$27,(IF(OR(R4=$C$26,R4=$C$27),"Correcto","Incorrecto")),(IF(Q4=$B$28,(IF(OR(R4=$C$26,R4=$C$27),"Correcto","Incorrecto")),(IF(Q4=$B$29,(IF(OR(R4=$C$26,R4=$C$27),"Correcto","Incorrecto")),(IF(Q4=$B$30,(IF(OR(R4=$C$26,R4=$C$27),"Correcto","Incorrecto")),(IF(Q4=$B$31,(IF(OR(R4=$E$26,R4=$E$27),"Correcto","Incorrecto")),(IF(OR(Q4=$B$32,Q4=$B$33),(IF(R4=Ford_3.0L,"Correcto","Incorrecto")),(IF(OR(Q4=$B$34,Q4=$B$37),(IF(OR(R4=$C$32,R4=$C$33),"Correcto","Incorrecto")),(IF(Q4=$B$35,(IF(R4=Nissan,"Correcto","Incorrecto")),(IF(Q4=$B$36,(IF(OR(R4=$C$26,R4=$C$27),"Correcto","Incorrecto")),(IF(Q4=$B$38,(IF(R4=GM,"Correcto","Incorrecto")),"")))))))))))))))))))))</f>
        <v/>
      </c>
      <c r="O19" s="79"/>
      <c r="P19" s="50">
        <f t="shared" si="1"/>
        <v>1</v>
      </c>
      <c r="Q19" s="201"/>
      <c r="R19" s="202"/>
      <c r="S19" s="203"/>
      <c r="T19" s="220">
        <v>60</v>
      </c>
      <c r="U19" s="223">
        <f>AB20-((60/P20)*S20)</f>
        <v>60</v>
      </c>
      <c r="V19" s="204"/>
      <c r="W19" s="204"/>
      <c r="X19" s="204"/>
      <c r="Y19" s="205" t="str">
        <f t="shared" si="2"/>
        <v xml:space="preserve"> </v>
      </c>
      <c r="Z19" s="204"/>
      <c r="AA19" s="206"/>
      <c r="AB19" s="49">
        <f t="shared" si="3"/>
        <v>0</v>
      </c>
      <c r="AC19" s="49" t="str">
        <f t="shared" si="4"/>
        <v xml:space="preserve"> </v>
      </c>
      <c r="AD19" s="53" t="str">
        <f t="shared" si="0"/>
        <v/>
      </c>
    </row>
    <row r="20" spans="1:57" ht="28.5" customHeight="1" thickBot="1" x14ac:dyDescent="0.55000000000000004">
      <c r="A20" s="51"/>
      <c r="B20" s="52">
        <v>1</v>
      </c>
      <c r="C20" s="54">
        <v>9</v>
      </c>
      <c r="D20" s="54"/>
      <c r="E20" s="51"/>
      <c r="F20" s="51">
        <v>45</v>
      </c>
      <c r="G20" s="53"/>
      <c r="H20" s="75"/>
      <c r="O20" s="79"/>
      <c r="P20" s="50">
        <f t="shared" si="1"/>
        <v>1</v>
      </c>
      <c r="Q20" s="64"/>
      <c r="R20" s="64"/>
      <c r="S20" s="63"/>
      <c r="T20" s="221"/>
      <c r="U20" s="224"/>
      <c r="V20" s="64"/>
      <c r="W20" s="64"/>
      <c r="X20" s="64"/>
      <c r="Y20" s="163" t="str">
        <f t="shared" si="2"/>
        <v xml:space="preserve"> </v>
      </c>
      <c r="Z20" s="64"/>
      <c r="AA20" s="60"/>
      <c r="AB20" s="49">
        <f t="shared" si="3"/>
        <v>60</v>
      </c>
      <c r="AC20" s="49" t="str">
        <f t="shared" si="4"/>
        <v xml:space="preserve"> </v>
      </c>
      <c r="AD20" s="53" t="str">
        <f t="shared" si="0"/>
        <v/>
      </c>
    </row>
    <row r="21" spans="1:57" ht="29.25" customHeight="1" thickBot="1" x14ac:dyDescent="0.55000000000000004">
      <c r="A21" s="51"/>
      <c r="B21" s="52">
        <v>2</v>
      </c>
      <c r="C21" s="54">
        <v>14</v>
      </c>
      <c r="D21" s="54"/>
      <c r="E21" s="51"/>
      <c r="F21" s="51">
        <v>30</v>
      </c>
      <c r="G21" s="53"/>
      <c r="H21" s="75"/>
      <c r="I21" s="250" t="s">
        <v>54</v>
      </c>
      <c r="J21" s="251"/>
      <c r="K21" s="254" t="s">
        <v>10</v>
      </c>
      <c r="L21" s="256" t="s">
        <v>11</v>
      </c>
      <c r="M21" s="258" t="s">
        <v>97</v>
      </c>
      <c r="N21" s="259"/>
      <c r="O21" s="79"/>
      <c r="P21" s="50">
        <f t="shared" si="1"/>
        <v>1</v>
      </c>
      <c r="Q21" s="64"/>
      <c r="R21" s="64"/>
      <c r="S21" s="63"/>
      <c r="T21" s="221"/>
      <c r="U21" s="224"/>
      <c r="V21" s="65"/>
      <c r="W21" s="65"/>
      <c r="X21" s="65"/>
      <c r="Y21" s="164" t="str">
        <f t="shared" si="2"/>
        <v xml:space="preserve"> </v>
      </c>
      <c r="Z21" s="65"/>
      <c r="AA21" s="61"/>
      <c r="AB21" s="49">
        <f t="shared" si="3"/>
        <v>0</v>
      </c>
      <c r="AC21" s="49" t="str">
        <f t="shared" si="4"/>
        <v xml:space="preserve"> </v>
      </c>
      <c r="AD21" s="53" t="str">
        <f t="shared" si="0"/>
        <v/>
      </c>
    </row>
    <row r="22" spans="1:57" ht="29.25" customHeight="1" thickBot="1" x14ac:dyDescent="0.45">
      <c r="A22" s="51"/>
      <c r="B22" s="52">
        <v>3</v>
      </c>
      <c r="C22" s="54">
        <v>21</v>
      </c>
      <c r="D22" s="54"/>
      <c r="E22" s="51"/>
      <c r="F22" s="51">
        <v>50</v>
      </c>
      <c r="G22" s="53"/>
      <c r="H22" s="72"/>
      <c r="I22" s="252"/>
      <c r="J22" s="253"/>
      <c r="K22" s="255"/>
      <c r="L22" s="257"/>
      <c r="M22" s="179" t="s">
        <v>12</v>
      </c>
      <c r="N22" s="179" t="s">
        <v>0</v>
      </c>
      <c r="O22" s="72"/>
      <c r="P22" s="50">
        <f t="shared" si="1"/>
        <v>1</v>
      </c>
      <c r="Q22" s="211"/>
      <c r="R22" s="211"/>
      <c r="S22" s="212"/>
      <c r="T22" s="226">
        <v>60</v>
      </c>
      <c r="U22" s="229">
        <f>AB23-((60/P23)*S23)</f>
        <v>60</v>
      </c>
      <c r="V22" s="201"/>
      <c r="W22" s="201"/>
      <c r="X22" s="201"/>
      <c r="Y22" s="213" t="str">
        <f t="shared" si="2"/>
        <v xml:space="preserve"> </v>
      </c>
      <c r="Z22" s="201"/>
      <c r="AA22" s="201"/>
      <c r="AB22" s="49">
        <f t="shared" si="3"/>
        <v>0</v>
      </c>
      <c r="AC22" s="49" t="str">
        <f t="shared" si="4"/>
        <v xml:space="preserve"> </v>
      </c>
      <c r="AD22" s="53" t="str">
        <f t="shared" si="0"/>
        <v/>
      </c>
      <c r="AE22" s="39"/>
      <c r="AF22" s="39"/>
      <c r="AG22" s="39"/>
      <c r="AH22" s="34"/>
      <c r="AI22" s="2"/>
      <c r="AJ22" s="2"/>
      <c r="AK22" s="2"/>
      <c r="AL22" s="2"/>
      <c r="AN22" s="2"/>
      <c r="AO22" s="2"/>
      <c r="BE22" s="40"/>
    </row>
    <row r="23" spans="1:57" ht="29.25" customHeight="1" x14ac:dyDescent="0.5">
      <c r="A23" s="51"/>
      <c r="B23" s="51"/>
      <c r="C23" s="52"/>
      <c r="D23" s="52"/>
      <c r="E23" s="54"/>
      <c r="F23" s="54">
        <v>60</v>
      </c>
      <c r="G23" s="46"/>
      <c r="H23" s="72"/>
      <c r="I23" s="260" t="s">
        <v>51</v>
      </c>
      <c r="J23" s="133" t="s">
        <v>3</v>
      </c>
      <c r="K23" s="165">
        <f t="shared" ref="K23:K35" si="6">K4</f>
        <v>0</v>
      </c>
      <c r="L23" s="239">
        <f>SUMIF($R$4:$R$579,"L2",$S$4:$S$579)</f>
        <v>0</v>
      </c>
      <c r="M23" s="242">
        <f>((K23/60)*$E$5)+((K24/60)*$E$6)+((K25/60)*$E$7)</f>
        <v>0</v>
      </c>
      <c r="N23" s="245" t="e">
        <f>L23/M23</f>
        <v>#DIV/0!</v>
      </c>
      <c r="O23" s="72"/>
      <c r="P23" s="50">
        <f t="shared" si="1"/>
        <v>1</v>
      </c>
      <c r="Q23" s="192"/>
      <c r="R23" s="192"/>
      <c r="S23" s="193"/>
      <c r="T23" s="227"/>
      <c r="U23" s="230"/>
      <c r="V23" s="65"/>
      <c r="W23" s="65"/>
      <c r="X23" s="65"/>
      <c r="Y23" s="164" t="str">
        <f t="shared" si="2"/>
        <v xml:space="preserve"> </v>
      </c>
      <c r="Z23" s="65"/>
      <c r="AA23" s="61"/>
      <c r="AB23" s="49">
        <f t="shared" si="3"/>
        <v>60</v>
      </c>
      <c r="AC23" s="49" t="str">
        <f t="shared" si="4"/>
        <v xml:space="preserve"> </v>
      </c>
      <c r="AD23" s="53" t="str">
        <f t="shared" si="0"/>
        <v/>
      </c>
      <c r="AE23" s="2"/>
      <c r="AF23" s="2"/>
      <c r="AG23" s="2"/>
      <c r="AH23" s="35"/>
      <c r="AI23" s="36"/>
      <c r="AJ23" s="36"/>
      <c r="AK23" s="36"/>
      <c r="AL23" s="36"/>
      <c r="AN23" s="2"/>
      <c r="AO23" s="2"/>
      <c r="BE23" s="40"/>
    </row>
    <row r="24" spans="1:57" ht="29.25" customHeight="1" x14ac:dyDescent="0.55000000000000004">
      <c r="A24" s="51"/>
      <c r="B24" s="51"/>
      <c r="C24" s="52"/>
      <c r="D24" s="52"/>
      <c r="E24" s="54"/>
      <c r="F24" s="54"/>
      <c r="G24" s="46"/>
      <c r="H24" s="72"/>
      <c r="I24" s="261"/>
      <c r="J24" s="166" t="s">
        <v>25</v>
      </c>
      <c r="K24" s="167">
        <f t="shared" si="6"/>
        <v>0</v>
      </c>
      <c r="L24" s="240"/>
      <c r="M24" s="243"/>
      <c r="N24" s="246"/>
      <c r="O24" s="72"/>
      <c r="P24" s="50">
        <f t="shared" si="1"/>
        <v>1</v>
      </c>
      <c r="Q24" s="196"/>
      <c r="R24" s="196"/>
      <c r="S24" s="197"/>
      <c r="T24" s="228"/>
      <c r="U24" s="231"/>
      <c r="V24" s="198"/>
      <c r="W24" s="198"/>
      <c r="X24" s="198"/>
      <c r="Y24" s="199" t="str">
        <f t="shared" si="2"/>
        <v xml:space="preserve"> </v>
      </c>
      <c r="Z24" s="198"/>
      <c r="AA24" s="200"/>
      <c r="AB24" s="49">
        <f t="shared" si="3"/>
        <v>0</v>
      </c>
      <c r="AC24" s="49" t="str">
        <f t="shared" si="4"/>
        <v xml:space="preserve"> </v>
      </c>
      <c r="AD24" s="53" t="str">
        <f t="shared" si="0"/>
        <v/>
      </c>
      <c r="AE24" s="2"/>
      <c r="AF24" s="2"/>
      <c r="AG24" s="2"/>
      <c r="AH24" s="35"/>
      <c r="AI24" s="36"/>
      <c r="AJ24" s="36"/>
      <c r="AK24" s="36"/>
      <c r="AL24" s="36"/>
      <c r="AN24" s="2"/>
      <c r="AO24" s="2"/>
      <c r="BE24" s="40"/>
    </row>
    <row r="25" spans="1:57" ht="29.25" customHeight="1" thickBot="1" x14ac:dyDescent="0.55000000000000004">
      <c r="A25" s="51"/>
      <c r="B25" s="54" t="s">
        <v>29</v>
      </c>
      <c r="C25" s="54" t="s">
        <v>25</v>
      </c>
      <c r="D25" s="54"/>
      <c r="E25" s="54" t="s">
        <v>4</v>
      </c>
      <c r="F25" s="54" t="s">
        <v>37</v>
      </c>
      <c r="G25" s="46"/>
      <c r="H25" s="72"/>
      <c r="I25" s="262"/>
      <c r="J25" s="168" t="s">
        <v>20</v>
      </c>
      <c r="K25" s="169">
        <f t="shared" si="6"/>
        <v>0</v>
      </c>
      <c r="L25" s="241"/>
      <c r="M25" s="244"/>
      <c r="N25" s="247"/>
      <c r="O25" s="72"/>
      <c r="P25" s="50">
        <f t="shared" si="1"/>
        <v>1</v>
      </c>
      <c r="Q25" s="201"/>
      <c r="R25" s="202"/>
      <c r="S25" s="203"/>
      <c r="T25" s="220">
        <v>60</v>
      </c>
      <c r="U25" s="223">
        <f>AB26-((60/P26)*S26)</f>
        <v>60</v>
      </c>
      <c r="V25" s="204"/>
      <c r="W25" s="204"/>
      <c r="X25" s="204"/>
      <c r="Y25" s="205" t="str">
        <f t="shared" si="2"/>
        <v xml:space="preserve"> </v>
      </c>
      <c r="Z25" s="204"/>
      <c r="AA25" s="206"/>
      <c r="AB25" s="49">
        <f t="shared" si="3"/>
        <v>0</v>
      </c>
      <c r="AC25" s="49" t="str">
        <f t="shared" si="4"/>
        <v xml:space="preserve"> </v>
      </c>
      <c r="AD25" s="53" t="str">
        <f t="shared" si="0"/>
        <v/>
      </c>
      <c r="AE25" s="2"/>
      <c r="AF25" s="2"/>
      <c r="AG25" s="2"/>
      <c r="AH25" s="37"/>
      <c r="AI25" s="38"/>
      <c r="AJ25" s="38"/>
      <c r="AK25" s="36"/>
      <c r="AL25" s="36"/>
      <c r="AN25" s="2"/>
      <c r="AO25" s="2"/>
      <c r="BE25" s="40"/>
    </row>
    <row r="26" spans="1:57" ht="29.25" customHeight="1" x14ac:dyDescent="0.5">
      <c r="A26" s="51"/>
      <c r="B26" s="55" t="s">
        <v>3</v>
      </c>
      <c r="C26" s="55" t="s">
        <v>51</v>
      </c>
      <c r="D26" s="55"/>
      <c r="E26" s="55" t="s">
        <v>49</v>
      </c>
      <c r="F26" s="55" t="s">
        <v>50</v>
      </c>
      <c r="G26" s="178"/>
      <c r="H26" s="72"/>
      <c r="I26" s="263" t="s">
        <v>52</v>
      </c>
      <c r="J26" s="140" t="s">
        <v>3</v>
      </c>
      <c r="K26" s="165">
        <f t="shared" si="6"/>
        <v>0</v>
      </c>
      <c r="L26" s="239">
        <f>SUMIF($R$4:$R$579,"L4",$S$4:$S$579)</f>
        <v>0</v>
      </c>
      <c r="M26" s="242">
        <f>((K26/60)*$E$5)+((K27/60)*$E$6)+((K28/60)*$E$7)</f>
        <v>0</v>
      </c>
      <c r="N26" s="245" t="e">
        <f>L26/M26</f>
        <v>#DIV/0!</v>
      </c>
      <c r="O26" s="72"/>
      <c r="P26" s="50">
        <f t="shared" si="1"/>
        <v>1</v>
      </c>
      <c r="Q26" s="64"/>
      <c r="R26" s="64"/>
      <c r="S26" s="63"/>
      <c r="T26" s="221"/>
      <c r="U26" s="224"/>
      <c r="V26" s="64"/>
      <c r="W26" s="64"/>
      <c r="X26" s="64"/>
      <c r="Y26" s="163" t="str">
        <f t="shared" si="2"/>
        <v xml:space="preserve"> </v>
      </c>
      <c r="Z26" s="64"/>
      <c r="AA26" s="60"/>
      <c r="AB26" s="49">
        <f t="shared" si="3"/>
        <v>60</v>
      </c>
      <c r="AC26" s="49" t="str">
        <f t="shared" si="4"/>
        <v xml:space="preserve"> </v>
      </c>
      <c r="AD26" s="53" t="str">
        <f t="shared" si="0"/>
        <v/>
      </c>
      <c r="AE26" s="2"/>
      <c r="AF26" s="2"/>
      <c r="AG26" s="2"/>
      <c r="AH26" s="37"/>
      <c r="AI26" s="38"/>
      <c r="AJ26" s="38"/>
      <c r="AK26" s="36"/>
      <c r="AL26" s="36"/>
      <c r="AN26" s="2"/>
      <c r="AO26" s="2"/>
      <c r="BE26" s="40"/>
    </row>
    <row r="27" spans="1:57" ht="29.25" customHeight="1" x14ac:dyDescent="0.55000000000000004">
      <c r="A27" s="51"/>
      <c r="B27" s="55" t="s">
        <v>46</v>
      </c>
      <c r="C27" s="55" t="s">
        <v>52</v>
      </c>
      <c r="D27" s="55"/>
      <c r="E27" s="54" t="s">
        <v>50</v>
      </c>
      <c r="F27" s="55"/>
      <c r="G27" s="178"/>
      <c r="H27" s="76"/>
      <c r="I27" s="263"/>
      <c r="J27" s="170" t="s">
        <v>25</v>
      </c>
      <c r="K27" s="167">
        <f t="shared" si="6"/>
        <v>0</v>
      </c>
      <c r="L27" s="240"/>
      <c r="M27" s="243"/>
      <c r="N27" s="246"/>
      <c r="O27" s="79"/>
      <c r="P27" s="50">
        <f t="shared" si="1"/>
        <v>1</v>
      </c>
      <c r="Q27" s="64"/>
      <c r="R27" s="64"/>
      <c r="S27" s="63"/>
      <c r="T27" s="221"/>
      <c r="U27" s="224"/>
      <c r="V27" s="65"/>
      <c r="W27" s="65"/>
      <c r="X27" s="65"/>
      <c r="Y27" s="164" t="str">
        <f t="shared" si="2"/>
        <v xml:space="preserve"> </v>
      </c>
      <c r="Z27" s="65"/>
      <c r="AA27" s="61"/>
      <c r="AB27" s="49">
        <f t="shared" si="3"/>
        <v>0</v>
      </c>
      <c r="AC27" s="49" t="str">
        <f t="shared" si="4"/>
        <v xml:space="preserve"> </v>
      </c>
      <c r="AD27" s="53" t="str">
        <f t="shared" si="0"/>
        <v/>
      </c>
      <c r="AE27" s="2"/>
      <c r="AF27" s="2"/>
      <c r="AG27" s="2"/>
      <c r="AH27" s="35"/>
      <c r="AI27" s="36"/>
      <c r="AJ27" s="36"/>
      <c r="AK27" s="36"/>
      <c r="AL27" s="36"/>
      <c r="AN27" s="2"/>
      <c r="AO27" s="2"/>
      <c r="BE27" s="40"/>
    </row>
    <row r="28" spans="1:57" ht="29.25" customHeight="1" thickBot="1" x14ac:dyDescent="0.45">
      <c r="A28" s="51"/>
      <c r="B28" s="55" t="s">
        <v>44</v>
      </c>
      <c r="C28" s="55" t="s">
        <v>43</v>
      </c>
      <c r="D28" s="55"/>
      <c r="E28" s="53"/>
      <c r="F28" s="54"/>
      <c r="G28" s="46" t="s">
        <v>100</v>
      </c>
      <c r="H28" s="76"/>
      <c r="I28" s="264"/>
      <c r="J28" s="171" t="s">
        <v>20</v>
      </c>
      <c r="K28" s="169">
        <f t="shared" si="6"/>
        <v>0</v>
      </c>
      <c r="L28" s="241"/>
      <c r="M28" s="244"/>
      <c r="N28" s="247"/>
      <c r="O28" s="79"/>
      <c r="P28" s="50">
        <f t="shared" si="1"/>
        <v>1</v>
      </c>
      <c r="Q28" s="211"/>
      <c r="R28" s="211"/>
      <c r="S28" s="212"/>
      <c r="T28" s="226">
        <v>60</v>
      </c>
      <c r="U28" s="229">
        <f>AB29-((60/P29)*S29)</f>
        <v>60</v>
      </c>
      <c r="V28" s="201"/>
      <c r="W28" s="201"/>
      <c r="X28" s="201"/>
      <c r="Y28" s="213" t="str">
        <f t="shared" si="2"/>
        <v xml:space="preserve"> </v>
      </c>
      <c r="Z28" s="201"/>
      <c r="AA28" s="201"/>
      <c r="AB28" s="49">
        <f t="shared" si="3"/>
        <v>0</v>
      </c>
      <c r="AC28" s="49" t="str">
        <f t="shared" si="4"/>
        <v xml:space="preserve"> </v>
      </c>
      <c r="AD28" s="53" t="str">
        <f t="shared" si="0"/>
        <v/>
      </c>
      <c r="AE28" s="2"/>
      <c r="AF28" s="2"/>
      <c r="AG28" s="2"/>
      <c r="AH28" s="35"/>
      <c r="AI28" s="36"/>
      <c r="AJ28" s="36"/>
      <c r="AK28" s="36"/>
      <c r="AL28" s="36"/>
      <c r="AN28" s="2"/>
      <c r="AO28" s="2"/>
      <c r="BE28" s="40"/>
    </row>
    <row r="29" spans="1:57" ht="29.25" customHeight="1" x14ac:dyDescent="0.5">
      <c r="A29" s="51"/>
      <c r="B29" s="55" t="s">
        <v>45</v>
      </c>
      <c r="C29" s="54"/>
      <c r="D29" s="54"/>
      <c r="E29" s="54"/>
      <c r="F29" s="54"/>
      <c r="G29" s="46" t="s">
        <v>99</v>
      </c>
      <c r="H29" s="77"/>
      <c r="I29" s="248" t="s">
        <v>49</v>
      </c>
      <c r="J29" s="249"/>
      <c r="K29" s="167">
        <f t="shared" si="6"/>
        <v>0</v>
      </c>
      <c r="L29" s="143">
        <f>SUMIF($R$4:$R$579,"L6",$S$4:$S$579)</f>
        <v>0</v>
      </c>
      <c r="M29" s="144">
        <f>(K29/60)*$E$8</f>
        <v>0</v>
      </c>
      <c r="N29" s="145" t="e">
        <f>L29/M29</f>
        <v>#DIV/0!</v>
      </c>
      <c r="O29" s="79"/>
      <c r="P29" s="50">
        <f t="shared" si="1"/>
        <v>1</v>
      </c>
      <c r="Q29" s="192"/>
      <c r="R29" s="192"/>
      <c r="S29" s="193"/>
      <c r="T29" s="227"/>
      <c r="U29" s="230"/>
      <c r="V29" s="65"/>
      <c r="W29" s="65"/>
      <c r="X29" s="65"/>
      <c r="Y29" s="164" t="str">
        <f t="shared" si="2"/>
        <v xml:space="preserve"> </v>
      </c>
      <c r="Z29" s="65"/>
      <c r="AA29" s="61"/>
      <c r="AB29" s="49">
        <f t="shared" si="3"/>
        <v>60</v>
      </c>
      <c r="AC29" s="49" t="str">
        <f t="shared" si="4"/>
        <v xml:space="preserve"> </v>
      </c>
      <c r="AD29" s="53" t="str">
        <f t="shared" si="0"/>
        <v/>
      </c>
      <c r="AE29" s="2"/>
      <c r="AF29" s="2"/>
      <c r="AG29" s="2"/>
      <c r="AH29" s="35"/>
      <c r="AI29" s="36"/>
      <c r="AJ29" s="36"/>
      <c r="AK29" s="36"/>
      <c r="AL29" s="36"/>
      <c r="AN29" s="2"/>
      <c r="AO29" s="2"/>
      <c r="BE29" s="40"/>
    </row>
    <row r="30" spans="1:57" ht="29.25" customHeight="1" x14ac:dyDescent="0.5">
      <c r="A30" s="51"/>
      <c r="B30" s="55" t="s">
        <v>47</v>
      </c>
      <c r="C30" s="55"/>
      <c r="D30" s="55"/>
      <c r="E30" s="55"/>
      <c r="F30" s="55"/>
      <c r="G30" s="46"/>
      <c r="H30" s="77"/>
      <c r="I30" s="265" t="s">
        <v>50</v>
      </c>
      <c r="J30" s="266"/>
      <c r="K30" s="172">
        <f t="shared" si="6"/>
        <v>0</v>
      </c>
      <c r="L30" s="147">
        <f>SUMIF($R$4:$R$579,"L8",$S$4:$S$579)</f>
        <v>0</v>
      </c>
      <c r="M30" s="144">
        <f>(K30/60)*$E$8</f>
        <v>0</v>
      </c>
      <c r="N30" s="148" t="e">
        <f>L30/M30</f>
        <v>#DIV/0!</v>
      </c>
      <c r="O30" s="79"/>
      <c r="P30" s="50">
        <f t="shared" si="1"/>
        <v>1</v>
      </c>
      <c r="Q30" s="196"/>
      <c r="R30" s="196"/>
      <c r="S30" s="197"/>
      <c r="T30" s="228"/>
      <c r="U30" s="231"/>
      <c r="V30" s="198"/>
      <c r="W30" s="198"/>
      <c r="X30" s="198"/>
      <c r="Y30" s="199" t="str">
        <f t="shared" si="2"/>
        <v xml:space="preserve"> </v>
      </c>
      <c r="Z30" s="198"/>
      <c r="AA30" s="200"/>
      <c r="AB30" s="49">
        <f t="shared" si="3"/>
        <v>0</v>
      </c>
      <c r="AC30" s="49" t="str">
        <f t="shared" si="4"/>
        <v xml:space="preserve"> </v>
      </c>
      <c r="AD30" s="53" t="str">
        <f t="shared" si="0"/>
        <v/>
      </c>
      <c r="AE30" s="2"/>
      <c r="AF30" s="2"/>
      <c r="AG30" s="2"/>
      <c r="AH30" s="35"/>
      <c r="AI30" s="36"/>
      <c r="AJ30" s="36"/>
      <c r="AK30" s="36"/>
      <c r="AL30" s="36"/>
      <c r="AN30" s="2"/>
      <c r="AO30" s="2"/>
      <c r="BE30" s="40"/>
    </row>
    <row r="31" spans="1:57" ht="29.25" customHeight="1" x14ac:dyDescent="0.5">
      <c r="A31" s="51"/>
      <c r="B31" s="55" t="s">
        <v>4</v>
      </c>
      <c r="C31" s="55" t="s">
        <v>7</v>
      </c>
      <c r="D31" s="55"/>
      <c r="E31" s="55" t="s">
        <v>36</v>
      </c>
      <c r="F31" s="55" t="s">
        <v>23</v>
      </c>
      <c r="G31" s="46"/>
      <c r="H31" s="71"/>
      <c r="I31" s="173">
        <v>1</v>
      </c>
      <c r="J31" s="149" t="s">
        <v>53</v>
      </c>
      <c r="K31" s="172">
        <f t="shared" si="6"/>
        <v>0</v>
      </c>
      <c r="L31" s="147">
        <f>SUMIF($R$4:$R$579,"L10",$S$4:$S$579)</f>
        <v>0</v>
      </c>
      <c r="M31" s="150">
        <f>(K31/60)*$E$13</f>
        <v>0</v>
      </c>
      <c r="N31" s="148" t="e">
        <f t="shared" ref="N31:N35" si="7">L31/M31</f>
        <v>#DIV/0!</v>
      </c>
      <c r="O31" s="48"/>
      <c r="P31" s="50">
        <f t="shared" si="1"/>
        <v>1</v>
      </c>
      <c r="Q31" s="201"/>
      <c r="R31" s="202"/>
      <c r="S31" s="203"/>
      <c r="T31" s="220">
        <v>60</v>
      </c>
      <c r="U31" s="223">
        <f>AB32-((60/P32)*S32)</f>
        <v>60</v>
      </c>
      <c r="V31" s="204"/>
      <c r="W31" s="204"/>
      <c r="X31" s="204"/>
      <c r="Y31" s="205" t="str">
        <f t="shared" si="2"/>
        <v xml:space="preserve"> </v>
      </c>
      <c r="Z31" s="204"/>
      <c r="AA31" s="206"/>
      <c r="AB31" s="49">
        <f t="shared" si="3"/>
        <v>0</v>
      </c>
      <c r="AC31" s="49" t="str">
        <f t="shared" si="4"/>
        <v xml:space="preserve"> </v>
      </c>
      <c r="AD31" s="53" t="str">
        <f t="shared" si="0"/>
        <v/>
      </c>
      <c r="AE31" s="2"/>
      <c r="AF31" s="2"/>
      <c r="AG31" s="2"/>
      <c r="AH31" s="35"/>
      <c r="AI31" s="36"/>
      <c r="AJ31" s="36"/>
      <c r="AK31" s="36"/>
      <c r="AL31" s="36"/>
      <c r="AN31" s="2"/>
      <c r="AO31" s="2"/>
      <c r="BE31" s="40"/>
    </row>
    <row r="32" spans="1:57" ht="29.25" customHeight="1" x14ac:dyDescent="0.5">
      <c r="A32" s="51"/>
      <c r="B32" s="56" t="s">
        <v>5</v>
      </c>
      <c r="C32" s="55" t="s">
        <v>38</v>
      </c>
      <c r="D32" s="55"/>
      <c r="E32" s="54" t="s">
        <v>53</v>
      </c>
      <c r="F32" s="54" t="s">
        <v>38</v>
      </c>
      <c r="G32" s="46"/>
      <c r="H32" s="71"/>
      <c r="I32" s="267" t="s">
        <v>38</v>
      </c>
      <c r="J32" s="268"/>
      <c r="K32" s="167">
        <f t="shared" si="6"/>
        <v>0</v>
      </c>
      <c r="L32" s="143">
        <f>SUMIF($R$4:$R$579,"L12",$S$4:$S$579)</f>
        <v>0</v>
      </c>
      <c r="M32" s="144">
        <f>(K32/60)*$E$11</f>
        <v>0</v>
      </c>
      <c r="N32" s="145" t="e">
        <f t="shared" si="7"/>
        <v>#DIV/0!</v>
      </c>
      <c r="O32" s="80"/>
      <c r="P32" s="50">
        <f t="shared" si="1"/>
        <v>1</v>
      </c>
      <c r="Q32" s="64"/>
      <c r="R32" s="64"/>
      <c r="S32" s="63"/>
      <c r="T32" s="221"/>
      <c r="U32" s="224"/>
      <c r="V32" s="64"/>
      <c r="W32" s="64"/>
      <c r="X32" s="64"/>
      <c r="Y32" s="163" t="str">
        <f t="shared" si="2"/>
        <v xml:space="preserve"> </v>
      </c>
      <c r="Z32" s="64"/>
      <c r="AA32" s="60"/>
      <c r="AB32" s="49">
        <f t="shared" si="3"/>
        <v>60</v>
      </c>
      <c r="AC32" s="49" t="str">
        <f t="shared" si="4"/>
        <v xml:space="preserve"> </v>
      </c>
      <c r="AD32" s="53" t="str">
        <f t="shared" si="0"/>
        <v/>
      </c>
      <c r="AE32" s="2"/>
      <c r="AF32" s="2"/>
      <c r="AG32" s="2"/>
      <c r="AH32" s="35"/>
      <c r="AI32" s="36"/>
      <c r="AJ32" s="36"/>
      <c r="AK32" s="36"/>
      <c r="AL32" s="36"/>
      <c r="AN32" s="2"/>
      <c r="AO32" s="2"/>
      <c r="AP32" s="2"/>
      <c r="AQ32" s="2"/>
      <c r="AR32" s="43"/>
      <c r="AS32" s="43"/>
      <c r="AT32" s="41"/>
      <c r="AU32" s="41"/>
      <c r="AV32" s="41"/>
      <c r="AW32" s="41"/>
      <c r="AX32" s="41"/>
      <c r="AY32" s="41"/>
      <c r="AZ32" s="41"/>
      <c r="BA32" s="41"/>
      <c r="BB32" s="41"/>
      <c r="BC32" s="40"/>
      <c r="BD32" s="40"/>
      <c r="BE32" s="40"/>
    </row>
    <row r="33" spans="1:95" ht="29.25" customHeight="1" thickBot="1" x14ac:dyDescent="0.55000000000000004">
      <c r="A33" s="51"/>
      <c r="B33" s="55" t="s">
        <v>41</v>
      </c>
      <c r="C33" s="55" t="s">
        <v>39</v>
      </c>
      <c r="D33" s="55"/>
      <c r="E33" s="54"/>
      <c r="F33" s="54" t="s">
        <v>39</v>
      </c>
      <c r="G33" s="46"/>
      <c r="H33" s="71"/>
      <c r="I33" s="267" t="s">
        <v>39</v>
      </c>
      <c r="J33" s="268"/>
      <c r="K33" s="174">
        <f t="shared" si="6"/>
        <v>0</v>
      </c>
      <c r="L33" s="152">
        <f>SUMIF($R$4:$R$579,"L14",$S$4:$S$579)</f>
        <v>0</v>
      </c>
      <c r="M33" s="189">
        <f>(K33/60)*$E$11</f>
        <v>0</v>
      </c>
      <c r="N33" s="154" t="e">
        <f t="shared" si="7"/>
        <v>#DIV/0!</v>
      </c>
      <c r="O33" s="175"/>
      <c r="P33" s="50">
        <f t="shared" si="1"/>
        <v>1</v>
      </c>
      <c r="Q33" s="64"/>
      <c r="R33" s="64"/>
      <c r="S33" s="63"/>
      <c r="T33" s="221"/>
      <c r="U33" s="224"/>
      <c r="V33" s="65"/>
      <c r="W33" s="65"/>
      <c r="X33" s="65"/>
      <c r="Y33" s="164" t="str">
        <f t="shared" si="2"/>
        <v xml:space="preserve"> </v>
      </c>
      <c r="Z33" s="65"/>
      <c r="AA33" s="61"/>
      <c r="AB33" s="49">
        <f t="shared" si="3"/>
        <v>0</v>
      </c>
      <c r="AC33" s="49" t="str">
        <f t="shared" si="4"/>
        <v xml:space="preserve"> </v>
      </c>
      <c r="AD33" s="53" t="str">
        <f t="shared" si="0"/>
        <v/>
      </c>
      <c r="AE33" s="2"/>
      <c r="AF33" s="2"/>
      <c r="AG33" s="2"/>
      <c r="AH33" s="35"/>
      <c r="AI33" s="36"/>
      <c r="AJ33" s="36"/>
      <c r="AK33" s="36"/>
      <c r="AL33" s="36"/>
      <c r="AN33" s="2"/>
      <c r="AO33" s="2"/>
      <c r="AP33" s="2"/>
      <c r="AQ33" s="2"/>
      <c r="AR33" s="43"/>
      <c r="AS33" s="43"/>
      <c r="AT33" s="41"/>
      <c r="AU33" s="41"/>
      <c r="AV33" s="41"/>
      <c r="AW33" s="41"/>
      <c r="AX33" s="41"/>
      <c r="AY33" s="41"/>
      <c r="AZ33" s="41"/>
      <c r="BA33" s="41"/>
      <c r="BB33" s="41"/>
      <c r="BC33" s="40"/>
      <c r="BD33" s="40"/>
      <c r="BE33" s="40"/>
    </row>
    <row r="34" spans="1:95" ht="29.25" customHeight="1" thickBot="1" x14ac:dyDescent="0.45">
      <c r="A34" s="51"/>
      <c r="B34" s="55" t="s">
        <v>42</v>
      </c>
      <c r="C34" s="55"/>
      <c r="D34" s="55"/>
      <c r="E34" s="54"/>
      <c r="F34" s="54"/>
      <c r="G34" s="46"/>
      <c r="H34" s="71"/>
      <c r="I34" s="271" t="s">
        <v>43</v>
      </c>
      <c r="J34" s="272"/>
      <c r="K34" s="174">
        <f t="shared" si="6"/>
        <v>0</v>
      </c>
      <c r="L34" s="152">
        <f>SUMIF($R$4:$R$579,"L14 MVP",$S$4:$S$579)</f>
        <v>0</v>
      </c>
      <c r="M34" s="189">
        <f>(K34/60)*$E$12</f>
        <v>0</v>
      </c>
      <c r="N34" s="154" t="e">
        <f t="shared" si="7"/>
        <v>#DIV/0!</v>
      </c>
      <c r="O34" s="175"/>
      <c r="P34" s="50">
        <f t="shared" si="1"/>
        <v>1</v>
      </c>
      <c r="Q34" s="211"/>
      <c r="R34" s="211"/>
      <c r="S34" s="212"/>
      <c r="T34" s="226">
        <v>60</v>
      </c>
      <c r="U34" s="229">
        <f>AB35-((60/P35)*S35)</f>
        <v>60</v>
      </c>
      <c r="V34" s="201"/>
      <c r="W34" s="201"/>
      <c r="X34" s="201"/>
      <c r="Y34" s="213" t="str">
        <f t="shared" si="2"/>
        <v xml:space="preserve"> </v>
      </c>
      <c r="Z34" s="201"/>
      <c r="AA34" s="201"/>
      <c r="AB34" s="49">
        <f t="shared" si="3"/>
        <v>0</v>
      </c>
      <c r="AC34" s="49" t="str">
        <f t="shared" si="4"/>
        <v xml:space="preserve"> </v>
      </c>
      <c r="AD34" s="53" t="str">
        <f t="shared" si="0"/>
        <v/>
      </c>
      <c r="AE34" s="2"/>
      <c r="AF34" s="2"/>
      <c r="AG34" s="2"/>
      <c r="AH34" s="35"/>
      <c r="AI34" s="36"/>
      <c r="AJ34" s="36"/>
      <c r="AK34" s="36"/>
      <c r="AL34" s="36"/>
      <c r="AN34" s="2"/>
      <c r="AO34" s="2"/>
      <c r="AP34" s="2"/>
      <c r="AQ34" s="2"/>
      <c r="AR34" s="43"/>
      <c r="AS34" s="43"/>
      <c r="AT34" s="41"/>
      <c r="AU34" s="41"/>
      <c r="AV34" s="41"/>
      <c r="AW34" s="41"/>
      <c r="AX34" s="41"/>
      <c r="AY34" s="41"/>
      <c r="AZ34" s="41"/>
      <c r="BA34" s="41"/>
      <c r="BB34" s="41"/>
      <c r="BC34" s="40"/>
      <c r="BD34" s="40"/>
      <c r="BE34" s="40"/>
    </row>
    <row r="35" spans="1:95" ht="29.25" customHeight="1" thickBot="1" x14ac:dyDescent="0.55000000000000004">
      <c r="A35" s="51"/>
      <c r="B35" s="55" t="s">
        <v>36</v>
      </c>
      <c r="C35" s="52"/>
      <c r="D35" s="52"/>
      <c r="E35" s="54"/>
      <c r="F35" s="54"/>
      <c r="G35" s="46"/>
      <c r="H35" s="71"/>
      <c r="I35" s="269" t="s">
        <v>99</v>
      </c>
      <c r="J35" s="270"/>
      <c r="K35" s="174">
        <f t="shared" si="6"/>
        <v>0</v>
      </c>
      <c r="L35" s="152">
        <f>SUMIF($R$4:$R$579,"L16",$S$4:$S$579)</f>
        <v>0</v>
      </c>
      <c r="M35" s="189">
        <f>(K35/60)*$E$14</f>
        <v>0</v>
      </c>
      <c r="N35" s="154" t="e">
        <f t="shared" si="7"/>
        <v>#DIV/0!</v>
      </c>
      <c r="O35" s="175"/>
      <c r="P35" s="50">
        <f t="shared" si="1"/>
        <v>1</v>
      </c>
      <c r="Q35" s="192"/>
      <c r="R35" s="192"/>
      <c r="S35" s="193"/>
      <c r="T35" s="227"/>
      <c r="U35" s="230"/>
      <c r="V35" s="65"/>
      <c r="W35" s="65"/>
      <c r="X35" s="65"/>
      <c r="Y35" s="164" t="str">
        <f t="shared" si="2"/>
        <v xml:space="preserve"> </v>
      </c>
      <c r="Z35" s="65"/>
      <c r="AA35" s="61"/>
      <c r="AB35" s="49">
        <f t="shared" si="3"/>
        <v>60</v>
      </c>
      <c r="AC35" s="49" t="str">
        <f t="shared" si="4"/>
        <v xml:space="preserve"> </v>
      </c>
      <c r="AD35" s="53" t="str">
        <f t="shared" si="0"/>
        <v/>
      </c>
      <c r="AE35" s="2"/>
      <c r="AF35" s="2"/>
      <c r="AG35" s="2"/>
    </row>
    <row r="36" spans="1:95" ht="29.25" customHeight="1" thickBot="1" x14ac:dyDescent="0.55000000000000004">
      <c r="A36" s="51"/>
      <c r="B36" s="55" t="s">
        <v>20</v>
      </c>
      <c r="C36" s="52"/>
      <c r="D36" s="52"/>
      <c r="E36" s="57"/>
      <c r="F36" s="57"/>
      <c r="G36" s="58"/>
      <c r="I36" s="53"/>
      <c r="J36" s="53"/>
      <c r="K36" s="156" t="s">
        <v>2</v>
      </c>
      <c r="L36" s="157">
        <f>SUM(L23:L35)</f>
        <v>0</v>
      </c>
      <c r="M36" s="158">
        <f>SUM(M23:M35)</f>
        <v>0</v>
      </c>
      <c r="N36" s="159" t="e">
        <f>L36/M36</f>
        <v>#DIV/0!</v>
      </c>
      <c r="O36" s="53"/>
      <c r="P36" s="50">
        <f t="shared" si="1"/>
        <v>1</v>
      </c>
      <c r="Q36" s="196"/>
      <c r="R36" s="196"/>
      <c r="S36" s="197"/>
      <c r="T36" s="228"/>
      <c r="U36" s="231"/>
      <c r="V36" s="198"/>
      <c r="W36" s="198"/>
      <c r="X36" s="198"/>
      <c r="Y36" s="199" t="str">
        <f t="shared" si="2"/>
        <v xml:space="preserve"> </v>
      </c>
      <c r="Z36" s="198"/>
      <c r="AA36" s="200"/>
      <c r="AB36" s="49">
        <f t="shared" si="3"/>
        <v>0</v>
      </c>
      <c r="AC36" s="49" t="str">
        <f t="shared" si="4"/>
        <v xml:space="preserve"> </v>
      </c>
      <c r="AD36" s="53" t="str">
        <f t="shared" ref="AD36:AD67" si="8">IF(Q36=$B$26,(IF(OR(R36=$C$26,R36=$C$27,R36=$C$28),"Correcto","Incorrecto")),(IF(Q36=$B$27,(IF(OR(R36=$C$26,R36=$C$27),"Correcto","Incorrecto")),(IF(Q36=$B$28,(IF(OR(R36=$C$26,R36=$C$27),"Correcto","Incorrecto")),(IF(Q36=$B$29,(IF(OR(R36=$C$26,R36=$C$27),"Correcto","Incorrecto")),(IF(Q36=$B$30,(IF(OR(R36=$C$26,R36=$C$27),"Correcto","Incorrecto")),(IF(Q36=$B$31,(IF(OR(R36=$E$26,R36=$E$27),"Correcto","Incorrecto")),(IF(OR(Q36=$B$32,Q36=$B$33),(IF(R36=Ford_3.0L,"Correcto","Incorrecto")),(IF(OR(Q36=$B$34,Q36=$B$37),(IF(OR(R36=$C$32,R36=$C$33),"Correcto","Incorrecto")),(IF(Q36=$B$35,(IF(R36=Nissan,"Correcto","Incorrecto")),(IF(Q36=$B$36,(IF(OR(R36=$C$26,R36=$C$27),"Correcto","Incorrecto")),(IF(Q36=$B$38,(IF(R36=GM,"Correcto","Incorrecto")),"")))))))))))))))))))))</f>
        <v/>
      </c>
    </row>
    <row r="37" spans="1:95" ht="29.25" customHeight="1" x14ac:dyDescent="0.5">
      <c r="A37" s="51"/>
      <c r="B37" s="55" t="s">
        <v>40</v>
      </c>
      <c r="C37" s="52"/>
      <c r="D37" s="52"/>
      <c r="E37" s="57"/>
      <c r="F37" s="57"/>
      <c r="G37" s="58"/>
      <c r="I37" s="53"/>
      <c r="J37" s="53"/>
      <c r="K37" s="53"/>
      <c r="L37" s="53"/>
      <c r="M37" s="53"/>
      <c r="N37" s="53"/>
      <c r="O37" s="53"/>
      <c r="P37" s="50">
        <f t="shared" si="1"/>
        <v>1</v>
      </c>
      <c r="Q37" s="201"/>
      <c r="R37" s="202"/>
      <c r="S37" s="203"/>
      <c r="T37" s="220">
        <v>60</v>
      </c>
      <c r="U37" s="223">
        <f>AB38-((60/P38)*S38)</f>
        <v>60</v>
      </c>
      <c r="V37" s="204"/>
      <c r="W37" s="204"/>
      <c r="X37" s="204"/>
      <c r="Y37" s="205" t="str">
        <f t="shared" si="2"/>
        <v xml:space="preserve"> </v>
      </c>
      <c r="Z37" s="204"/>
      <c r="AA37" s="206"/>
      <c r="AB37" s="49">
        <f t="shared" si="3"/>
        <v>0</v>
      </c>
      <c r="AC37" s="49" t="str">
        <f t="shared" si="4"/>
        <v xml:space="preserve"> </v>
      </c>
      <c r="AD37" s="53" t="str">
        <f t="shared" si="8"/>
        <v/>
      </c>
    </row>
    <row r="38" spans="1:95" ht="29.25" customHeight="1" x14ac:dyDescent="0.5">
      <c r="A38" s="51"/>
      <c r="B38" s="55" t="s">
        <v>100</v>
      </c>
      <c r="C38" s="52" t="s">
        <v>68</v>
      </c>
      <c r="D38" s="52"/>
      <c r="E38" s="57" t="s">
        <v>76</v>
      </c>
      <c r="F38" s="57"/>
      <c r="G38" s="58"/>
      <c r="H38" s="44"/>
      <c r="I38" s="176"/>
      <c r="J38" s="176"/>
      <c r="K38" s="176"/>
      <c r="L38" s="176"/>
      <c r="M38" s="176"/>
      <c r="N38" s="176"/>
      <c r="O38" s="176"/>
      <c r="P38" s="50">
        <f t="shared" si="1"/>
        <v>1</v>
      </c>
      <c r="Q38" s="64"/>
      <c r="R38" s="64"/>
      <c r="S38" s="63"/>
      <c r="T38" s="221"/>
      <c r="U38" s="224"/>
      <c r="V38" s="64"/>
      <c r="W38" s="64"/>
      <c r="X38" s="64"/>
      <c r="Y38" s="163" t="str">
        <f t="shared" si="2"/>
        <v xml:space="preserve"> </v>
      </c>
      <c r="Z38" s="64"/>
      <c r="AA38" s="60"/>
      <c r="AB38" s="49">
        <f t="shared" si="3"/>
        <v>60</v>
      </c>
      <c r="AC38" s="49" t="str">
        <f t="shared" si="4"/>
        <v xml:space="preserve"> </v>
      </c>
      <c r="AD38" s="53" t="str">
        <f t="shared" si="8"/>
        <v/>
      </c>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6"/>
      <c r="CA38" s="6"/>
      <c r="CB38" s="6"/>
      <c r="CC38" s="6"/>
      <c r="CD38" s="6"/>
      <c r="CE38" s="6"/>
      <c r="CF38" s="6"/>
      <c r="CG38" s="6"/>
      <c r="CH38" s="6"/>
      <c r="CI38" s="6"/>
      <c r="CJ38" s="6"/>
      <c r="CK38" s="6"/>
      <c r="CL38" s="6"/>
      <c r="CM38" s="6"/>
      <c r="CN38" s="6"/>
      <c r="CO38" s="6"/>
      <c r="CP38" s="6"/>
      <c r="CQ38" s="6"/>
    </row>
    <row r="39" spans="1:95" ht="29.25" customHeight="1" x14ac:dyDescent="0.5">
      <c r="A39" s="51"/>
      <c r="B39" s="55" t="s">
        <v>67</v>
      </c>
      <c r="C39" s="52" t="s">
        <v>69</v>
      </c>
      <c r="D39" s="52"/>
      <c r="E39" s="57" t="s">
        <v>77</v>
      </c>
      <c r="F39" s="57"/>
      <c r="G39" s="58"/>
      <c r="H39" s="72"/>
      <c r="I39" s="177"/>
      <c r="J39" s="177"/>
      <c r="K39" s="177"/>
      <c r="L39" s="177"/>
      <c r="M39" s="177"/>
      <c r="N39" s="177"/>
      <c r="O39" s="177"/>
      <c r="P39" s="50">
        <f t="shared" si="1"/>
        <v>1</v>
      </c>
      <c r="Q39" s="64"/>
      <c r="R39" s="64"/>
      <c r="S39" s="63"/>
      <c r="T39" s="221"/>
      <c r="U39" s="224"/>
      <c r="V39" s="65"/>
      <c r="W39" s="65"/>
      <c r="X39" s="65"/>
      <c r="Y39" s="164" t="str">
        <f t="shared" si="2"/>
        <v xml:space="preserve"> </v>
      </c>
      <c r="Z39" s="65"/>
      <c r="AA39" s="61"/>
      <c r="AB39" s="49">
        <f t="shared" si="3"/>
        <v>0</v>
      </c>
      <c r="AC39" s="49" t="str">
        <f t="shared" si="4"/>
        <v xml:space="preserve"> </v>
      </c>
      <c r="AD39" s="53" t="str">
        <f t="shared" si="8"/>
        <v/>
      </c>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row>
    <row r="40" spans="1:95" ht="29.25" customHeight="1" x14ac:dyDescent="0.4">
      <c r="A40" s="51"/>
      <c r="B40" s="55">
        <v>1</v>
      </c>
      <c r="C40" s="52" t="s">
        <v>70</v>
      </c>
      <c r="D40" s="52"/>
      <c r="E40" s="57" t="s">
        <v>78</v>
      </c>
      <c r="F40" s="57"/>
      <c r="G40" s="58"/>
      <c r="I40" s="53"/>
      <c r="J40" s="53"/>
      <c r="K40" s="53"/>
      <c r="L40" s="53"/>
      <c r="M40" s="53"/>
      <c r="N40" s="53"/>
      <c r="O40" s="53"/>
      <c r="P40" s="50">
        <f t="shared" si="1"/>
        <v>1</v>
      </c>
      <c r="Q40" s="211"/>
      <c r="R40" s="211"/>
      <c r="S40" s="212"/>
      <c r="T40" s="226">
        <v>60</v>
      </c>
      <c r="U40" s="229">
        <f>AB41-((60/P41)*S41)</f>
        <v>60</v>
      </c>
      <c r="V40" s="201"/>
      <c r="W40" s="201"/>
      <c r="X40" s="201"/>
      <c r="Y40" s="213" t="str">
        <f t="shared" si="2"/>
        <v xml:space="preserve"> </v>
      </c>
      <c r="Z40" s="201"/>
      <c r="AA40" s="201"/>
      <c r="AB40" s="49">
        <f t="shared" si="3"/>
        <v>0</v>
      </c>
      <c r="AC40" s="49" t="str">
        <f t="shared" si="4"/>
        <v xml:space="preserve"> </v>
      </c>
      <c r="AD40" s="53" t="str">
        <f t="shared" si="8"/>
        <v/>
      </c>
    </row>
    <row r="41" spans="1:95" ht="29.25" customHeight="1" x14ac:dyDescent="0.5">
      <c r="A41" s="51"/>
      <c r="B41" s="59">
        <v>2</v>
      </c>
      <c r="C41" s="52" t="s">
        <v>71</v>
      </c>
      <c r="D41" s="52"/>
      <c r="E41" s="57" t="s">
        <v>79</v>
      </c>
      <c r="F41" s="57"/>
      <c r="G41" s="58"/>
      <c r="I41" s="53"/>
      <c r="J41" s="53"/>
      <c r="K41" s="53"/>
      <c r="L41" s="53"/>
      <c r="M41" s="53"/>
      <c r="N41" s="53"/>
      <c r="O41" s="53"/>
      <c r="P41" s="50">
        <f t="shared" si="1"/>
        <v>1</v>
      </c>
      <c r="Q41" s="192"/>
      <c r="R41" s="192"/>
      <c r="S41" s="193"/>
      <c r="T41" s="227"/>
      <c r="U41" s="230"/>
      <c r="V41" s="65"/>
      <c r="W41" s="65"/>
      <c r="X41" s="65"/>
      <c r="Y41" s="164" t="str">
        <f t="shared" si="2"/>
        <v xml:space="preserve"> </v>
      </c>
      <c r="Z41" s="65"/>
      <c r="AA41" s="61"/>
      <c r="AB41" s="49">
        <f t="shared" si="3"/>
        <v>60</v>
      </c>
      <c r="AC41" s="49" t="str">
        <f t="shared" si="4"/>
        <v xml:space="preserve"> </v>
      </c>
      <c r="AD41" s="53" t="str">
        <f t="shared" si="8"/>
        <v/>
      </c>
    </row>
    <row r="42" spans="1:95" ht="29.25" customHeight="1" x14ac:dyDescent="0.5">
      <c r="A42" s="51"/>
      <c r="B42" s="59">
        <v>3</v>
      </c>
      <c r="C42" s="52" t="s">
        <v>72</v>
      </c>
      <c r="D42" s="52"/>
      <c r="E42" s="57"/>
      <c r="F42" s="57"/>
      <c r="G42" s="58"/>
      <c r="O42" s="53"/>
      <c r="P42" s="50">
        <f t="shared" si="1"/>
        <v>1</v>
      </c>
      <c r="Q42" s="196"/>
      <c r="R42" s="196"/>
      <c r="S42" s="197"/>
      <c r="T42" s="228"/>
      <c r="U42" s="231"/>
      <c r="V42" s="198"/>
      <c r="W42" s="198"/>
      <c r="X42" s="198"/>
      <c r="Y42" s="199" t="str">
        <f t="shared" si="2"/>
        <v xml:space="preserve"> </v>
      </c>
      <c r="Z42" s="198"/>
      <c r="AA42" s="200"/>
      <c r="AB42" s="49">
        <f t="shared" si="3"/>
        <v>0</v>
      </c>
      <c r="AC42" s="49" t="str">
        <f t="shared" si="4"/>
        <v xml:space="preserve"> </v>
      </c>
      <c r="AD42" s="53" t="str">
        <f t="shared" si="8"/>
        <v/>
      </c>
    </row>
    <row r="43" spans="1:95" ht="29.25" customHeight="1" x14ac:dyDescent="0.5">
      <c r="A43" s="51"/>
      <c r="B43" s="59">
        <v>4</v>
      </c>
      <c r="C43" s="52" t="s">
        <v>73</v>
      </c>
      <c r="D43" s="52"/>
      <c r="E43" s="57" t="s">
        <v>80</v>
      </c>
      <c r="F43" s="57"/>
      <c r="G43" s="58"/>
      <c r="O43" s="53"/>
      <c r="P43" s="50">
        <f t="shared" si="1"/>
        <v>1</v>
      </c>
      <c r="Q43" s="201"/>
      <c r="R43" s="202"/>
      <c r="S43" s="203"/>
      <c r="T43" s="220">
        <v>60</v>
      </c>
      <c r="U43" s="223">
        <f>AB44-((60/P44)*S44)</f>
        <v>60</v>
      </c>
      <c r="V43" s="204"/>
      <c r="W43" s="204"/>
      <c r="X43" s="204"/>
      <c r="Y43" s="205" t="str">
        <f t="shared" si="2"/>
        <v xml:space="preserve"> </v>
      </c>
      <c r="Z43" s="204"/>
      <c r="AA43" s="206"/>
      <c r="AB43" s="49">
        <f t="shared" si="3"/>
        <v>0</v>
      </c>
      <c r="AC43" s="49" t="str">
        <f t="shared" si="4"/>
        <v xml:space="preserve"> </v>
      </c>
      <c r="AD43" s="53" t="str">
        <f t="shared" si="8"/>
        <v/>
      </c>
    </row>
    <row r="44" spans="1:95" ht="29.25" customHeight="1" x14ac:dyDescent="0.5">
      <c r="A44" s="51"/>
      <c r="B44" s="59">
        <v>5</v>
      </c>
      <c r="C44" s="52" t="s">
        <v>74</v>
      </c>
      <c r="D44" s="52"/>
      <c r="E44" s="57" t="s">
        <v>81</v>
      </c>
      <c r="F44" s="57"/>
      <c r="G44" s="58"/>
      <c r="O44" s="53"/>
      <c r="P44" s="50">
        <f t="shared" si="1"/>
        <v>1</v>
      </c>
      <c r="Q44" s="64"/>
      <c r="R44" s="64"/>
      <c r="S44" s="63"/>
      <c r="T44" s="221"/>
      <c r="U44" s="224"/>
      <c r="V44" s="64"/>
      <c r="W44" s="64"/>
      <c r="X44" s="64"/>
      <c r="Y44" s="163" t="str">
        <f t="shared" si="2"/>
        <v xml:space="preserve"> </v>
      </c>
      <c r="Z44" s="64"/>
      <c r="AA44" s="60"/>
      <c r="AB44" s="49">
        <f t="shared" si="3"/>
        <v>60</v>
      </c>
      <c r="AC44" s="49" t="str">
        <f t="shared" si="4"/>
        <v xml:space="preserve"> </v>
      </c>
      <c r="AD44" s="53" t="str">
        <f t="shared" si="8"/>
        <v/>
      </c>
    </row>
    <row r="45" spans="1:95" ht="29.25" customHeight="1" x14ac:dyDescent="0.5">
      <c r="A45" s="51"/>
      <c r="B45" s="59">
        <v>6</v>
      </c>
      <c r="C45" s="52" t="s">
        <v>75</v>
      </c>
      <c r="D45" s="52"/>
      <c r="E45" s="57" t="s">
        <v>82</v>
      </c>
      <c r="F45" s="57"/>
      <c r="G45" s="58"/>
      <c r="O45" s="53"/>
      <c r="P45" s="50">
        <f t="shared" si="1"/>
        <v>1</v>
      </c>
      <c r="Q45" s="64"/>
      <c r="R45" s="64"/>
      <c r="S45" s="63"/>
      <c r="T45" s="221"/>
      <c r="U45" s="224"/>
      <c r="V45" s="65"/>
      <c r="W45" s="65"/>
      <c r="X45" s="65"/>
      <c r="Y45" s="164" t="str">
        <f t="shared" si="2"/>
        <v xml:space="preserve"> </v>
      </c>
      <c r="Z45" s="65"/>
      <c r="AA45" s="61"/>
      <c r="AB45" s="49">
        <f t="shared" si="3"/>
        <v>0</v>
      </c>
      <c r="AC45" s="49" t="str">
        <f t="shared" si="4"/>
        <v xml:space="preserve"> </v>
      </c>
      <c r="AD45" s="53" t="str">
        <f t="shared" si="8"/>
        <v/>
      </c>
    </row>
    <row r="46" spans="1:95" ht="29.25" customHeight="1" x14ac:dyDescent="0.4">
      <c r="A46" s="53"/>
      <c r="B46" s="69">
        <v>7</v>
      </c>
      <c r="C46" s="70"/>
      <c r="D46" s="70"/>
      <c r="E46" s="58" t="s">
        <v>83</v>
      </c>
      <c r="F46" s="58"/>
      <c r="G46" s="58"/>
      <c r="O46" s="53"/>
      <c r="P46" s="50">
        <f t="shared" si="1"/>
        <v>1</v>
      </c>
      <c r="Q46" s="211"/>
      <c r="R46" s="211"/>
      <c r="S46" s="212"/>
      <c r="T46" s="226">
        <v>60</v>
      </c>
      <c r="U46" s="229">
        <f>AB47-((60/P47)*S47)</f>
        <v>60</v>
      </c>
      <c r="V46" s="201"/>
      <c r="W46" s="201"/>
      <c r="X46" s="201"/>
      <c r="Y46" s="213" t="str">
        <f t="shared" si="2"/>
        <v xml:space="preserve"> </v>
      </c>
      <c r="Z46" s="201"/>
      <c r="AA46" s="201"/>
      <c r="AB46" s="49">
        <f t="shared" si="3"/>
        <v>0</v>
      </c>
      <c r="AC46" s="49" t="str">
        <f t="shared" si="4"/>
        <v xml:space="preserve"> </v>
      </c>
      <c r="AD46" s="53" t="str">
        <f t="shared" si="8"/>
        <v/>
      </c>
    </row>
    <row r="47" spans="1:95" ht="29.25" customHeight="1" x14ac:dyDescent="0.5">
      <c r="A47" s="53"/>
      <c r="B47" s="69">
        <v>8</v>
      </c>
      <c r="C47" s="70" t="s">
        <v>86</v>
      </c>
      <c r="D47" s="70"/>
      <c r="E47" s="58" t="s">
        <v>84</v>
      </c>
      <c r="F47" s="58"/>
      <c r="G47" s="58"/>
      <c r="O47" s="53"/>
      <c r="P47" s="50">
        <f t="shared" si="1"/>
        <v>1</v>
      </c>
      <c r="Q47" s="192"/>
      <c r="R47" s="192"/>
      <c r="S47" s="193"/>
      <c r="T47" s="227"/>
      <c r="U47" s="230"/>
      <c r="V47" s="65"/>
      <c r="W47" s="65"/>
      <c r="X47" s="65"/>
      <c r="Y47" s="164" t="str">
        <f t="shared" si="2"/>
        <v xml:space="preserve"> </v>
      </c>
      <c r="Z47" s="65"/>
      <c r="AA47" s="61"/>
      <c r="AB47" s="49">
        <f t="shared" si="3"/>
        <v>60</v>
      </c>
      <c r="AC47" s="49" t="str">
        <f t="shared" si="4"/>
        <v xml:space="preserve"> </v>
      </c>
      <c r="AD47" s="53" t="str">
        <f t="shared" si="8"/>
        <v/>
      </c>
    </row>
    <row r="48" spans="1:95" ht="29.25" customHeight="1" x14ac:dyDescent="0.5">
      <c r="A48" s="53"/>
      <c r="B48" s="69">
        <v>9</v>
      </c>
      <c r="C48" s="70" t="s">
        <v>87</v>
      </c>
      <c r="D48" s="70"/>
      <c r="E48" s="46" t="s">
        <v>85</v>
      </c>
      <c r="F48" s="46"/>
      <c r="G48" s="46"/>
      <c r="O48" s="53"/>
      <c r="P48" s="50">
        <f t="shared" si="1"/>
        <v>1</v>
      </c>
      <c r="Q48" s="196"/>
      <c r="R48" s="196"/>
      <c r="S48" s="197"/>
      <c r="T48" s="228"/>
      <c r="U48" s="231"/>
      <c r="V48" s="198"/>
      <c r="W48" s="198"/>
      <c r="X48" s="198"/>
      <c r="Y48" s="199" t="str">
        <f t="shared" si="2"/>
        <v xml:space="preserve"> </v>
      </c>
      <c r="Z48" s="198"/>
      <c r="AA48" s="200"/>
      <c r="AB48" s="49">
        <f t="shared" si="3"/>
        <v>0</v>
      </c>
      <c r="AC48" s="49" t="str">
        <f t="shared" si="4"/>
        <v xml:space="preserve"> </v>
      </c>
      <c r="AD48" s="53" t="str">
        <f t="shared" si="8"/>
        <v/>
      </c>
    </row>
    <row r="49" spans="1:30" ht="29.25" customHeight="1" x14ac:dyDescent="0.5">
      <c r="A49" s="53"/>
      <c r="B49" s="69">
        <v>10</v>
      </c>
      <c r="C49" s="70"/>
      <c r="D49" s="70"/>
      <c r="E49" s="46"/>
      <c r="F49" s="46"/>
      <c r="G49" s="46"/>
      <c r="O49" s="53"/>
      <c r="P49" s="50">
        <f t="shared" si="1"/>
        <v>1</v>
      </c>
      <c r="Q49" s="201"/>
      <c r="R49" s="202"/>
      <c r="S49" s="203"/>
      <c r="T49" s="220">
        <v>60</v>
      </c>
      <c r="U49" s="223">
        <f>AB50-((60/P50)*S50)</f>
        <v>60</v>
      </c>
      <c r="V49" s="204"/>
      <c r="W49" s="204"/>
      <c r="X49" s="204"/>
      <c r="Y49" s="205" t="str">
        <f t="shared" si="2"/>
        <v xml:space="preserve"> </v>
      </c>
      <c r="Z49" s="204"/>
      <c r="AA49" s="206"/>
      <c r="AB49" s="49">
        <f t="shared" si="3"/>
        <v>0</v>
      </c>
      <c r="AC49" s="49" t="str">
        <f t="shared" si="4"/>
        <v xml:space="preserve"> </v>
      </c>
      <c r="AD49" s="53" t="str">
        <f t="shared" si="8"/>
        <v/>
      </c>
    </row>
    <row r="50" spans="1:30" ht="29.25" customHeight="1" x14ac:dyDescent="0.5">
      <c r="A50" s="53"/>
      <c r="B50" s="69"/>
      <c r="C50" s="70" t="s">
        <v>98</v>
      </c>
      <c r="D50" s="70"/>
      <c r="E50" s="46" t="s">
        <v>91</v>
      </c>
      <c r="F50" s="46"/>
      <c r="G50" s="46"/>
      <c r="O50" s="53"/>
      <c r="P50" s="50">
        <f t="shared" si="1"/>
        <v>1</v>
      </c>
      <c r="Q50" s="64"/>
      <c r="R50" s="64"/>
      <c r="S50" s="63"/>
      <c r="T50" s="221"/>
      <c r="U50" s="224"/>
      <c r="V50" s="64"/>
      <c r="W50" s="64"/>
      <c r="X50" s="64"/>
      <c r="Y50" s="163" t="str">
        <f t="shared" si="2"/>
        <v xml:space="preserve"> </v>
      </c>
      <c r="Z50" s="64"/>
      <c r="AA50" s="60"/>
      <c r="AB50" s="49">
        <f t="shared" si="3"/>
        <v>60</v>
      </c>
      <c r="AC50" s="49" t="str">
        <f t="shared" si="4"/>
        <v xml:space="preserve"> </v>
      </c>
      <c r="AD50" s="53" t="str">
        <f t="shared" si="8"/>
        <v/>
      </c>
    </row>
    <row r="51" spans="1:30" ht="29.25" customHeight="1" x14ac:dyDescent="0.5">
      <c r="A51" s="53"/>
      <c r="B51" s="69"/>
      <c r="C51" s="53" t="s">
        <v>88</v>
      </c>
      <c r="D51" s="53"/>
      <c r="E51" s="53" t="s">
        <v>92</v>
      </c>
      <c r="F51" s="53"/>
      <c r="G51" s="53"/>
      <c r="O51" s="53"/>
      <c r="P51" s="50">
        <f t="shared" si="1"/>
        <v>1</v>
      </c>
      <c r="Q51" s="64"/>
      <c r="R51" s="64"/>
      <c r="S51" s="63"/>
      <c r="T51" s="221"/>
      <c r="U51" s="224"/>
      <c r="V51" s="65"/>
      <c r="W51" s="65"/>
      <c r="X51" s="65"/>
      <c r="Y51" s="164" t="str">
        <f t="shared" si="2"/>
        <v xml:space="preserve"> </v>
      </c>
      <c r="Z51" s="65"/>
      <c r="AA51" s="61"/>
      <c r="AB51" s="49">
        <f t="shared" si="3"/>
        <v>0</v>
      </c>
      <c r="AC51" s="49" t="str">
        <f t="shared" si="4"/>
        <v xml:space="preserve"> </v>
      </c>
      <c r="AD51" s="53" t="str">
        <f t="shared" si="8"/>
        <v/>
      </c>
    </row>
    <row r="52" spans="1:30" ht="29.25" customHeight="1" x14ac:dyDescent="0.4">
      <c r="A52" s="53"/>
      <c r="B52" s="69"/>
      <c r="C52" s="53" t="s">
        <v>89</v>
      </c>
      <c r="D52" s="53"/>
      <c r="E52" s="53" t="s">
        <v>93</v>
      </c>
      <c r="F52" s="53"/>
      <c r="G52" s="53"/>
      <c r="O52" s="53"/>
      <c r="P52" s="50">
        <f t="shared" si="1"/>
        <v>1</v>
      </c>
      <c r="Q52" s="211"/>
      <c r="R52" s="211"/>
      <c r="S52" s="212"/>
      <c r="T52" s="226">
        <v>60</v>
      </c>
      <c r="U52" s="229">
        <f>AB53-((60/P53)*S53)</f>
        <v>60</v>
      </c>
      <c r="V52" s="201"/>
      <c r="W52" s="201"/>
      <c r="X52" s="201"/>
      <c r="Y52" s="213" t="str">
        <f t="shared" si="2"/>
        <v xml:space="preserve"> </v>
      </c>
      <c r="Z52" s="201"/>
      <c r="AA52" s="201"/>
      <c r="AB52" s="49">
        <f t="shared" si="3"/>
        <v>0</v>
      </c>
      <c r="AC52" s="49" t="str">
        <f t="shared" si="4"/>
        <v xml:space="preserve"> </v>
      </c>
      <c r="AD52" s="53" t="str">
        <f t="shared" si="8"/>
        <v/>
      </c>
    </row>
    <row r="53" spans="1:30" ht="29.25" customHeight="1" x14ac:dyDescent="0.5">
      <c r="A53" s="53"/>
      <c r="B53" s="69"/>
      <c r="C53" s="53" t="s">
        <v>90</v>
      </c>
      <c r="D53" s="53"/>
      <c r="E53" s="53" t="s">
        <v>94</v>
      </c>
      <c r="F53" s="53"/>
      <c r="G53" s="53"/>
      <c r="O53" s="53"/>
      <c r="P53" s="50">
        <f t="shared" si="1"/>
        <v>1</v>
      </c>
      <c r="Q53" s="192"/>
      <c r="R53" s="192"/>
      <c r="S53" s="193"/>
      <c r="T53" s="227"/>
      <c r="U53" s="230"/>
      <c r="V53" s="65"/>
      <c r="W53" s="65"/>
      <c r="X53" s="65"/>
      <c r="Y53" s="164" t="str">
        <f t="shared" si="2"/>
        <v xml:space="preserve"> </v>
      </c>
      <c r="Z53" s="65"/>
      <c r="AA53" s="61"/>
      <c r="AB53" s="49">
        <f t="shared" si="3"/>
        <v>60</v>
      </c>
      <c r="AC53" s="49" t="str">
        <f t="shared" si="4"/>
        <v xml:space="preserve"> </v>
      </c>
      <c r="AD53" s="53" t="str">
        <f t="shared" si="8"/>
        <v/>
      </c>
    </row>
    <row r="54" spans="1:30" ht="29.25" customHeight="1" x14ac:dyDescent="0.5">
      <c r="A54" s="53"/>
      <c r="B54" s="69"/>
      <c r="C54" s="53"/>
      <c r="D54" s="53"/>
      <c r="E54" s="53" t="s">
        <v>95</v>
      </c>
      <c r="F54" s="53"/>
      <c r="G54" s="53"/>
      <c r="O54" s="53"/>
      <c r="P54" s="50">
        <f t="shared" si="1"/>
        <v>1</v>
      </c>
      <c r="Q54" s="196"/>
      <c r="R54" s="196"/>
      <c r="S54" s="197"/>
      <c r="T54" s="228"/>
      <c r="U54" s="231"/>
      <c r="V54" s="198"/>
      <c r="W54" s="198"/>
      <c r="X54" s="198"/>
      <c r="Y54" s="199" t="str">
        <f t="shared" si="2"/>
        <v xml:space="preserve"> </v>
      </c>
      <c r="Z54" s="198"/>
      <c r="AA54" s="200"/>
      <c r="AB54" s="49">
        <f t="shared" si="3"/>
        <v>0</v>
      </c>
      <c r="AC54" s="49" t="str">
        <f t="shared" si="4"/>
        <v xml:space="preserve"> </v>
      </c>
      <c r="AD54" s="53" t="str">
        <f t="shared" si="8"/>
        <v/>
      </c>
    </row>
    <row r="55" spans="1:30" ht="29.25" customHeight="1" x14ac:dyDescent="0.5">
      <c r="A55" s="53"/>
      <c r="B55" s="69"/>
      <c r="C55" s="53"/>
      <c r="D55" s="53"/>
      <c r="E55" s="53"/>
      <c r="F55" s="53"/>
      <c r="G55" s="53"/>
      <c r="O55" s="53"/>
      <c r="P55" s="50">
        <f t="shared" si="1"/>
        <v>1</v>
      </c>
      <c r="Q55" s="201"/>
      <c r="R55" s="202"/>
      <c r="S55" s="203"/>
      <c r="T55" s="220">
        <v>60</v>
      </c>
      <c r="U55" s="223">
        <f>AB56-((60/P56)*S56)</f>
        <v>60</v>
      </c>
      <c r="V55" s="204"/>
      <c r="W55" s="204"/>
      <c r="X55" s="204"/>
      <c r="Y55" s="205" t="str">
        <f t="shared" si="2"/>
        <v xml:space="preserve"> </v>
      </c>
      <c r="Z55" s="204"/>
      <c r="AA55" s="206"/>
      <c r="AB55" s="49">
        <f t="shared" si="3"/>
        <v>0</v>
      </c>
      <c r="AC55" s="49" t="str">
        <f t="shared" si="4"/>
        <v xml:space="preserve"> </v>
      </c>
      <c r="AD55" s="53" t="str">
        <f t="shared" si="8"/>
        <v/>
      </c>
    </row>
    <row r="56" spans="1:30" ht="29.25" customHeight="1" x14ac:dyDescent="0.5">
      <c r="A56" s="53"/>
      <c r="B56" s="69"/>
      <c r="C56" s="53"/>
      <c r="D56" s="53"/>
      <c r="E56" s="53"/>
      <c r="F56" s="53"/>
      <c r="G56" s="53"/>
      <c r="O56" s="53"/>
      <c r="P56" s="50">
        <f t="shared" si="1"/>
        <v>1</v>
      </c>
      <c r="Q56" s="64"/>
      <c r="R56" s="64"/>
      <c r="S56" s="63"/>
      <c r="T56" s="221"/>
      <c r="U56" s="224"/>
      <c r="V56" s="64"/>
      <c r="W56" s="64"/>
      <c r="X56" s="64"/>
      <c r="Y56" s="163" t="str">
        <f t="shared" si="2"/>
        <v xml:space="preserve"> </v>
      </c>
      <c r="Z56" s="64"/>
      <c r="AA56" s="60"/>
      <c r="AB56" s="49">
        <f t="shared" si="3"/>
        <v>60</v>
      </c>
      <c r="AC56" s="49" t="str">
        <f t="shared" si="4"/>
        <v xml:space="preserve"> </v>
      </c>
      <c r="AD56" s="53" t="str">
        <f t="shared" si="8"/>
        <v/>
      </c>
    </row>
    <row r="57" spans="1:30" ht="29.25" customHeight="1" x14ac:dyDescent="0.5">
      <c r="A57" s="53"/>
      <c r="B57" s="69"/>
      <c r="C57" s="53"/>
      <c r="D57" s="53"/>
      <c r="E57" s="53"/>
      <c r="F57" s="53"/>
      <c r="G57" s="53"/>
      <c r="I57" s="53"/>
      <c r="J57" s="53"/>
      <c r="K57" s="53"/>
      <c r="L57" s="53"/>
      <c r="M57" s="53"/>
      <c r="N57" s="53"/>
      <c r="O57" s="53"/>
      <c r="P57" s="50">
        <f t="shared" si="1"/>
        <v>1</v>
      </c>
      <c r="Q57" s="64"/>
      <c r="R57" s="64"/>
      <c r="S57" s="63"/>
      <c r="T57" s="221"/>
      <c r="U57" s="224"/>
      <c r="V57" s="65"/>
      <c r="W57" s="65"/>
      <c r="X57" s="65"/>
      <c r="Y57" s="164" t="str">
        <f t="shared" si="2"/>
        <v xml:space="preserve"> </v>
      </c>
      <c r="Z57" s="65"/>
      <c r="AA57" s="61"/>
      <c r="AB57" s="49">
        <f t="shared" si="3"/>
        <v>0</v>
      </c>
      <c r="AC57" s="49" t="str">
        <f t="shared" si="4"/>
        <v xml:space="preserve"> </v>
      </c>
      <c r="AD57" s="53" t="str">
        <f t="shared" si="8"/>
        <v/>
      </c>
    </row>
    <row r="58" spans="1:30" ht="29.25" customHeight="1" x14ac:dyDescent="0.4">
      <c r="A58" s="53"/>
      <c r="B58" s="69"/>
      <c r="C58" s="53"/>
      <c r="D58" s="53"/>
      <c r="E58" s="53"/>
      <c r="F58" s="53"/>
      <c r="G58" s="53"/>
      <c r="I58" s="53"/>
      <c r="J58" s="53"/>
      <c r="K58" s="53"/>
      <c r="L58" s="53"/>
      <c r="M58" s="53"/>
      <c r="N58" s="53"/>
      <c r="O58" s="53"/>
      <c r="P58" s="50">
        <f t="shared" si="1"/>
        <v>1</v>
      </c>
      <c r="Q58" s="211"/>
      <c r="R58" s="211"/>
      <c r="S58" s="212"/>
      <c r="T58" s="226">
        <v>60</v>
      </c>
      <c r="U58" s="229">
        <f>AB59-((60/P59)*S59)</f>
        <v>60</v>
      </c>
      <c r="V58" s="201"/>
      <c r="W58" s="201"/>
      <c r="X58" s="201"/>
      <c r="Y58" s="213" t="str">
        <f t="shared" si="2"/>
        <v xml:space="preserve"> </v>
      </c>
      <c r="Z58" s="201"/>
      <c r="AA58" s="201"/>
      <c r="AB58" s="49">
        <f t="shared" si="3"/>
        <v>0</v>
      </c>
      <c r="AC58" s="49" t="str">
        <f t="shared" si="4"/>
        <v xml:space="preserve"> </v>
      </c>
      <c r="AD58" s="53" t="str">
        <f t="shared" si="8"/>
        <v/>
      </c>
    </row>
    <row r="59" spans="1:30" ht="29.25" customHeight="1" x14ac:dyDescent="0.5">
      <c r="A59" s="53"/>
      <c r="B59" s="69"/>
      <c r="C59" s="53"/>
      <c r="D59" s="53"/>
      <c r="E59" s="53"/>
      <c r="F59" s="53"/>
      <c r="G59" s="53"/>
      <c r="I59" s="53"/>
      <c r="J59" s="53"/>
      <c r="K59" s="53"/>
      <c r="L59" s="53"/>
      <c r="M59" s="53"/>
      <c r="N59" s="53"/>
      <c r="O59" s="53"/>
      <c r="P59" s="50">
        <f t="shared" si="1"/>
        <v>1</v>
      </c>
      <c r="Q59" s="192"/>
      <c r="R59" s="192"/>
      <c r="S59" s="193"/>
      <c r="T59" s="227"/>
      <c r="U59" s="230"/>
      <c r="V59" s="65"/>
      <c r="W59" s="65"/>
      <c r="X59" s="65"/>
      <c r="Y59" s="164" t="str">
        <f t="shared" si="2"/>
        <v xml:space="preserve"> </v>
      </c>
      <c r="Z59" s="65"/>
      <c r="AA59" s="61"/>
      <c r="AB59" s="49">
        <f t="shared" si="3"/>
        <v>60</v>
      </c>
      <c r="AC59" s="49" t="str">
        <f t="shared" si="4"/>
        <v xml:space="preserve"> </v>
      </c>
      <c r="AD59" s="53" t="str">
        <f t="shared" si="8"/>
        <v/>
      </c>
    </row>
    <row r="60" spans="1:30" ht="29.25" customHeight="1" x14ac:dyDescent="0.5">
      <c r="A60" s="53"/>
      <c r="B60" s="69"/>
      <c r="C60" s="53"/>
      <c r="D60" s="53"/>
      <c r="E60" s="53"/>
      <c r="F60" s="53"/>
      <c r="G60" s="53"/>
      <c r="I60" s="53"/>
      <c r="J60" s="53"/>
      <c r="K60" s="53"/>
      <c r="L60" s="53"/>
      <c r="M60" s="53"/>
      <c r="N60" s="53"/>
      <c r="O60" s="53"/>
      <c r="P60" s="50">
        <f t="shared" si="1"/>
        <v>1</v>
      </c>
      <c r="Q60" s="196"/>
      <c r="R60" s="196"/>
      <c r="S60" s="197"/>
      <c r="T60" s="228"/>
      <c r="U60" s="231"/>
      <c r="V60" s="198"/>
      <c r="W60" s="198"/>
      <c r="X60" s="198"/>
      <c r="Y60" s="199" t="str">
        <f t="shared" si="2"/>
        <v xml:space="preserve"> </v>
      </c>
      <c r="Z60" s="198"/>
      <c r="AA60" s="200"/>
      <c r="AB60" s="49">
        <f t="shared" si="3"/>
        <v>0</v>
      </c>
      <c r="AC60" s="49" t="str">
        <f t="shared" si="4"/>
        <v xml:space="preserve"> </v>
      </c>
      <c r="AD60" s="53" t="str">
        <f t="shared" si="8"/>
        <v/>
      </c>
    </row>
    <row r="61" spans="1:30" ht="29.25" customHeight="1" x14ac:dyDescent="0.5">
      <c r="A61" s="53"/>
      <c r="B61" s="69"/>
      <c r="C61" s="53"/>
      <c r="D61" s="53"/>
      <c r="E61" s="53"/>
      <c r="F61" s="53"/>
      <c r="G61" s="53"/>
      <c r="I61" s="53"/>
      <c r="J61" s="53"/>
      <c r="K61" s="53"/>
      <c r="L61" s="53"/>
      <c r="M61" s="53"/>
      <c r="N61" s="53"/>
      <c r="O61" s="53"/>
      <c r="P61" s="50">
        <f t="shared" si="1"/>
        <v>1</v>
      </c>
      <c r="Q61" s="201"/>
      <c r="R61" s="202"/>
      <c r="S61" s="203"/>
      <c r="T61" s="220">
        <v>60</v>
      </c>
      <c r="U61" s="223">
        <f>AB62-((60/P62)*S62)</f>
        <v>60</v>
      </c>
      <c r="V61" s="204"/>
      <c r="W61" s="204"/>
      <c r="X61" s="204"/>
      <c r="Y61" s="205" t="str">
        <f t="shared" si="2"/>
        <v xml:space="preserve"> </v>
      </c>
      <c r="Z61" s="204"/>
      <c r="AA61" s="206"/>
      <c r="AB61" s="49">
        <f t="shared" si="3"/>
        <v>0</v>
      </c>
      <c r="AC61" s="49" t="str">
        <f t="shared" si="4"/>
        <v xml:space="preserve"> </v>
      </c>
      <c r="AD61" s="53" t="str">
        <f t="shared" si="8"/>
        <v/>
      </c>
    </row>
    <row r="62" spans="1:30" ht="29.25" customHeight="1" x14ac:dyDescent="0.5">
      <c r="A62" s="53"/>
      <c r="B62" s="69"/>
      <c r="C62" s="53"/>
      <c r="D62" s="53"/>
      <c r="E62" s="53"/>
      <c r="F62" s="53"/>
      <c r="G62" s="53"/>
      <c r="I62" s="53"/>
      <c r="J62" s="53"/>
      <c r="K62" s="53"/>
      <c r="L62" s="53"/>
      <c r="M62" s="53"/>
      <c r="N62" s="53"/>
      <c r="O62" s="53"/>
      <c r="P62" s="50">
        <f t="shared" si="1"/>
        <v>1</v>
      </c>
      <c r="Q62" s="64"/>
      <c r="R62" s="64"/>
      <c r="S62" s="63"/>
      <c r="T62" s="221"/>
      <c r="U62" s="224"/>
      <c r="V62" s="64"/>
      <c r="W62" s="64"/>
      <c r="X62" s="64"/>
      <c r="Y62" s="163" t="str">
        <f t="shared" si="2"/>
        <v xml:space="preserve"> </v>
      </c>
      <c r="Z62" s="64"/>
      <c r="AA62" s="60"/>
      <c r="AB62" s="49">
        <f t="shared" si="3"/>
        <v>60</v>
      </c>
      <c r="AC62" s="49" t="str">
        <f t="shared" si="4"/>
        <v xml:space="preserve"> </v>
      </c>
      <c r="AD62" s="53" t="str">
        <f t="shared" si="8"/>
        <v/>
      </c>
    </row>
    <row r="63" spans="1:30" ht="29.25" customHeight="1" x14ac:dyDescent="0.5">
      <c r="A63" s="53"/>
      <c r="B63" s="69"/>
      <c r="C63" s="53"/>
      <c r="D63" s="53"/>
      <c r="E63" s="53"/>
      <c r="F63" s="53"/>
      <c r="G63" s="53"/>
      <c r="I63" s="53"/>
      <c r="J63" s="53"/>
      <c r="K63" s="53"/>
      <c r="L63" s="53"/>
      <c r="M63" s="53"/>
      <c r="N63" s="53"/>
      <c r="O63" s="53"/>
      <c r="P63" s="50">
        <f t="shared" si="1"/>
        <v>1</v>
      </c>
      <c r="Q63" s="64"/>
      <c r="R63" s="64"/>
      <c r="S63" s="63"/>
      <c r="T63" s="221"/>
      <c r="U63" s="224"/>
      <c r="V63" s="65"/>
      <c r="W63" s="65"/>
      <c r="X63" s="65"/>
      <c r="Y63" s="164" t="str">
        <f t="shared" si="2"/>
        <v xml:space="preserve"> </v>
      </c>
      <c r="Z63" s="65"/>
      <c r="AA63" s="61"/>
      <c r="AB63" s="49">
        <f t="shared" si="3"/>
        <v>0</v>
      </c>
      <c r="AC63" s="49" t="str">
        <f t="shared" si="4"/>
        <v xml:space="preserve"> </v>
      </c>
      <c r="AD63" s="53" t="str">
        <f t="shared" si="8"/>
        <v/>
      </c>
    </row>
    <row r="64" spans="1:30" ht="29.25" customHeight="1" x14ac:dyDescent="0.4">
      <c r="A64" s="53"/>
      <c r="B64" s="69"/>
      <c r="C64" s="53"/>
      <c r="D64" s="53"/>
      <c r="E64" s="53"/>
      <c r="F64" s="53"/>
      <c r="G64" s="53"/>
      <c r="I64" s="53"/>
      <c r="J64" s="53"/>
      <c r="K64" s="53"/>
      <c r="L64" s="53"/>
      <c r="M64" s="53"/>
      <c r="N64" s="53"/>
      <c r="O64" s="53"/>
      <c r="P64" s="50">
        <f t="shared" si="1"/>
        <v>1</v>
      </c>
      <c r="Q64" s="211"/>
      <c r="R64" s="211"/>
      <c r="S64" s="212"/>
      <c r="T64" s="226">
        <v>60</v>
      </c>
      <c r="U64" s="229">
        <f>AB65-((60/P65)*S65)</f>
        <v>60</v>
      </c>
      <c r="V64" s="201"/>
      <c r="W64" s="201"/>
      <c r="X64" s="201"/>
      <c r="Y64" s="213" t="str">
        <f t="shared" si="2"/>
        <v xml:space="preserve"> </v>
      </c>
      <c r="Z64" s="201"/>
      <c r="AA64" s="201"/>
      <c r="AB64" s="49">
        <f t="shared" si="3"/>
        <v>0</v>
      </c>
      <c r="AC64" s="49" t="str">
        <f t="shared" si="4"/>
        <v xml:space="preserve"> </v>
      </c>
      <c r="AD64" s="53" t="str">
        <f t="shared" si="8"/>
        <v/>
      </c>
    </row>
    <row r="65" spans="1:30" ht="29.25" customHeight="1" x14ac:dyDescent="0.5">
      <c r="A65" s="53"/>
      <c r="B65" s="69"/>
      <c r="C65" s="53"/>
      <c r="D65" s="53"/>
      <c r="E65" s="53"/>
      <c r="F65" s="53"/>
      <c r="G65" s="53"/>
      <c r="I65" s="53"/>
      <c r="J65" s="53"/>
      <c r="K65" s="53"/>
      <c r="L65" s="53"/>
      <c r="M65" s="53"/>
      <c r="N65" s="53"/>
      <c r="O65" s="53"/>
      <c r="P65" s="50">
        <f t="shared" si="1"/>
        <v>1</v>
      </c>
      <c r="Q65" s="192"/>
      <c r="R65" s="192"/>
      <c r="S65" s="193"/>
      <c r="T65" s="227"/>
      <c r="U65" s="230"/>
      <c r="V65" s="65"/>
      <c r="W65" s="65"/>
      <c r="X65" s="65"/>
      <c r="Y65" s="164" t="str">
        <f t="shared" si="2"/>
        <v xml:space="preserve"> </v>
      </c>
      <c r="Z65" s="65"/>
      <c r="AA65" s="61"/>
      <c r="AB65" s="49">
        <f t="shared" si="3"/>
        <v>60</v>
      </c>
      <c r="AC65" s="49" t="str">
        <f t="shared" si="4"/>
        <v xml:space="preserve"> </v>
      </c>
      <c r="AD65" s="53" t="str">
        <f t="shared" si="8"/>
        <v/>
      </c>
    </row>
    <row r="66" spans="1:30" ht="29.25" customHeight="1" x14ac:dyDescent="0.5">
      <c r="A66" s="53"/>
      <c r="B66" s="69"/>
      <c r="C66" s="53"/>
      <c r="D66" s="53"/>
      <c r="E66" s="53"/>
      <c r="F66" s="53"/>
      <c r="G66" s="53"/>
      <c r="I66" s="53"/>
      <c r="J66" s="53"/>
      <c r="K66" s="53"/>
      <c r="L66" s="53"/>
      <c r="M66" s="53"/>
      <c r="N66" s="53"/>
      <c r="O66" s="53"/>
      <c r="P66" s="50">
        <f t="shared" si="1"/>
        <v>1</v>
      </c>
      <c r="Q66" s="196"/>
      <c r="R66" s="196"/>
      <c r="S66" s="197"/>
      <c r="T66" s="228"/>
      <c r="U66" s="231"/>
      <c r="V66" s="198"/>
      <c r="W66" s="198"/>
      <c r="X66" s="198"/>
      <c r="Y66" s="199" t="str">
        <f t="shared" si="2"/>
        <v xml:space="preserve"> </v>
      </c>
      <c r="Z66" s="198"/>
      <c r="AA66" s="200"/>
      <c r="AB66" s="49">
        <f t="shared" si="3"/>
        <v>0</v>
      </c>
      <c r="AC66" s="49" t="str">
        <f t="shared" si="4"/>
        <v xml:space="preserve"> </v>
      </c>
      <c r="AD66" s="53" t="str">
        <f t="shared" si="8"/>
        <v/>
      </c>
    </row>
    <row r="67" spans="1:30" ht="29.25" customHeight="1" x14ac:dyDescent="0.5">
      <c r="A67" s="53"/>
      <c r="B67" s="69"/>
      <c r="C67" s="53"/>
      <c r="D67" s="53"/>
      <c r="E67" s="53"/>
      <c r="F67" s="53"/>
      <c r="G67" s="53"/>
      <c r="I67" s="53"/>
      <c r="J67" s="53"/>
      <c r="K67" s="53"/>
      <c r="L67" s="53"/>
      <c r="M67" s="53"/>
      <c r="N67" s="53"/>
      <c r="O67" s="53"/>
      <c r="P67" s="50">
        <f t="shared" si="1"/>
        <v>1</v>
      </c>
      <c r="Q67" s="201"/>
      <c r="R67" s="202"/>
      <c r="S67" s="203"/>
      <c r="T67" s="220">
        <v>60</v>
      </c>
      <c r="U67" s="223">
        <f>AB68-((60/P68)*S68)</f>
        <v>60</v>
      </c>
      <c r="V67" s="204"/>
      <c r="W67" s="204"/>
      <c r="X67" s="204"/>
      <c r="Y67" s="205" t="str">
        <f t="shared" si="2"/>
        <v xml:space="preserve"> </v>
      </c>
      <c r="Z67" s="204"/>
      <c r="AA67" s="206"/>
      <c r="AB67" s="49">
        <f t="shared" si="3"/>
        <v>0</v>
      </c>
      <c r="AC67" s="49" t="str">
        <f t="shared" si="4"/>
        <v xml:space="preserve"> </v>
      </c>
      <c r="AD67" s="53" t="str">
        <f t="shared" si="8"/>
        <v/>
      </c>
    </row>
    <row r="68" spans="1:30" ht="29.25" customHeight="1" x14ac:dyDescent="0.5">
      <c r="A68" s="53"/>
      <c r="B68" s="69"/>
      <c r="C68" s="53"/>
      <c r="D68" s="53"/>
      <c r="E68" s="53"/>
      <c r="F68" s="53"/>
      <c r="G68" s="53"/>
      <c r="I68" s="53"/>
      <c r="J68" s="53"/>
      <c r="K68" s="53"/>
      <c r="L68" s="53"/>
      <c r="M68" s="53"/>
      <c r="N68" s="53"/>
      <c r="O68" s="53"/>
      <c r="P68" s="50">
        <f t="shared" si="1"/>
        <v>1</v>
      </c>
      <c r="Q68" s="64"/>
      <c r="R68" s="64"/>
      <c r="S68" s="63"/>
      <c r="T68" s="221"/>
      <c r="U68" s="224"/>
      <c r="V68" s="64"/>
      <c r="W68" s="64"/>
      <c r="X68" s="64"/>
      <c r="Y68" s="163" t="str">
        <f t="shared" si="2"/>
        <v xml:space="preserve"> </v>
      </c>
      <c r="Z68" s="64"/>
      <c r="AA68" s="60"/>
      <c r="AB68" s="49">
        <f t="shared" si="3"/>
        <v>60</v>
      </c>
      <c r="AC68" s="49" t="str">
        <f t="shared" si="4"/>
        <v xml:space="preserve"> </v>
      </c>
      <c r="AD68" s="53" t="str">
        <f t="shared" ref="AD68:AD99" si="9">IF(Q68=$B$26,(IF(OR(R68=$C$26,R68=$C$27,R68=$C$28),"Correcto","Incorrecto")),(IF(Q68=$B$27,(IF(OR(R68=$C$26,R68=$C$27),"Correcto","Incorrecto")),(IF(Q68=$B$28,(IF(OR(R68=$C$26,R68=$C$27),"Correcto","Incorrecto")),(IF(Q68=$B$29,(IF(OR(R68=$C$26,R68=$C$27),"Correcto","Incorrecto")),(IF(Q68=$B$30,(IF(OR(R68=$C$26,R68=$C$27),"Correcto","Incorrecto")),(IF(Q68=$B$31,(IF(OR(R68=$E$26,R68=$E$27),"Correcto","Incorrecto")),(IF(OR(Q68=$B$32,Q68=$B$33),(IF(R68=Ford_3.0L,"Correcto","Incorrecto")),(IF(OR(Q68=$B$34,Q68=$B$37),(IF(OR(R68=$C$32,R68=$C$33),"Correcto","Incorrecto")),(IF(Q68=$B$35,(IF(R68=Nissan,"Correcto","Incorrecto")),(IF(Q68=$B$36,(IF(OR(R68=$C$26,R68=$C$27),"Correcto","Incorrecto")),(IF(Q68=$B$38,(IF(R68=GM,"Correcto","Incorrecto")),"")))))))))))))))))))))</f>
        <v/>
      </c>
    </row>
    <row r="69" spans="1:30" ht="29.25" customHeight="1" x14ac:dyDescent="0.5">
      <c r="A69" s="53"/>
      <c r="B69" s="69"/>
      <c r="C69" s="53"/>
      <c r="D69" s="53"/>
      <c r="E69" s="53"/>
      <c r="F69" s="53"/>
      <c r="G69" s="53"/>
      <c r="I69" s="53"/>
      <c r="J69" s="53"/>
      <c r="K69" s="53"/>
      <c r="L69" s="53"/>
      <c r="M69" s="53"/>
      <c r="N69" s="53"/>
      <c r="O69" s="53"/>
      <c r="P69" s="50">
        <f t="shared" ref="P69:P132" si="10">IF(Q69=$B$26,(IF(R69=$C$28,$D$12,$D$5)),(IF(Q69=$B$27,$D$6,(IF(Q69=$B$28,$D$6,(IF(Q69=$B$29,$D$6,(IF(Q69=$B$30,$D$6,(IF(Q69=$B$31,$D$8,(IF(Q69=$B$32,$D$9,(IF(Q69=$B$33,$D$10,(IF(Q69=$B$34,$D$11,(IF(Q69=$B$35,$D$13,(IF(Q69=$B$38,$D$14,(IF(Q69=$B$36,$D$7,(IF(Q69=$B$37,$D$15,1)))))))))))))))))))))))))</f>
        <v>1</v>
      </c>
      <c r="Q69" s="64"/>
      <c r="R69" s="64"/>
      <c r="S69" s="63"/>
      <c r="T69" s="221"/>
      <c r="U69" s="224"/>
      <c r="V69" s="65"/>
      <c r="W69" s="65"/>
      <c r="X69" s="65"/>
      <c r="Y69" s="164" t="str">
        <f t="shared" ref="Y69:Y132" si="11">IF(X69=1,"Calidad",(IF(X69=2,"Logistica",(IF(X69=3,"Manufactura",(IF(X69=4,"Mantenimiento",(IF(X69=5,"Cambio de modelo",(IF(X69=6,"Starving",(IF(X69=7,"Bloqueo",(IF(X69=8,"Paro Programado",(IF(X69=9,"Falta de Personal",IF(X69=10,"Otros"," "))))))))))))))))))</f>
        <v xml:space="preserve"> </v>
      </c>
      <c r="Z69" s="65"/>
      <c r="AA69" s="61"/>
      <c r="AB69" s="49">
        <f t="shared" ref="AB69:AB132" si="12">IF(T68=$F$20,45,(IF(T68=$F$21,30,(IF(T68=$F$22,50,(IF(T68=$F$23,60,0)))))))</f>
        <v>0</v>
      </c>
      <c r="AC69" s="49" t="str">
        <f t="shared" ref="AC69:AC132" si="13">IF(X69=1, "Calidad", (IF(X69=2, "Logistica", (IF(X69=3,"Manufactura", (IF(X69=4, "Mantenimiento", (IF(X69=5, "Cambio", (IF(X69=6,"FaltaCoreB", (IF(X69=7,"FaltaTH",(IF(X69=8,"Personal",(IF(X69=9,"Otros"," ")))))))))))))))))</f>
        <v xml:space="preserve"> </v>
      </c>
      <c r="AD69" s="53" t="str">
        <f t="shared" si="9"/>
        <v/>
      </c>
    </row>
    <row r="70" spans="1:30" ht="29.25" customHeight="1" x14ac:dyDescent="0.4">
      <c r="A70" s="53"/>
      <c r="B70" s="69"/>
      <c r="C70" s="53"/>
      <c r="D70" s="53"/>
      <c r="E70" s="53"/>
      <c r="F70" s="53"/>
      <c r="G70" s="53"/>
      <c r="I70" s="53"/>
      <c r="J70" s="53"/>
      <c r="K70" s="53"/>
      <c r="L70" s="53"/>
      <c r="M70" s="53"/>
      <c r="N70" s="53"/>
      <c r="O70" s="53"/>
      <c r="P70" s="50">
        <f t="shared" si="10"/>
        <v>1</v>
      </c>
      <c r="Q70" s="211"/>
      <c r="R70" s="211"/>
      <c r="S70" s="212"/>
      <c r="T70" s="226">
        <v>60</v>
      </c>
      <c r="U70" s="229">
        <f>AB71-((60/P71)*S71)</f>
        <v>60</v>
      </c>
      <c r="V70" s="201"/>
      <c r="W70" s="201"/>
      <c r="X70" s="201"/>
      <c r="Y70" s="213" t="str">
        <f t="shared" si="11"/>
        <v xml:space="preserve"> </v>
      </c>
      <c r="Z70" s="201"/>
      <c r="AA70" s="201"/>
      <c r="AB70" s="49">
        <f t="shared" si="12"/>
        <v>0</v>
      </c>
      <c r="AC70" s="49" t="str">
        <f t="shared" si="13"/>
        <v xml:space="preserve"> </v>
      </c>
      <c r="AD70" s="53" t="str">
        <f t="shared" si="9"/>
        <v/>
      </c>
    </row>
    <row r="71" spans="1:30" ht="29.25" customHeight="1" x14ac:dyDescent="0.5">
      <c r="A71" s="53"/>
      <c r="B71" s="69"/>
      <c r="C71" s="53"/>
      <c r="D71" s="53"/>
      <c r="E71" s="53"/>
      <c r="F71" s="53"/>
      <c r="G71" s="53"/>
      <c r="I71" s="53"/>
      <c r="J71" s="53"/>
      <c r="K71" s="53"/>
      <c r="L71" s="53"/>
      <c r="M71" s="53"/>
      <c r="N71" s="53"/>
      <c r="O71" s="53"/>
      <c r="P71" s="50">
        <f t="shared" si="10"/>
        <v>1</v>
      </c>
      <c r="Q71" s="192"/>
      <c r="R71" s="192"/>
      <c r="S71" s="193"/>
      <c r="T71" s="227"/>
      <c r="U71" s="230"/>
      <c r="V71" s="65"/>
      <c r="W71" s="65"/>
      <c r="X71" s="65"/>
      <c r="Y71" s="164" t="str">
        <f t="shared" si="11"/>
        <v xml:space="preserve"> </v>
      </c>
      <c r="Z71" s="65"/>
      <c r="AA71" s="61"/>
      <c r="AB71" s="49">
        <f t="shared" si="12"/>
        <v>60</v>
      </c>
      <c r="AC71" s="49" t="str">
        <f t="shared" si="13"/>
        <v xml:space="preserve"> </v>
      </c>
      <c r="AD71" s="53" t="str">
        <f t="shared" si="9"/>
        <v/>
      </c>
    </row>
    <row r="72" spans="1:30" ht="29.25" customHeight="1" x14ac:dyDescent="0.5">
      <c r="A72" s="53"/>
      <c r="B72" s="69"/>
      <c r="C72" s="53"/>
      <c r="D72" s="53"/>
      <c r="E72" s="53"/>
      <c r="F72" s="53"/>
      <c r="G72" s="53"/>
      <c r="I72" s="53"/>
      <c r="J72" s="53"/>
      <c r="K72" s="53"/>
      <c r="L72" s="53"/>
      <c r="M72" s="53"/>
      <c r="N72" s="53"/>
      <c r="O72" s="53"/>
      <c r="P72" s="50">
        <f t="shared" si="10"/>
        <v>1</v>
      </c>
      <c r="Q72" s="196"/>
      <c r="R72" s="196"/>
      <c r="S72" s="197"/>
      <c r="T72" s="228"/>
      <c r="U72" s="231"/>
      <c r="V72" s="198"/>
      <c r="W72" s="198"/>
      <c r="X72" s="198"/>
      <c r="Y72" s="199" t="str">
        <f t="shared" si="11"/>
        <v xml:space="preserve"> </v>
      </c>
      <c r="Z72" s="198"/>
      <c r="AA72" s="200"/>
      <c r="AB72" s="49">
        <f t="shared" si="12"/>
        <v>0</v>
      </c>
      <c r="AC72" s="49" t="str">
        <f t="shared" si="13"/>
        <v xml:space="preserve"> </v>
      </c>
      <c r="AD72" s="53" t="str">
        <f t="shared" si="9"/>
        <v/>
      </c>
    </row>
    <row r="73" spans="1:30" ht="29.25" customHeight="1" x14ac:dyDescent="0.5">
      <c r="A73" s="53"/>
      <c r="B73" s="69"/>
      <c r="C73" s="53"/>
      <c r="D73" s="53"/>
      <c r="E73" s="53"/>
      <c r="F73" s="53"/>
      <c r="G73" s="53"/>
      <c r="I73" s="53"/>
      <c r="J73" s="53"/>
      <c r="K73" s="53"/>
      <c r="L73" s="53"/>
      <c r="M73" s="53"/>
      <c r="N73" s="53"/>
      <c r="O73" s="53"/>
      <c r="P73" s="50">
        <f t="shared" si="10"/>
        <v>1</v>
      </c>
      <c r="Q73" s="201"/>
      <c r="R73" s="202"/>
      <c r="S73" s="203"/>
      <c r="T73" s="220">
        <v>60</v>
      </c>
      <c r="U73" s="223">
        <f>AB74-((60/P74)*S74)</f>
        <v>60</v>
      </c>
      <c r="V73" s="204"/>
      <c r="W73" s="204"/>
      <c r="X73" s="204"/>
      <c r="Y73" s="205" t="str">
        <f t="shared" si="11"/>
        <v xml:space="preserve"> </v>
      </c>
      <c r="Z73" s="204"/>
      <c r="AA73" s="206"/>
      <c r="AB73" s="49">
        <f t="shared" si="12"/>
        <v>0</v>
      </c>
      <c r="AC73" s="49" t="str">
        <f t="shared" si="13"/>
        <v xml:space="preserve"> </v>
      </c>
      <c r="AD73" s="53" t="str">
        <f t="shared" si="9"/>
        <v/>
      </c>
    </row>
    <row r="74" spans="1:30" ht="29.25" customHeight="1" x14ac:dyDescent="0.5">
      <c r="A74" s="53"/>
      <c r="B74" s="69"/>
      <c r="C74" s="53"/>
      <c r="D74" s="53"/>
      <c r="E74" s="53"/>
      <c r="F74" s="53"/>
      <c r="G74" s="53"/>
      <c r="I74" s="53"/>
      <c r="J74" s="53"/>
      <c r="K74" s="53"/>
      <c r="L74" s="53"/>
      <c r="M74" s="53"/>
      <c r="N74" s="53"/>
      <c r="O74" s="53"/>
      <c r="P74" s="50">
        <f t="shared" si="10"/>
        <v>1</v>
      </c>
      <c r="Q74" s="64"/>
      <c r="R74" s="64"/>
      <c r="S74" s="63"/>
      <c r="T74" s="221"/>
      <c r="U74" s="224"/>
      <c r="V74" s="64"/>
      <c r="W74" s="64"/>
      <c r="X74" s="64"/>
      <c r="Y74" s="163" t="str">
        <f t="shared" si="11"/>
        <v xml:space="preserve"> </v>
      </c>
      <c r="Z74" s="64"/>
      <c r="AA74" s="60"/>
      <c r="AB74" s="49">
        <f t="shared" si="12"/>
        <v>60</v>
      </c>
      <c r="AC74" s="49" t="str">
        <f t="shared" si="13"/>
        <v xml:space="preserve"> </v>
      </c>
      <c r="AD74" s="53" t="str">
        <f t="shared" si="9"/>
        <v/>
      </c>
    </row>
    <row r="75" spans="1:30" ht="29.25" customHeight="1" x14ac:dyDescent="0.5">
      <c r="A75" s="53"/>
      <c r="B75" s="69"/>
      <c r="C75" s="53"/>
      <c r="D75" s="53"/>
      <c r="E75" s="53"/>
      <c r="F75" s="53"/>
      <c r="G75" s="53"/>
      <c r="I75" s="53"/>
      <c r="J75" s="53"/>
      <c r="K75" s="53"/>
      <c r="L75" s="53"/>
      <c r="M75" s="53"/>
      <c r="N75" s="53"/>
      <c r="O75" s="53"/>
      <c r="P75" s="50">
        <f t="shared" si="10"/>
        <v>1</v>
      </c>
      <c r="Q75" s="64"/>
      <c r="R75" s="64"/>
      <c r="S75" s="63"/>
      <c r="T75" s="221"/>
      <c r="U75" s="224"/>
      <c r="V75" s="65"/>
      <c r="W75" s="65"/>
      <c r="X75" s="65"/>
      <c r="Y75" s="164" t="str">
        <f t="shared" si="11"/>
        <v xml:space="preserve"> </v>
      </c>
      <c r="Z75" s="65"/>
      <c r="AA75" s="61"/>
      <c r="AB75" s="49">
        <f t="shared" si="12"/>
        <v>0</v>
      </c>
      <c r="AC75" s="49" t="str">
        <f t="shared" si="13"/>
        <v xml:space="preserve"> </v>
      </c>
      <c r="AD75" s="53" t="str">
        <f t="shared" si="9"/>
        <v/>
      </c>
    </row>
    <row r="76" spans="1:30" ht="29.25" customHeight="1" x14ac:dyDescent="0.4">
      <c r="A76" s="53"/>
      <c r="B76" s="69"/>
      <c r="C76" s="53"/>
      <c r="D76" s="53"/>
      <c r="E76" s="53"/>
      <c r="F76" s="53"/>
      <c r="G76" s="53"/>
      <c r="I76" s="53"/>
      <c r="J76" s="53"/>
      <c r="K76" s="53"/>
      <c r="L76" s="53"/>
      <c r="M76" s="53"/>
      <c r="N76" s="53"/>
      <c r="O76" s="53"/>
      <c r="P76" s="50">
        <f t="shared" si="10"/>
        <v>1</v>
      </c>
      <c r="Q76" s="211"/>
      <c r="R76" s="211"/>
      <c r="S76" s="212"/>
      <c r="T76" s="226">
        <v>60</v>
      </c>
      <c r="U76" s="229">
        <f>AB77-((60/P77)*S77)</f>
        <v>60</v>
      </c>
      <c r="V76" s="201"/>
      <c r="W76" s="201"/>
      <c r="X76" s="201"/>
      <c r="Y76" s="213" t="str">
        <f t="shared" si="11"/>
        <v xml:space="preserve"> </v>
      </c>
      <c r="Z76" s="201"/>
      <c r="AA76" s="201"/>
      <c r="AB76" s="49">
        <f t="shared" si="12"/>
        <v>0</v>
      </c>
      <c r="AC76" s="49" t="str">
        <f t="shared" si="13"/>
        <v xml:space="preserve"> </v>
      </c>
      <c r="AD76" s="53" t="str">
        <f t="shared" si="9"/>
        <v/>
      </c>
    </row>
    <row r="77" spans="1:30" ht="29.25" customHeight="1" x14ac:dyDescent="0.5">
      <c r="A77" s="53"/>
      <c r="B77" s="69"/>
      <c r="C77" s="53"/>
      <c r="D77" s="53"/>
      <c r="E77" s="53"/>
      <c r="F77" s="53"/>
      <c r="G77" s="53"/>
      <c r="I77" s="53"/>
      <c r="J77" s="53"/>
      <c r="K77" s="53"/>
      <c r="L77" s="53"/>
      <c r="M77" s="53"/>
      <c r="N77" s="53"/>
      <c r="O77" s="53"/>
      <c r="P77" s="50">
        <f t="shared" si="10"/>
        <v>1</v>
      </c>
      <c r="Q77" s="192"/>
      <c r="R77" s="192"/>
      <c r="S77" s="193"/>
      <c r="T77" s="227"/>
      <c r="U77" s="230"/>
      <c r="V77" s="65"/>
      <c r="W77" s="65"/>
      <c r="X77" s="65"/>
      <c r="Y77" s="164" t="str">
        <f t="shared" si="11"/>
        <v xml:space="preserve"> </v>
      </c>
      <c r="Z77" s="65"/>
      <c r="AA77" s="61"/>
      <c r="AB77" s="49">
        <f t="shared" si="12"/>
        <v>60</v>
      </c>
      <c r="AC77" s="49" t="str">
        <f t="shared" si="13"/>
        <v xml:space="preserve"> </v>
      </c>
      <c r="AD77" s="53" t="str">
        <f t="shared" si="9"/>
        <v/>
      </c>
    </row>
    <row r="78" spans="1:30" ht="29.25" customHeight="1" x14ac:dyDescent="0.5">
      <c r="A78" s="53"/>
      <c r="B78" s="69"/>
      <c r="C78" s="53"/>
      <c r="D78" s="53"/>
      <c r="E78" s="53"/>
      <c r="F78" s="53"/>
      <c r="G78" s="53"/>
      <c r="I78" s="53"/>
      <c r="J78" s="53"/>
      <c r="K78" s="53"/>
      <c r="L78" s="53"/>
      <c r="M78" s="53"/>
      <c r="N78" s="53"/>
      <c r="O78" s="53"/>
      <c r="P78" s="50">
        <f t="shared" si="10"/>
        <v>1</v>
      </c>
      <c r="Q78" s="196"/>
      <c r="R78" s="196"/>
      <c r="S78" s="197"/>
      <c r="T78" s="228"/>
      <c r="U78" s="231"/>
      <c r="V78" s="198"/>
      <c r="W78" s="198"/>
      <c r="X78" s="198"/>
      <c r="Y78" s="199" t="str">
        <f t="shared" si="11"/>
        <v xml:space="preserve"> </v>
      </c>
      <c r="Z78" s="198"/>
      <c r="AA78" s="200"/>
      <c r="AB78" s="49">
        <f t="shared" si="12"/>
        <v>0</v>
      </c>
      <c r="AC78" s="49" t="str">
        <f t="shared" si="13"/>
        <v xml:space="preserve"> </v>
      </c>
      <c r="AD78" s="53" t="str">
        <f t="shared" si="9"/>
        <v/>
      </c>
    </row>
    <row r="79" spans="1:30" ht="29.25" customHeight="1" x14ac:dyDescent="0.5">
      <c r="A79" s="53"/>
      <c r="B79" s="69"/>
      <c r="C79" s="53"/>
      <c r="D79" s="53"/>
      <c r="E79" s="53"/>
      <c r="F79" s="53"/>
      <c r="G79" s="53"/>
      <c r="I79" s="53"/>
      <c r="J79" s="53"/>
      <c r="K79" s="53"/>
      <c r="L79" s="53"/>
      <c r="M79" s="53"/>
      <c r="N79" s="53"/>
      <c r="O79" s="53"/>
      <c r="P79" s="50">
        <f t="shared" si="10"/>
        <v>1</v>
      </c>
      <c r="Q79" s="201"/>
      <c r="R79" s="202"/>
      <c r="S79" s="203"/>
      <c r="T79" s="220">
        <v>60</v>
      </c>
      <c r="U79" s="223">
        <f>AB80-((60/P80)*S80)</f>
        <v>60</v>
      </c>
      <c r="V79" s="204"/>
      <c r="W79" s="204"/>
      <c r="X79" s="204"/>
      <c r="Y79" s="205" t="str">
        <f t="shared" si="11"/>
        <v xml:space="preserve"> </v>
      </c>
      <c r="Z79" s="204"/>
      <c r="AA79" s="206"/>
      <c r="AB79" s="49">
        <f t="shared" si="12"/>
        <v>0</v>
      </c>
      <c r="AC79" s="49" t="str">
        <f t="shared" si="13"/>
        <v xml:space="preserve"> </v>
      </c>
      <c r="AD79" s="53" t="str">
        <f t="shared" si="9"/>
        <v/>
      </c>
    </row>
    <row r="80" spans="1:30" ht="29.25" customHeight="1" x14ac:dyDescent="0.5">
      <c r="A80" s="53"/>
      <c r="B80" s="69"/>
      <c r="C80" s="53"/>
      <c r="D80" s="53"/>
      <c r="E80" s="53"/>
      <c r="F80" s="53"/>
      <c r="G80" s="53"/>
      <c r="I80" s="53"/>
      <c r="J80" s="53"/>
      <c r="K80" s="53"/>
      <c r="L80" s="53"/>
      <c r="M80" s="53"/>
      <c r="N80" s="53"/>
      <c r="O80" s="53"/>
      <c r="P80" s="50">
        <f t="shared" si="10"/>
        <v>1</v>
      </c>
      <c r="Q80" s="64"/>
      <c r="R80" s="64"/>
      <c r="S80" s="63"/>
      <c r="T80" s="221"/>
      <c r="U80" s="224"/>
      <c r="V80" s="64"/>
      <c r="W80" s="64"/>
      <c r="X80" s="64"/>
      <c r="Y80" s="163" t="str">
        <f t="shared" si="11"/>
        <v xml:space="preserve"> </v>
      </c>
      <c r="Z80" s="64"/>
      <c r="AA80" s="60"/>
      <c r="AB80" s="49">
        <f t="shared" si="12"/>
        <v>60</v>
      </c>
      <c r="AC80" s="49" t="str">
        <f t="shared" si="13"/>
        <v xml:space="preserve"> </v>
      </c>
      <c r="AD80" s="53" t="str">
        <f t="shared" si="9"/>
        <v/>
      </c>
    </row>
    <row r="81" spans="1:75" ht="29.25" customHeight="1" x14ac:dyDescent="0.5">
      <c r="A81" s="53"/>
      <c r="B81" s="69"/>
      <c r="C81" s="53"/>
      <c r="D81" s="53"/>
      <c r="E81" s="53"/>
      <c r="F81" s="53"/>
      <c r="G81" s="53"/>
      <c r="I81" s="53"/>
      <c r="J81" s="53"/>
      <c r="K81" s="53"/>
      <c r="L81" s="53"/>
      <c r="M81" s="53"/>
      <c r="N81" s="53"/>
      <c r="O81" s="53"/>
      <c r="P81" s="50">
        <f t="shared" si="10"/>
        <v>1</v>
      </c>
      <c r="Q81" s="64"/>
      <c r="R81" s="64"/>
      <c r="S81" s="63"/>
      <c r="T81" s="221"/>
      <c r="U81" s="224"/>
      <c r="V81" s="65"/>
      <c r="W81" s="65"/>
      <c r="X81" s="65"/>
      <c r="Y81" s="164" t="str">
        <f t="shared" si="11"/>
        <v xml:space="preserve"> </v>
      </c>
      <c r="Z81" s="65"/>
      <c r="AA81" s="61"/>
      <c r="AB81" s="49">
        <f t="shared" si="12"/>
        <v>0</v>
      </c>
      <c r="AC81" s="49" t="str">
        <f t="shared" si="13"/>
        <v xml:space="preserve"> </v>
      </c>
      <c r="AD81" s="53" t="str">
        <f t="shared" si="9"/>
        <v/>
      </c>
    </row>
    <row r="82" spans="1:75" ht="29.25" customHeight="1" x14ac:dyDescent="0.4">
      <c r="A82" s="53"/>
      <c r="B82" s="69"/>
      <c r="C82" s="53"/>
      <c r="D82" s="53"/>
      <c r="E82" s="53"/>
      <c r="F82" s="53"/>
      <c r="G82" s="53"/>
      <c r="I82" s="53"/>
      <c r="J82" s="53"/>
      <c r="K82" s="53"/>
      <c r="L82" s="53"/>
      <c r="M82" s="53"/>
      <c r="N82" s="53"/>
      <c r="O82" s="53"/>
      <c r="P82" s="50">
        <f t="shared" si="10"/>
        <v>1</v>
      </c>
      <c r="Q82" s="211"/>
      <c r="R82" s="211"/>
      <c r="S82" s="212"/>
      <c r="T82" s="226">
        <v>60</v>
      </c>
      <c r="U82" s="229">
        <f>AB83-((60/P83)*S83)</f>
        <v>60</v>
      </c>
      <c r="V82" s="201"/>
      <c r="W82" s="201"/>
      <c r="X82" s="201"/>
      <c r="Y82" s="213" t="str">
        <f t="shared" si="11"/>
        <v xml:space="preserve"> </v>
      </c>
      <c r="Z82" s="201"/>
      <c r="AA82" s="201"/>
      <c r="AB82" s="49">
        <f t="shared" si="12"/>
        <v>0</v>
      </c>
      <c r="AC82" s="49" t="str">
        <f t="shared" si="13"/>
        <v xml:space="preserve"> </v>
      </c>
      <c r="AD82" s="53" t="str">
        <f t="shared" si="9"/>
        <v/>
      </c>
    </row>
    <row r="83" spans="1:75" ht="29.25" customHeight="1" x14ac:dyDescent="0.5">
      <c r="A83" s="53"/>
      <c r="B83" s="69"/>
      <c r="C83" s="53"/>
      <c r="D83" s="53"/>
      <c r="E83" s="53"/>
      <c r="F83" s="53"/>
      <c r="G83" s="53"/>
      <c r="I83" s="53"/>
      <c r="J83" s="53"/>
      <c r="K83" s="53"/>
      <c r="L83" s="53"/>
      <c r="M83" s="53"/>
      <c r="N83" s="53"/>
      <c r="O83" s="53"/>
      <c r="P83" s="50">
        <f t="shared" si="10"/>
        <v>1</v>
      </c>
      <c r="Q83" s="192"/>
      <c r="R83" s="192"/>
      <c r="S83" s="193"/>
      <c r="T83" s="227"/>
      <c r="U83" s="230"/>
      <c r="V83" s="65"/>
      <c r="W83" s="65"/>
      <c r="X83" s="65"/>
      <c r="Y83" s="164" t="str">
        <f t="shared" si="11"/>
        <v xml:space="preserve"> </v>
      </c>
      <c r="Z83" s="65"/>
      <c r="AA83" s="61"/>
      <c r="AB83" s="49">
        <f t="shared" si="12"/>
        <v>60</v>
      </c>
      <c r="AC83" s="49" t="str">
        <f t="shared" si="13"/>
        <v xml:space="preserve"> </v>
      </c>
      <c r="AD83" s="53" t="str">
        <f t="shared" si="9"/>
        <v/>
      </c>
    </row>
    <row r="84" spans="1:75" ht="29.25" customHeight="1" x14ac:dyDescent="0.5">
      <c r="A84" s="53"/>
      <c r="B84" s="69"/>
      <c r="C84" s="53"/>
      <c r="D84" s="53"/>
      <c r="E84" s="53"/>
      <c r="F84" s="53"/>
      <c r="G84" s="53"/>
      <c r="I84" s="53"/>
      <c r="J84" s="53"/>
      <c r="K84" s="53"/>
      <c r="L84" s="53"/>
      <c r="M84" s="53"/>
      <c r="N84" s="53"/>
      <c r="O84" s="53"/>
      <c r="P84" s="50">
        <f t="shared" si="10"/>
        <v>1</v>
      </c>
      <c r="Q84" s="196"/>
      <c r="R84" s="196"/>
      <c r="S84" s="197"/>
      <c r="T84" s="228"/>
      <c r="U84" s="231"/>
      <c r="V84" s="198"/>
      <c r="W84" s="198"/>
      <c r="X84" s="198"/>
      <c r="Y84" s="199" t="str">
        <f t="shared" si="11"/>
        <v xml:space="preserve"> </v>
      </c>
      <c r="Z84" s="198"/>
      <c r="AA84" s="200"/>
      <c r="AB84" s="49">
        <f t="shared" si="12"/>
        <v>0</v>
      </c>
      <c r="AC84" s="49" t="str">
        <f t="shared" si="13"/>
        <v xml:space="preserve"> </v>
      </c>
      <c r="AD84" s="53" t="str">
        <f t="shared" si="9"/>
        <v/>
      </c>
    </row>
    <row r="85" spans="1:75" ht="29.25" customHeight="1" x14ac:dyDescent="0.5">
      <c r="A85" s="53"/>
      <c r="B85" s="69"/>
      <c r="C85" s="53"/>
      <c r="D85" s="53"/>
      <c r="E85" s="53"/>
      <c r="F85" s="53"/>
      <c r="G85" s="53"/>
      <c r="I85" s="53"/>
      <c r="J85" s="53"/>
      <c r="K85" s="53"/>
      <c r="L85" s="53"/>
      <c r="M85" s="53"/>
      <c r="N85" s="53"/>
      <c r="O85" s="53"/>
      <c r="P85" s="50">
        <f t="shared" si="10"/>
        <v>1</v>
      </c>
      <c r="Q85" s="201"/>
      <c r="R85" s="202"/>
      <c r="S85" s="203"/>
      <c r="T85" s="220">
        <v>60</v>
      </c>
      <c r="U85" s="223">
        <f>AB86-((60/P86)*S86)</f>
        <v>60</v>
      </c>
      <c r="V85" s="204"/>
      <c r="W85" s="204"/>
      <c r="X85" s="204"/>
      <c r="Y85" s="205" t="str">
        <f t="shared" si="11"/>
        <v xml:space="preserve"> </v>
      </c>
      <c r="Z85" s="204"/>
      <c r="AA85" s="206"/>
      <c r="AB85" s="49">
        <f t="shared" si="12"/>
        <v>0</v>
      </c>
      <c r="AC85" s="49" t="str">
        <f t="shared" si="13"/>
        <v xml:space="preserve"> </v>
      </c>
      <c r="AD85" s="53" t="str">
        <f t="shared" si="9"/>
        <v/>
      </c>
    </row>
    <row r="86" spans="1:75" ht="29.25" customHeight="1" x14ac:dyDescent="0.5">
      <c r="A86" s="53"/>
      <c r="B86" s="69"/>
      <c r="C86" s="53"/>
      <c r="D86" s="53"/>
      <c r="E86" s="53"/>
      <c r="F86" s="53"/>
      <c r="G86" s="53"/>
      <c r="I86" s="53"/>
      <c r="J86" s="53"/>
      <c r="K86" s="53"/>
      <c r="L86" s="53"/>
      <c r="M86" s="53"/>
      <c r="N86" s="53"/>
      <c r="O86" s="53"/>
      <c r="P86" s="50">
        <f t="shared" si="10"/>
        <v>1</v>
      </c>
      <c r="Q86" s="64"/>
      <c r="R86" s="64"/>
      <c r="S86" s="63"/>
      <c r="T86" s="221"/>
      <c r="U86" s="224"/>
      <c r="V86" s="64"/>
      <c r="W86" s="64"/>
      <c r="X86" s="64"/>
      <c r="Y86" s="163" t="str">
        <f t="shared" si="11"/>
        <v xml:space="preserve"> </v>
      </c>
      <c r="Z86" s="64"/>
      <c r="AA86" s="60"/>
      <c r="AB86" s="49">
        <f t="shared" si="12"/>
        <v>60</v>
      </c>
      <c r="AC86" s="49" t="str">
        <f t="shared" si="13"/>
        <v xml:space="preserve"> </v>
      </c>
      <c r="AD86" s="53" t="str">
        <f t="shared" si="9"/>
        <v/>
      </c>
    </row>
    <row r="87" spans="1:75" ht="29.25" customHeight="1" x14ac:dyDescent="0.5">
      <c r="A87" s="53"/>
      <c r="B87" s="69"/>
      <c r="C87" s="53"/>
      <c r="D87" s="53"/>
      <c r="E87" s="53"/>
      <c r="F87" s="53"/>
      <c r="G87" s="53"/>
      <c r="I87" s="53"/>
      <c r="J87" s="53"/>
      <c r="K87" s="53"/>
      <c r="L87" s="53"/>
      <c r="M87" s="53"/>
      <c r="N87" s="53"/>
      <c r="O87" s="53"/>
      <c r="P87" s="50">
        <f t="shared" si="10"/>
        <v>1</v>
      </c>
      <c r="Q87" s="64"/>
      <c r="R87" s="64"/>
      <c r="S87" s="63"/>
      <c r="T87" s="221"/>
      <c r="U87" s="224"/>
      <c r="V87" s="65"/>
      <c r="W87" s="65"/>
      <c r="X87" s="65"/>
      <c r="Y87" s="164" t="str">
        <f t="shared" si="11"/>
        <v xml:space="preserve"> </v>
      </c>
      <c r="Z87" s="65"/>
      <c r="AA87" s="61"/>
      <c r="AB87" s="49">
        <f t="shared" si="12"/>
        <v>0</v>
      </c>
      <c r="AC87" s="49" t="str">
        <f t="shared" si="13"/>
        <v xml:space="preserve"> </v>
      </c>
      <c r="AD87" s="53" t="str">
        <f t="shared" si="9"/>
        <v/>
      </c>
    </row>
    <row r="88" spans="1:75" ht="29.25" customHeight="1" x14ac:dyDescent="0.4">
      <c r="A88" s="53"/>
      <c r="B88" s="69"/>
      <c r="C88" s="53"/>
      <c r="D88" s="53"/>
      <c r="E88" s="53"/>
      <c r="F88" s="53"/>
      <c r="G88" s="53"/>
      <c r="I88" s="53"/>
      <c r="J88" s="53"/>
      <c r="K88" s="53"/>
      <c r="L88" s="53"/>
      <c r="M88" s="53"/>
      <c r="N88" s="53"/>
      <c r="O88" s="53"/>
      <c r="P88" s="50">
        <f t="shared" si="10"/>
        <v>1</v>
      </c>
      <c r="Q88" s="211"/>
      <c r="R88" s="211"/>
      <c r="S88" s="212"/>
      <c r="T88" s="226">
        <v>60</v>
      </c>
      <c r="U88" s="229">
        <f>AB89-((60/P89)*S89)</f>
        <v>60</v>
      </c>
      <c r="V88" s="201"/>
      <c r="W88" s="201"/>
      <c r="X88" s="201"/>
      <c r="Y88" s="213" t="str">
        <f t="shared" si="11"/>
        <v xml:space="preserve"> </v>
      </c>
      <c r="Z88" s="201"/>
      <c r="AA88" s="201"/>
      <c r="AB88" s="49">
        <f t="shared" si="12"/>
        <v>0</v>
      </c>
      <c r="AC88" s="49" t="str">
        <f t="shared" si="13"/>
        <v xml:space="preserve"> </v>
      </c>
      <c r="AD88" s="53" t="str">
        <f t="shared" si="9"/>
        <v/>
      </c>
    </row>
    <row r="89" spans="1:75" ht="29.25" customHeight="1" x14ac:dyDescent="0.5">
      <c r="A89" s="53"/>
      <c r="B89" s="69"/>
      <c r="C89" s="53"/>
      <c r="D89" s="53"/>
      <c r="E89" s="53"/>
      <c r="F89" s="53"/>
      <c r="G89" s="53"/>
      <c r="I89" s="53"/>
      <c r="J89" s="53"/>
      <c r="K89" s="53"/>
      <c r="L89" s="53"/>
      <c r="M89" s="53"/>
      <c r="N89" s="53"/>
      <c r="O89" s="53"/>
      <c r="P89" s="50">
        <f t="shared" si="10"/>
        <v>1</v>
      </c>
      <c r="Q89" s="192"/>
      <c r="R89" s="192"/>
      <c r="S89" s="193"/>
      <c r="T89" s="227"/>
      <c r="U89" s="230"/>
      <c r="V89" s="65"/>
      <c r="W89" s="65"/>
      <c r="X89" s="65"/>
      <c r="Y89" s="164" t="str">
        <f t="shared" si="11"/>
        <v xml:space="preserve"> </v>
      </c>
      <c r="Z89" s="65"/>
      <c r="AA89" s="61"/>
      <c r="AB89" s="49">
        <f t="shared" si="12"/>
        <v>60</v>
      </c>
      <c r="AC89" s="49" t="str">
        <f t="shared" si="13"/>
        <v xml:space="preserve"> </v>
      </c>
      <c r="AD89" s="53" t="str">
        <f t="shared" si="9"/>
        <v/>
      </c>
    </row>
    <row r="90" spans="1:75" ht="29.25" customHeight="1" x14ac:dyDescent="0.5">
      <c r="A90" s="53"/>
      <c r="B90" s="69"/>
      <c r="C90" s="53"/>
      <c r="D90" s="53"/>
      <c r="E90" s="53"/>
      <c r="F90" s="53"/>
      <c r="G90" s="53"/>
      <c r="I90" s="53"/>
      <c r="J90" s="53"/>
      <c r="K90" s="53"/>
      <c r="L90" s="53"/>
      <c r="M90" s="53"/>
      <c r="N90" s="53"/>
      <c r="O90" s="53"/>
      <c r="P90" s="50">
        <f t="shared" si="10"/>
        <v>1</v>
      </c>
      <c r="Q90" s="196"/>
      <c r="R90" s="196"/>
      <c r="S90" s="197"/>
      <c r="T90" s="228"/>
      <c r="U90" s="231"/>
      <c r="V90" s="198"/>
      <c r="W90" s="198"/>
      <c r="X90" s="198"/>
      <c r="Y90" s="199" t="str">
        <f t="shared" si="11"/>
        <v xml:space="preserve"> </v>
      </c>
      <c r="Z90" s="198"/>
      <c r="AA90" s="200"/>
      <c r="AB90" s="49">
        <f t="shared" si="12"/>
        <v>0</v>
      </c>
      <c r="AC90" s="49" t="str">
        <f t="shared" si="13"/>
        <v xml:space="preserve"> </v>
      </c>
      <c r="AD90" s="53" t="str">
        <f t="shared" si="9"/>
        <v/>
      </c>
    </row>
    <row r="91" spans="1:75" ht="29.25" customHeight="1" x14ac:dyDescent="0.5">
      <c r="A91" s="53"/>
      <c r="B91" s="69"/>
      <c r="C91" s="53"/>
      <c r="D91" s="53"/>
      <c r="E91" s="53"/>
      <c r="F91" s="53"/>
      <c r="G91" s="53"/>
      <c r="I91" s="53"/>
      <c r="J91" s="53"/>
      <c r="K91" s="53"/>
      <c r="L91" s="53"/>
      <c r="M91" s="53"/>
      <c r="N91" s="53"/>
      <c r="O91" s="53"/>
      <c r="P91" s="50">
        <f t="shared" si="10"/>
        <v>1</v>
      </c>
      <c r="Q91" s="201"/>
      <c r="R91" s="202"/>
      <c r="S91" s="203"/>
      <c r="T91" s="220">
        <v>60</v>
      </c>
      <c r="U91" s="223">
        <f>AB92-((60/P92)*S92)</f>
        <v>60</v>
      </c>
      <c r="V91" s="204"/>
      <c r="W91" s="204"/>
      <c r="X91" s="204"/>
      <c r="Y91" s="205" t="str">
        <f t="shared" si="11"/>
        <v xml:space="preserve"> </v>
      </c>
      <c r="Z91" s="204"/>
      <c r="AA91" s="206"/>
      <c r="AB91" s="49">
        <f t="shared" si="12"/>
        <v>0</v>
      </c>
      <c r="AC91" s="49" t="str">
        <f t="shared" si="13"/>
        <v xml:space="preserve"> </v>
      </c>
      <c r="AD91" s="53" t="str">
        <f t="shared" si="9"/>
        <v/>
      </c>
      <c r="BW91" s="14"/>
    </row>
    <row r="92" spans="1:75" ht="29.25" customHeight="1" x14ac:dyDescent="0.5">
      <c r="A92" s="53"/>
      <c r="B92" s="69"/>
      <c r="C92" s="53"/>
      <c r="D92" s="53"/>
      <c r="E92" s="53"/>
      <c r="F92" s="53"/>
      <c r="G92" s="53"/>
      <c r="I92" s="53"/>
      <c r="J92" s="53"/>
      <c r="K92" s="53"/>
      <c r="L92" s="53"/>
      <c r="M92" s="53"/>
      <c r="N92" s="53"/>
      <c r="O92" s="53"/>
      <c r="P92" s="50">
        <f t="shared" si="10"/>
        <v>1</v>
      </c>
      <c r="Q92" s="64"/>
      <c r="R92" s="64"/>
      <c r="S92" s="63"/>
      <c r="T92" s="221"/>
      <c r="U92" s="224"/>
      <c r="V92" s="64"/>
      <c r="W92" s="64"/>
      <c r="X92" s="64"/>
      <c r="Y92" s="163" t="str">
        <f t="shared" si="11"/>
        <v xml:space="preserve"> </v>
      </c>
      <c r="Z92" s="64"/>
      <c r="AA92" s="60"/>
      <c r="AB92" s="49">
        <f t="shared" si="12"/>
        <v>60</v>
      </c>
      <c r="AC92" s="49" t="str">
        <f t="shared" si="13"/>
        <v xml:space="preserve"> </v>
      </c>
      <c r="AD92" s="53" t="str">
        <f t="shared" si="9"/>
        <v/>
      </c>
      <c r="BW92" s="14"/>
    </row>
    <row r="93" spans="1:75" ht="29.25" customHeight="1" x14ac:dyDescent="0.5">
      <c r="A93" s="53"/>
      <c r="B93" s="69"/>
      <c r="C93" s="53"/>
      <c r="D93" s="53"/>
      <c r="E93" s="53"/>
      <c r="F93" s="53"/>
      <c r="G93" s="53"/>
      <c r="I93" s="53"/>
      <c r="J93" s="53"/>
      <c r="K93" s="53"/>
      <c r="L93" s="53"/>
      <c r="M93" s="53"/>
      <c r="N93" s="53"/>
      <c r="O93" s="53"/>
      <c r="P93" s="50">
        <f t="shared" si="10"/>
        <v>1</v>
      </c>
      <c r="Q93" s="64"/>
      <c r="R93" s="64"/>
      <c r="S93" s="63"/>
      <c r="T93" s="221"/>
      <c r="U93" s="224"/>
      <c r="V93" s="65"/>
      <c r="W93" s="65"/>
      <c r="X93" s="65"/>
      <c r="Y93" s="164" t="str">
        <f t="shared" si="11"/>
        <v xml:space="preserve"> </v>
      </c>
      <c r="Z93" s="65"/>
      <c r="AA93" s="61"/>
      <c r="AB93" s="49">
        <f t="shared" si="12"/>
        <v>0</v>
      </c>
      <c r="AC93" s="49" t="str">
        <f t="shared" si="13"/>
        <v xml:space="preserve"> </v>
      </c>
      <c r="AD93" s="53" t="str">
        <f t="shared" si="9"/>
        <v/>
      </c>
      <c r="BW93" s="14"/>
    </row>
    <row r="94" spans="1:75" ht="29.25" customHeight="1" x14ac:dyDescent="0.4">
      <c r="A94" s="53"/>
      <c r="B94" s="69"/>
      <c r="C94" s="53"/>
      <c r="D94" s="53"/>
      <c r="E94" s="53"/>
      <c r="F94" s="53"/>
      <c r="G94" s="53"/>
      <c r="I94" s="53"/>
      <c r="J94" s="53"/>
      <c r="K94" s="53"/>
      <c r="L94" s="53"/>
      <c r="M94" s="53"/>
      <c r="N94" s="53"/>
      <c r="O94" s="53"/>
      <c r="P94" s="50">
        <f t="shared" si="10"/>
        <v>1</v>
      </c>
      <c r="Q94" s="211"/>
      <c r="R94" s="211"/>
      <c r="S94" s="212"/>
      <c r="T94" s="226">
        <v>60</v>
      </c>
      <c r="U94" s="229">
        <f>AB95-((60/P95)*S95)</f>
        <v>60</v>
      </c>
      <c r="V94" s="201"/>
      <c r="W94" s="201"/>
      <c r="X94" s="201"/>
      <c r="Y94" s="213" t="str">
        <f t="shared" si="11"/>
        <v xml:space="preserve"> </v>
      </c>
      <c r="Z94" s="201"/>
      <c r="AA94" s="201"/>
      <c r="AB94" s="49">
        <f t="shared" si="12"/>
        <v>0</v>
      </c>
      <c r="AC94" s="49" t="str">
        <f t="shared" si="13"/>
        <v xml:space="preserve"> </v>
      </c>
      <c r="AD94" s="53" t="str">
        <f t="shared" si="9"/>
        <v/>
      </c>
      <c r="BW94" s="14"/>
    </row>
    <row r="95" spans="1:75" ht="29.25" customHeight="1" x14ac:dyDescent="0.5">
      <c r="A95" s="53"/>
      <c r="B95" s="69"/>
      <c r="C95" s="53"/>
      <c r="D95" s="53"/>
      <c r="E95" s="53"/>
      <c r="F95" s="53"/>
      <c r="G95" s="53"/>
      <c r="I95" s="53"/>
      <c r="J95" s="53"/>
      <c r="K95" s="53"/>
      <c r="L95" s="53"/>
      <c r="M95" s="53"/>
      <c r="N95" s="53"/>
      <c r="O95" s="53"/>
      <c r="P95" s="50">
        <f t="shared" si="10"/>
        <v>1</v>
      </c>
      <c r="Q95" s="192"/>
      <c r="R95" s="192"/>
      <c r="S95" s="193"/>
      <c r="T95" s="227"/>
      <c r="U95" s="230"/>
      <c r="V95" s="65"/>
      <c r="W95" s="65"/>
      <c r="X95" s="65"/>
      <c r="Y95" s="164" t="str">
        <f t="shared" si="11"/>
        <v xml:space="preserve"> </v>
      </c>
      <c r="Z95" s="65"/>
      <c r="AA95" s="61"/>
      <c r="AB95" s="49">
        <f t="shared" si="12"/>
        <v>60</v>
      </c>
      <c r="AC95" s="49" t="str">
        <f t="shared" si="13"/>
        <v xml:space="preserve"> </v>
      </c>
      <c r="AD95" s="53" t="str">
        <f t="shared" si="9"/>
        <v/>
      </c>
      <c r="BW95" s="14"/>
    </row>
    <row r="96" spans="1:75" ht="29.25" customHeight="1" x14ac:dyDescent="0.5">
      <c r="A96" s="53"/>
      <c r="B96" s="69"/>
      <c r="C96" s="53"/>
      <c r="D96" s="53"/>
      <c r="E96" s="53"/>
      <c r="F96" s="53"/>
      <c r="G96" s="53"/>
      <c r="I96" s="53"/>
      <c r="J96" s="53"/>
      <c r="K96" s="53"/>
      <c r="L96" s="53"/>
      <c r="M96" s="53"/>
      <c r="N96" s="53"/>
      <c r="O96" s="53"/>
      <c r="P96" s="50">
        <f t="shared" si="10"/>
        <v>1</v>
      </c>
      <c r="Q96" s="196"/>
      <c r="R96" s="196"/>
      <c r="S96" s="197"/>
      <c r="T96" s="228"/>
      <c r="U96" s="231"/>
      <c r="V96" s="198"/>
      <c r="W96" s="198"/>
      <c r="X96" s="198"/>
      <c r="Y96" s="199" t="str">
        <f t="shared" si="11"/>
        <v xml:space="preserve"> </v>
      </c>
      <c r="Z96" s="198"/>
      <c r="AA96" s="200"/>
      <c r="AB96" s="49">
        <f t="shared" si="12"/>
        <v>0</v>
      </c>
      <c r="AC96" s="49" t="str">
        <f t="shared" si="13"/>
        <v xml:space="preserve"> </v>
      </c>
      <c r="AD96" s="53" t="str">
        <f t="shared" si="9"/>
        <v/>
      </c>
      <c r="BW96" s="14"/>
    </row>
    <row r="97" spans="1:75" ht="29.25" customHeight="1" x14ac:dyDescent="0.5">
      <c r="A97" s="53"/>
      <c r="B97" s="69"/>
      <c r="C97" s="53"/>
      <c r="D97" s="53"/>
      <c r="E97" s="53"/>
      <c r="F97" s="53"/>
      <c r="G97" s="53"/>
      <c r="I97" s="53"/>
      <c r="J97" s="53"/>
      <c r="K97" s="53"/>
      <c r="L97" s="53"/>
      <c r="M97" s="53"/>
      <c r="N97" s="53"/>
      <c r="O97" s="53"/>
      <c r="P97" s="50">
        <f t="shared" si="10"/>
        <v>1</v>
      </c>
      <c r="Q97" s="201"/>
      <c r="R97" s="202"/>
      <c r="S97" s="203"/>
      <c r="T97" s="220">
        <v>60</v>
      </c>
      <c r="U97" s="223">
        <f>AB98-((60/P98)*S98)</f>
        <v>60</v>
      </c>
      <c r="V97" s="204"/>
      <c r="W97" s="204"/>
      <c r="X97" s="204"/>
      <c r="Y97" s="205" t="str">
        <f t="shared" si="11"/>
        <v xml:space="preserve"> </v>
      </c>
      <c r="Z97" s="204"/>
      <c r="AA97" s="206"/>
      <c r="AB97" s="49">
        <f t="shared" si="12"/>
        <v>0</v>
      </c>
      <c r="AC97" s="49" t="str">
        <f t="shared" si="13"/>
        <v xml:space="preserve"> </v>
      </c>
      <c r="AD97" s="53" t="str">
        <f t="shared" si="9"/>
        <v/>
      </c>
      <c r="BW97" s="14"/>
    </row>
    <row r="98" spans="1:75" ht="29.25" customHeight="1" x14ac:dyDescent="0.5">
      <c r="A98" s="53"/>
      <c r="B98" s="69"/>
      <c r="C98" s="53"/>
      <c r="D98" s="53"/>
      <c r="E98" s="53"/>
      <c r="F98" s="53"/>
      <c r="G98" s="53"/>
      <c r="I98" s="53"/>
      <c r="J98" s="53"/>
      <c r="K98" s="53"/>
      <c r="L98" s="53"/>
      <c r="M98" s="53"/>
      <c r="N98" s="53"/>
      <c r="O98" s="53"/>
      <c r="P98" s="50">
        <f t="shared" si="10"/>
        <v>1</v>
      </c>
      <c r="Q98" s="64"/>
      <c r="R98" s="64"/>
      <c r="S98" s="63"/>
      <c r="T98" s="221"/>
      <c r="U98" s="224"/>
      <c r="V98" s="64"/>
      <c r="W98" s="64"/>
      <c r="X98" s="64"/>
      <c r="Y98" s="163" t="str">
        <f t="shared" si="11"/>
        <v xml:space="preserve"> </v>
      </c>
      <c r="Z98" s="64"/>
      <c r="AA98" s="60"/>
      <c r="AB98" s="49">
        <f t="shared" si="12"/>
        <v>60</v>
      </c>
      <c r="AC98" s="49" t="str">
        <f t="shared" si="13"/>
        <v xml:space="preserve"> </v>
      </c>
      <c r="AD98" s="53" t="str">
        <f t="shared" si="9"/>
        <v/>
      </c>
      <c r="BW98" s="14"/>
    </row>
    <row r="99" spans="1:75" ht="29.25" customHeight="1" x14ac:dyDescent="0.5">
      <c r="A99" s="53"/>
      <c r="B99" s="69"/>
      <c r="C99" s="53"/>
      <c r="D99" s="53"/>
      <c r="E99" s="53"/>
      <c r="F99" s="53"/>
      <c r="G99" s="53"/>
      <c r="I99" s="53"/>
      <c r="J99" s="53"/>
      <c r="K99" s="53"/>
      <c r="L99" s="53"/>
      <c r="M99" s="53"/>
      <c r="N99" s="53"/>
      <c r="O99" s="53"/>
      <c r="P99" s="50">
        <f t="shared" si="10"/>
        <v>1</v>
      </c>
      <c r="Q99" s="64"/>
      <c r="R99" s="64"/>
      <c r="S99" s="63"/>
      <c r="T99" s="221"/>
      <c r="U99" s="224"/>
      <c r="V99" s="65"/>
      <c r="W99" s="65"/>
      <c r="X99" s="65"/>
      <c r="Y99" s="164" t="str">
        <f t="shared" si="11"/>
        <v xml:space="preserve"> </v>
      </c>
      <c r="Z99" s="65"/>
      <c r="AA99" s="61"/>
      <c r="AB99" s="49">
        <f t="shared" si="12"/>
        <v>0</v>
      </c>
      <c r="AC99" s="49" t="str">
        <f t="shared" si="13"/>
        <v xml:space="preserve"> </v>
      </c>
      <c r="AD99" s="53" t="str">
        <f t="shared" si="9"/>
        <v/>
      </c>
      <c r="BW99" s="14"/>
    </row>
    <row r="100" spans="1:75" ht="29.25" customHeight="1" x14ac:dyDescent="0.4">
      <c r="A100" s="53"/>
      <c r="B100" s="69"/>
      <c r="C100" s="53"/>
      <c r="D100" s="53"/>
      <c r="E100" s="53"/>
      <c r="F100" s="53"/>
      <c r="G100" s="53"/>
      <c r="I100" s="53"/>
      <c r="J100" s="53"/>
      <c r="K100" s="53"/>
      <c r="L100" s="53"/>
      <c r="M100" s="53"/>
      <c r="N100" s="53"/>
      <c r="O100" s="53"/>
      <c r="P100" s="50">
        <f t="shared" si="10"/>
        <v>1</v>
      </c>
      <c r="Q100" s="211"/>
      <c r="R100" s="211"/>
      <c r="S100" s="212"/>
      <c r="T100" s="226">
        <v>60</v>
      </c>
      <c r="U100" s="229">
        <f>AB101-((60/P101)*S101)</f>
        <v>60</v>
      </c>
      <c r="V100" s="201"/>
      <c r="W100" s="201"/>
      <c r="X100" s="201"/>
      <c r="Y100" s="213" t="str">
        <f t="shared" si="11"/>
        <v xml:space="preserve"> </v>
      </c>
      <c r="Z100" s="201"/>
      <c r="AA100" s="201"/>
      <c r="AB100" s="49">
        <f t="shared" si="12"/>
        <v>0</v>
      </c>
      <c r="AC100" s="49" t="str">
        <f t="shared" si="13"/>
        <v xml:space="preserve"> </v>
      </c>
      <c r="AD100" s="53" t="str">
        <f t="shared" ref="AD100:AD131" si="14">IF(Q100=$B$26,(IF(OR(R100=$C$26,R100=$C$27,R100=$C$28),"Correcto","Incorrecto")),(IF(Q100=$B$27,(IF(OR(R100=$C$26,R100=$C$27),"Correcto","Incorrecto")),(IF(Q100=$B$28,(IF(OR(R100=$C$26,R100=$C$27),"Correcto","Incorrecto")),(IF(Q100=$B$29,(IF(OR(R100=$C$26,R100=$C$27),"Correcto","Incorrecto")),(IF(Q100=$B$30,(IF(OR(R100=$C$26,R100=$C$27),"Correcto","Incorrecto")),(IF(Q100=$B$31,(IF(OR(R100=$E$26,R100=$E$27),"Correcto","Incorrecto")),(IF(OR(Q100=$B$32,Q100=$B$33),(IF(R100=Ford_3.0L,"Correcto","Incorrecto")),(IF(OR(Q100=$B$34,Q100=$B$37),(IF(OR(R100=$C$32,R100=$C$33),"Correcto","Incorrecto")),(IF(Q100=$B$35,(IF(R100=Nissan,"Correcto","Incorrecto")),(IF(Q100=$B$36,(IF(OR(R100=$C$26,R100=$C$27),"Correcto","Incorrecto")),(IF(Q100=$B$38,(IF(R100=GM,"Correcto","Incorrecto")),"")))))))))))))))))))))</f>
        <v/>
      </c>
      <c r="BW100" s="14"/>
    </row>
    <row r="101" spans="1:75" ht="29.25" customHeight="1" x14ac:dyDescent="0.5">
      <c r="A101" s="53"/>
      <c r="B101" s="69"/>
      <c r="C101" s="53"/>
      <c r="D101" s="53"/>
      <c r="E101" s="53"/>
      <c r="F101" s="53"/>
      <c r="G101" s="53"/>
      <c r="I101" s="53"/>
      <c r="J101" s="53"/>
      <c r="K101" s="53"/>
      <c r="L101" s="53"/>
      <c r="M101" s="53"/>
      <c r="N101" s="53"/>
      <c r="O101" s="53"/>
      <c r="P101" s="50">
        <f t="shared" si="10"/>
        <v>1</v>
      </c>
      <c r="Q101" s="192"/>
      <c r="R101" s="192"/>
      <c r="S101" s="193"/>
      <c r="T101" s="227"/>
      <c r="U101" s="230"/>
      <c r="V101" s="65"/>
      <c r="W101" s="65"/>
      <c r="X101" s="65"/>
      <c r="Y101" s="164" t="str">
        <f t="shared" si="11"/>
        <v xml:space="preserve"> </v>
      </c>
      <c r="Z101" s="65"/>
      <c r="AA101" s="61"/>
      <c r="AB101" s="49">
        <f t="shared" si="12"/>
        <v>60</v>
      </c>
      <c r="AC101" s="49" t="str">
        <f t="shared" si="13"/>
        <v xml:space="preserve"> </v>
      </c>
      <c r="AD101" s="53" t="str">
        <f t="shared" si="14"/>
        <v/>
      </c>
      <c r="BW101" s="14"/>
    </row>
    <row r="102" spans="1:75" ht="29.25" customHeight="1" x14ac:dyDescent="0.5">
      <c r="A102" s="53"/>
      <c r="B102" s="69"/>
      <c r="C102" s="53"/>
      <c r="D102" s="53"/>
      <c r="E102" s="53"/>
      <c r="F102" s="53"/>
      <c r="G102" s="53"/>
      <c r="I102" s="53"/>
      <c r="J102" s="53"/>
      <c r="K102" s="53"/>
      <c r="L102" s="53"/>
      <c r="M102" s="53"/>
      <c r="N102" s="53"/>
      <c r="O102" s="53"/>
      <c r="P102" s="50">
        <f t="shared" si="10"/>
        <v>1</v>
      </c>
      <c r="Q102" s="196"/>
      <c r="R102" s="196"/>
      <c r="S102" s="197"/>
      <c r="T102" s="228"/>
      <c r="U102" s="231"/>
      <c r="V102" s="198"/>
      <c r="W102" s="198"/>
      <c r="X102" s="198"/>
      <c r="Y102" s="199" t="str">
        <f t="shared" si="11"/>
        <v xml:space="preserve"> </v>
      </c>
      <c r="Z102" s="198"/>
      <c r="AA102" s="200"/>
      <c r="AB102" s="49">
        <f t="shared" si="12"/>
        <v>0</v>
      </c>
      <c r="AC102" s="49" t="str">
        <f t="shared" si="13"/>
        <v xml:space="preserve"> </v>
      </c>
      <c r="AD102" s="53" t="str">
        <f t="shared" si="14"/>
        <v/>
      </c>
      <c r="BW102" s="14"/>
    </row>
    <row r="103" spans="1:75" ht="29.25" customHeight="1" x14ac:dyDescent="0.5">
      <c r="A103" s="53"/>
      <c r="B103" s="69"/>
      <c r="C103" s="53"/>
      <c r="D103" s="53"/>
      <c r="E103" s="53"/>
      <c r="F103" s="53"/>
      <c r="G103" s="53"/>
      <c r="I103" s="53"/>
      <c r="J103" s="53"/>
      <c r="K103" s="53"/>
      <c r="L103" s="53"/>
      <c r="M103" s="53"/>
      <c r="N103" s="53"/>
      <c r="O103" s="53"/>
      <c r="P103" s="50">
        <f t="shared" si="10"/>
        <v>1</v>
      </c>
      <c r="Q103" s="201"/>
      <c r="R103" s="202"/>
      <c r="S103" s="203"/>
      <c r="T103" s="220">
        <v>60</v>
      </c>
      <c r="U103" s="223">
        <f>AB104-((60/P104)*S104)</f>
        <v>60</v>
      </c>
      <c r="V103" s="204"/>
      <c r="W103" s="204"/>
      <c r="X103" s="204"/>
      <c r="Y103" s="205" t="str">
        <f t="shared" si="11"/>
        <v xml:space="preserve"> </v>
      </c>
      <c r="Z103" s="204"/>
      <c r="AA103" s="206"/>
      <c r="AB103" s="49">
        <f t="shared" si="12"/>
        <v>0</v>
      </c>
      <c r="AC103" s="49" t="str">
        <f t="shared" si="13"/>
        <v xml:space="preserve"> </v>
      </c>
      <c r="AD103" s="53" t="str">
        <f t="shared" si="14"/>
        <v/>
      </c>
      <c r="BW103" s="14"/>
    </row>
    <row r="104" spans="1:75" ht="29.25" customHeight="1" x14ac:dyDescent="0.5">
      <c r="A104" s="53"/>
      <c r="B104" s="69"/>
      <c r="C104" s="53"/>
      <c r="D104" s="53"/>
      <c r="E104" s="53"/>
      <c r="F104" s="53"/>
      <c r="G104" s="53"/>
      <c r="I104" s="53"/>
      <c r="J104" s="53"/>
      <c r="K104" s="53"/>
      <c r="L104" s="53"/>
      <c r="M104" s="53"/>
      <c r="N104" s="53"/>
      <c r="O104" s="53"/>
      <c r="P104" s="50">
        <f t="shared" si="10"/>
        <v>1</v>
      </c>
      <c r="Q104" s="64"/>
      <c r="R104" s="64"/>
      <c r="S104" s="63"/>
      <c r="T104" s="221"/>
      <c r="U104" s="224"/>
      <c r="V104" s="64"/>
      <c r="W104" s="64"/>
      <c r="X104" s="64"/>
      <c r="Y104" s="163" t="str">
        <f t="shared" si="11"/>
        <v xml:space="preserve"> </v>
      </c>
      <c r="Z104" s="64"/>
      <c r="AA104" s="60"/>
      <c r="AB104" s="49">
        <f t="shared" si="12"/>
        <v>60</v>
      </c>
      <c r="AC104" s="49" t="str">
        <f t="shared" si="13"/>
        <v xml:space="preserve"> </v>
      </c>
      <c r="AD104" s="53" t="str">
        <f t="shared" si="14"/>
        <v/>
      </c>
      <c r="BW104" s="14"/>
    </row>
    <row r="105" spans="1:75" ht="29.25" customHeight="1" x14ac:dyDescent="0.5">
      <c r="A105" s="53"/>
      <c r="B105" s="69"/>
      <c r="C105" s="53"/>
      <c r="D105" s="53"/>
      <c r="E105" s="53"/>
      <c r="F105" s="53"/>
      <c r="G105" s="53"/>
      <c r="I105" s="53"/>
      <c r="J105" s="53"/>
      <c r="K105" s="53"/>
      <c r="L105" s="53"/>
      <c r="M105" s="53"/>
      <c r="N105" s="53"/>
      <c r="O105" s="53"/>
      <c r="P105" s="50">
        <f t="shared" si="10"/>
        <v>1</v>
      </c>
      <c r="Q105" s="64"/>
      <c r="R105" s="64"/>
      <c r="S105" s="63"/>
      <c r="T105" s="221"/>
      <c r="U105" s="224"/>
      <c r="V105" s="65"/>
      <c r="W105" s="65"/>
      <c r="X105" s="65"/>
      <c r="Y105" s="164" t="str">
        <f t="shared" si="11"/>
        <v xml:space="preserve"> </v>
      </c>
      <c r="Z105" s="65"/>
      <c r="AA105" s="61"/>
      <c r="AB105" s="49">
        <f t="shared" si="12"/>
        <v>0</v>
      </c>
      <c r="AC105" s="49" t="str">
        <f t="shared" si="13"/>
        <v xml:space="preserve"> </v>
      </c>
      <c r="AD105" s="53" t="str">
        <f t="shared" si="14"/>
        <v/>
      </c>
      <c r="BW105" s="14"/>
    </row>
    <row r="106" spans="1:75" ht="29.25" customHeight="1" x14ac:dyDescent="0.4">
      <c r="A106" s="53"/>
      <c r="B106" s="69"/>
      <c r="C106" s="53"/>
      <c r="D106" s="53"/>
      <c r="E106" s="53"/>
      <c r="F106" s="53"/>
      <c r="G106" s="53"/>
      <c r="I106" s="53"/>
      <c r="J106" s="53"/>
      <c r="K106" s="53"/>
      <c r="L106" s="53"/>
      <c r="M106" s="53"/>
      <c r="N106" s="53"/>
      <c r="O106" s="53"/>
      <c r="P106" s="50">
        <f t="shared" si="10"/>
        <v>1</v>
      </c>
      <c r="Q106" s="211"/>
      <c r="R106" s="211"/>
      <c r="S106" s="212"/>
      <c r="T106" s="226">
        <v>60</v>
      </c>
      <c r="U106" s="229">
        <f>AB107-((60/P107)*S107)</f>
        <v>60</v>
      </c>
      <c r="V106" s="201"/>
      <c r="W106" s="201"/>
      <c r="X106" s="201"/>
      <c r="Y106" s="213" t="str">
        <f t="shared" si="11"/>
        <v xml:space="preserve"> </v>
      </c>
      <c r="Z106" s="201"/>
      <c r="AA106" s="201"/>
      <c r="AB106" s="49">
        <f t="shared" si="12"/>
        <v>0</v>
      </c>
      <c r="AC106" s="49" t="str">
        <f t="shared" si="13"/>
        <v xml:space="preserve"> </v>
      </c>
      <c r="AD106" s="53" t="str">
        <f t="shared" si="14"/>
        <v/>
      </c>
      <c r="BW106" s="14"/>
    </row>
    <row r="107" spans="1:75" ht="29.25" customHeight="1" x14ac:dyDescent="0.5">
      <c r="A107" s="53"/>
      <c r="B107" s="69"/>
      <c r="C107" s="53"/>
      <c r="D107" s="53"/>
      <c r="E107" s="53"/>
      <c r="F107" s="53"/>
      <c r="G107" s="53"/>
      <c r="I107" s="53"/>
      <c r="J107" s="53"/>
      <c r="K107" s="53"/>
      <c r="L107" s="53"/>
      <c r="M107" s="53"/>
      <c r="N107" s="53"/>
      <c r="O107" s="53"/>
      <c r="P107" s="50">
        <f t="shared" si="10"/>
        <v>1</v>
      </c>
      <c r="Q107" s="192"/>
      <c r="R107" s="192"/>
      <c r="S107" s="193"/>
      <c r="T107" s="227"/>
      <c r="U107" s="230"/>
      <c r="V107" s="65"/>
      <c r="W107" s="65"/>
      <c r="X107" s="65"/>
      <c r="Y107" s="164" t="str">
        <f t="shared" si="11"/>
        <v xml:space="preserve"> </v>
      </c>
      <c r="Z107" s="65"/>
      <c r="AA107" s="61"/>
      <c r="AB107" s="49">
        <f t="shared" si="12"/>
        <v>60</v>
      </c>
      <c r="AC107" s="49" t="str">
        <f t="shared" si="13"/>
        <v xml:space="preserve"> </v>
      </c>
      <c r="AD107" s="53" t="str">
        <f t="shared" si="14"/>
        <v/>
      </c>
      <c r="BW107" s="14"/>
    </row>
    <row r="108" spans="1:75" ht="29.25" customHeight="1" x14ac:dyDescent="0.5">
      <c r="A108" s="53"/>
      <c r="B108" s="69"/>
      <c r="C108" s="53"/>
      <c r="D108" s="53"/>
      <c r="E108" s="53"/>
      <c r="F108" s="53"/>
      <c r="G108" s="53"/>
      <c r="I108" s="53"/>
      <c r="J108" s="53"/>
      <c r="K108" s="53"/>
      <c r="L108" s="53"/>
      <c r="M108" s="53"/>
      <c r="N108" s="53"/>
      <c r="O108" s="53"/>
      <c r="P108" s="50">
        <f t="shared" si="10"/>
        <v>1</v>
      </c>
      <c r="Q108" s="196"/>
      <c r="R108" s="196"/>
      <c r="S108" s="197"/>
      <c r="T108" s="228"/>
      <c r="U108" s="231"/>
      <c r="V108" s="198"/>
      <c r="W108" s="198"/>
      <c r="X108" s="198"/>
      <c r="Y108" s="199" t="str">
        <f t="shared" si="11"/>
        <v xml:space="preserve"> </v>
      </c>
      <c r="Z108" s="198"/>
      <c r="AA108" s="200"/>
      <c r="AB108" s="49">
        <f t="shared" si="12"/>
        <v>0</v>
      </c>
      <c r="AC108" s="49" t="str">
        <f t="shared" si="13"/>
        <v xml:space="preserve"> </v>
      </c>
      <c r="AD108" s="53" t="str">
        <f t="shared" si="14"/>
        <v/>
      </c>
      <c r="BW108" s="14"/>
    </row>
    <row r="109" spans="1:75" ht="29.25" customHeight="1" x14ac:dyDescent="0.5">
      <c r="A109" s="53"/>
      <c r="B109" s="69"/>
      <c r="C109" s="53"/>
      <c r="D109" s="53"/>
      <c r="E109" s="53"/>
      <c r="F109" s="53"/>
      <c r="G109" s="53"/>
      <c r="I109" s="53"/>
      <c r="J109" s="53"/>
      <c r="K109" s="53"/>
      <c r="L109" s="53"/>
      <c r="M109" s="53"/>
      <c r="N109" s="53"/>
      <c r="O109" s="53"/>
      <c r="P109" s="50">
        <f t="shared" si="10"/>
        <v>1</v>
      </c>
      <c r="Q109" s="201"/>
      <c r="R109" s="202"/>
      <c r="S109" s="203"/>
      <c r="T109" s="220">
        <v>60</v>
      </c>
      <c r="U109" s="223">
        <f>AB110-((60/P110)*S110)</f>
        <v>60</v>
      </c>
      <c r="V109" s="204"/>
      <c r="W109" s="204"/>
      <c r="X109" s="204"/>
      <c r="Y109" s="205" t="str">
        <f t="shared" si="11"/>
        <v xml:space="preserve"> </v>
      </c>
      <c r="Z109" s="204"/>
      <c r="AA109" s="206"/>
      <c r="AB109" s="49">
        <f t="shared" si="12"/>
        <v>0</v>
      </c>
      <c r="AC109" s="49" t="str">
        <f t="shared" si="13"/>
        <v xml:space="preserve"> </v>
      </c>
      <c r="AD109" s="53" t="str">
        <f t="shared" si="14"/>
        <v/>
      </c>
      <c r="BW109" s="14"/>
    </row>
    <row r="110" spans="1:75" ht="29.25" customHeight="1" x14ac:dyDescent="0.5">
      <c r="A110" s="53"/>
      <c r="B110" s="69"/>
      <c r="C110" s="53"/>
      <c r="D110" s="53"/>
      <c r="E110" s="53"/>
      <c r="F110" s="53"/>
      <c r="G110" s="53"/>
      <c r="I110" s="53"/>
      <c r="J110" s="53"/>
      <c r="K110" s="53"/>
      <c r="L110" s="53"/>
      <c r="M110" s="53"/>
      <c r="N110" s="53"/>
      <c r="O110" s="53"/>
      <c r="P110" s="50">
        <f t="shared" si="10"/>
        <v>1</v>
      </c>
      <c r="Q110" s="64"/>
      <c r="R110" s="64"/>
      <c r="S110" s="63"/>
      <c r="T110" s="221"/>
      <c r="U110" s="224"/>
      <c r="V110" s="64"/>
      <c r="W110" s="64"/>
      <c r="X110" s="64"/>
      <c r="Y110" s="163" t="str">
        <f t="shared" si="11"/>
        <v xml:space="preserve"> </v>
      </c>
      <c r="Z110" s="64"/>
      <c r="AA110" s="60"/>
      <c r="AB110" s="49">
        <f t="shared" si="12"/>
        <v>60</v>
      </c>
      <c r="AC110" s="49" t="str">
        <f t="shared" si="13"/>
        <v xml:space="preserve"> </v>
      </c>
      <c r="AD110" s="53" t="str">
        <f t="shared" si="14"/>
        <v/>
      </c>
      <c r="BW110" s="14"/>
    </row>
    <row r="111" spans="1:75" ht="29.25" customHeight="1" x14ac:dyDescent="0.5">
      <c r="A111" s="53"/>
      <c r="B111" s="69"/>
      <c r="C111" s="53"/>
      <c r="D111" s="53"/>
      <c r="E111" s="53"/>
      <c r="F111" s="53"/>
      <c r="G111" s="53"/>
      <c r="I111" s="53"/>
      <c r="J111" s="53"/>
      <c r="K111" s="53"/>
      <c r="L111" s="53"/>
      <c r="M111" s="53"/>
      <c r="N111" s="53"/>
      <c r="O111" s="53"/>
      <c r="P111" s="50">
        <f t="shared" si="10"/>
        <v>1</v>
      </c>
      <c r="Q111" s="64"/>
      <c r="R111" s="64"/>
      <c r="S111" s="63"/>
      <c r="T111" s="221"/>
      <c r="U111" s="224"/>
      <c r="V111" s="65"/>
      <c r="W111" s="65"/>
      <c r="X111" s="65"/>
      <c r="Y111" s="164" t="str">
        <f t="shared" si="11"/>
        <v xml:space="preserve"> </v>
      </c>
      <c r="Z111" s="65"/>
      <c r="AA111" s="61"/>
      <c r="AB111" s="49">
        <f t="shared" si="12"/>
        <v>0</v>
      </c>
      <c r="AC111" s="49" t="str">
        <f t="shared" si="13"/>
        <v xml:space="preserve"> </v>
      </c>
      <c r="AD111" s="53" t="str">
        <f t="shared" si="14"/>
        <v/>
      </c>
      <c r="BW111" s="14"/>
    </row>
    <row r="112" spans="1:75" ht="29.25" customHeight="1" x14ac:dyDescent="0.4">
      <c r="A112" s="53"/>
      <c r="B112" s="69"/>
      <c r="C112" s="53"/>
      <c r="D112" s="53"/>
      <c r="E112" s="53"/>
      <c r="F112" s="53"/>
      <c r="G112" s="53"/>
      <c r="I112" s="53"/>
      <c r="J112" s="53"/>
      <c r="K112" s="53"/>
      <c r="L112" s="53"/>
      <c r="M112" s="53"/>
      <c r="N112" s="53"/>
      <c r="O112" s="53"/>
      <c r="P112" s="50">
        <f t="shared" si="10"/>
        <v>1</v>
      </c>
      <c r="Q112" s="211"/>
      <c r="R112" s="211"/>
      <c r="S112" s="212"/>
      <c r="T112" s="226">
        <v>60</v>
      </c>
      <c r="U112" s="229">
        <f>AB113-((60/P113)*S113)</f>
        <v>60</v>
      </c>
      <c r="V112" s="201"/>
      <c r="W112" s="201"/>
      <c r="X112" s="201"/>
      <c r="Y112" s="213" t="str">
        <f t="shared" si="11"/>
        <v xml:space="preserve"> </v>
      </c>
      <c r="Z112" s="201"/>
      <c r="AA112" s="201"/>
      <c r="AB112" s="49">
        <f t="shared" si="12"/>
        <v>0</v>
      </c>
      <c r="AC112" s="49" t="str">
        <f t="shared" si="13"/>
        <v xml:space="preserve"> </v>
      </c>
      <c r="AD112" s="53" t="str">
        <f t="shared" si="14"/>
        <v/>
      </c>
      <c r="BW112" s="14"/>
    </row>
    <row r="113" spans="1:75" ht="29.25" customHeight="1" x14ac:dyDescent="0.5">
      <c r="A113" s="53"/>
      <c r="B113" s="69"/>
      <c r="C113" s="53"/>
      <c r="D113" s="53"/>
      <c r="E113" s="53"/>
      <c r="F113" s="53"/>
      <c r="G113" s="53"/>
      <c r="I113" s="53"/>
      <c r="J113" s="53"/>
      <c r="K113" s="53"/>
      <c r="L113" s="53"/>
      <c r="M113" s="53"/>
      <c r="N113" s="53"/>
      <c r="O113" s="53"/>
      <c r="P113" s="50">
        <f t="shared" si="10"/>
        <v>1</v>
      </c>
      <c r="Q113" s="192"/>
      <c r="R113" s="192"/>
      <c r="S113" s="193"/>
      <c r="T113" s="227"/>
      <c r="U113" s="230"/>
      <c r="V113" s="65"/>
      <c r="W113" s="65"/>
      <c r="X113" s="65"/>
      <c r="Y113" s="164" t="str">
        <f t="shared" si="11"/>
        <v xml:space="preserve"> </v>
      </c>
      <c r="Z113" s="65"/>
      <c r="AA113" s="61"/>
      <c r="AB113" s="49">
        <f t="shared" si="12"/>
        <v>60</v>
      </c>
      <c r="AC113" s="49" t="str">
        <f t="shared" si="13"/>
        <v xml:space="preserve"> </v>
      </c>
      <c r="AD113" s="53" t="str">
        <f t="shared" si="14"/>
        <v/>
      </c>
      <c r="BW113" s="14"/>
    </row>
    <row r="114" spans="1:75" ht="29.25" customHeight="1" x14ac:dyDescent="0.5">
      <c r="A114" s="53"/>
      <c r="B114" s="69"/>
      <c r="C114" s="53"/>
      <c r="D114" s="53"/>
      <c r="E114" s="53"/>
      <c r="F114" s="53"/>
      <c r="G114" s="53"/>
      <c r="I114" s="53"/>
      <c r="J114" s="53"/>
      <c r="K114" s="53"/>
      <c r="L114" s="53"/>
      <c r="M114" s="53"/>
      <c r="N114" s="53"/>
      <c r="O114" s="53"/>
      <c r="P114" s="50">
        <f t="shared" si="10"/>
        <v>1</v>
      </c>
      <c r="Q114" s="196"/>
      <c r="R114" s="196"/>
      <c r="S114" s="197"/>
      <c r="T114" s="228"/>
      <c r="U114" s="231"/>
      <c r="V114" s="198"/>
      <c r="W114" s="198"/>
      <c r="X114" s="198"/>
      <c r="Y114" s="199" t="str">
        <f t="shared" si="11"/>
        <v xml:space="preserve"> </v>
      </c>
      <c r="Z114" s="198"/>
      <c r="AA114" s="200"/>
      <c r="AB114" s="49">
        <f t="shared" si="12"/>
        <v>0</v>
      </c>
      <c r="AC114" s="49" t="str">
        <f t="shared" si="13"/>
        <v xml:space="preserve"> </v>
      </c>
      <c r="AD114" s="53" t="str">
        <f t="shared" si="14"/>
        <v/>
      </c>
      <c r="BW114" s="14"/>
    </row>
    <row r="115" spans="1:75" ht="29.25" customHeight="1" x14ac:dyDescent="0.5">
      <c r="A115" s="53"/>
      <c r="B115" s="69"/>
      <c r="C115" s="53"/>
      <c r="D115" s="53"/>
      <c r="E115" s="53"/>
      <c r="F115" s="53"/>
      <c r="G115" s="53"/>
      <c r="I115" s="53"/>
      <c r="J115" s="53"/>
      <c r="K115" s="53"/>
      <c r="L115" s="53"/>
      <c r="M115" s="53"/>
      <c r="N115" s="53"/>
      <c r="O115" s="53"/>
      <c r="P115" s="50">
        <f t="shared" si="10"/>
        <v>1</v>
      </c>
      <c r="Q115" s="201"/>
      <c r="R115" s="202"/>
      <c r="S115" s="203"/>
      <c r="T115" s="220">
        <v>60</v>
      </c>
      <c r="U115" s="223">
        <f>AB116-((60/P116)*S116)</f>
        <v>60</v>
      </c>
      <c r="V115" s="204"/>
      <c r="W115" s="204"/>
      <c r="X115" s="204"/>
      <c r="Y115" s="205" t="str">
        <f t="shared" si="11"/>
        <v xml:space="preserve"> </v>
      </c>
      <c r="Z115" s="204"/>
      <c r="AA115" s="206"/>
      <c r="AB115" s="49">
        <f t="shared" si="12"/>
        <v>0</v>
      </c>
      <c r="AC115" s="49" t="str">
        <f t="shared" si="13"/>
        <v xml:space="preserve"> </v>
      </c>
      <c r="AD115" s="53" t="str">
        <f t="shared" si="14"/>
        <v/>
      </c>
      <c r="BW115" s="14"/>
    </row>
    <row r="116" spans="1:75" ht="29.25" customHeight="1" x14ac:dyDescent="0.5">
      <c r="A116" s="53"/>
      <c r="B116" s="69"/>
      <c r="C116" s="53"/>
      <c r="D116" s="53"/>
      <c r="E116" s="53"/>
      <c r="F116" s="53"/>
      <c r="G116" s="53"/>
      <c r="I116" s="53"/>
      <c r="J116" s="53"/>
      <c r="K116" s="53"/>
      <c r="L116" s="53"/>
      <c r="M116" s="53"/>
      <c r="N116" s="53"/>
      <c r="O116" s="53"/>
      <c r="P116" s="50">
        <f t="shared" si="10"/>
        <v>1</v>
      </c>
      <c r="Q116" s="64"/>
      <c r="R116" s="64"/>
      <c r="S116" s="63"/>
      <c r="T116" s="221"/>
      <c r="U116" s="224"/>
      <c r="V116" s="64"/>
      <c r="W116" s="64"/>
      <c r="X116" s="64"/>
      <c r="Y116" s="163" t="str">
        <f t="shared" si="11"/>
        <v xml:space="preserve"> </v>
      </c>
      <c r="Z116" s="64"/>
      <c r="AA116" s="60"/>
      <c r="AB116" s="49">
        <f t="shared" si="12"/>
        <v>60</v>
      </c>
      <c r="AC116" s="49" t="str">
        <f t="shared" si="13"/>
        <v xml:space="preserve"> </v>
      </c>
      <c r="AD116" s="53" t="str">
        <f t="shared" si="14"/>
        <v/>
      </c>
      <c r="BW116" s="14"/>
    </row>
    <row r="117" spans="1:75" ht="29.25" customHeight="1" x14ac:dyDescent="0.5">
      <c r="A117" s="53"/>
      <c r="B117" s="69"/>
      <c r="C117" s="53"/>
      <c r="D117" s="53"/>
      <c r="E117" s="53"/>
      <c r="F117" s="53"/>
      <c r="G117" s="53"/>
      <c r="I117" s="53"/>
      <c r="J117" s="53"/>
      <c r="K117" s="53"/>
      <c r="L117" s="53"/>
      <c r="M117" s="53"/>
      <c r="N117" s="53"/>
      <c r="O117" s="53"/>
      <c r="P117" s="50">
        <f t="shared" si="10"/>
        <v>1</v>
      </c>
      <c r="Q117" s="64"/>
      <c r="R117" s="64"/>
      <c r="S117" s="63"/>
      <c r="T117" s="221"/>
      <c r="U117" s="224"/>
      <c r="V117" s="65"/>
      <c r="W117" s="65"/>
      <c r="X117" s="65"/>
      <c r="Y117" s="164" t="str">
        <f t="shared" si="11"/>
        <v xml:space="preserve"> </v>
      </c>
      <c r="Z117" s="65"/>
      <c r="AA117" s="61"/>
      <c r="AB117" s="49">
        <f t="shared" si="12"/>
        <v>0</v>
      </c>
      <c r="AC117" s="49" t="str">
        <f t="shared" si="13"/>
        <v xml:space="preserve"> </v>
      </c>
      <c r="AD117" s="53" t="str">
        <f t="shared" si="14"/>
        <v/>
      </c>
      <c r="BW117" s="14"/>
    </row>
    <row r="118" spans="1:75" ht="29.25" customHeight="1" x14ac:dyDescent="0.4">
      <c r="A118" s="53"/>
      <c r="B118" s="69"/>
      <c r="C118" s="53"/>
      <c r="D118" s="53"/>
      <c r="E118" s="53"/>
      <c r="F118" s="53"/>
      <c r="G118" s="53"/>
      <c r="I118" s="53"/>
      <c r="J118" s="53"/>
      <c r="K118" s="53"/>
      <c r="L118" s="53"/>
      <c r="M118" s="53"/>
      <c r="N118" s="53"/>
      <c r="O118" s="53"/>
      <c r="P118" s="50">
        <f t="shared" si="10"/>
        <v>1</v>
      </c>
      <c r="Q118" s="211"/>
      <c r="R118" s="211"/>
      <c r="S118" s="212"/>
      <c r="T118" s="226">
        <v>60</v>
      </c>
      <c r="U118" s="229">
        <f>AB119-((60/P119)*S119)</f>
        <v>60</v>
      </c>
      <c r="V118" s="201"/>
      <c r="W118" s="201"/>
      <c r="X118" s="201"/>
      <c r="Y118" s="213" t="str">
        <f t="shared" si="11"/>
        <v xml:space="preserve"> </v>
      </c>
      <c r="Z118" s="201"/>
      <c r="AA118" s="201"/>
      <c r="AB118" s="49">
        <f t="shared" si="12"/>
        <v>0</v>
      </c>
      <c r="AC118" s="49" t="str">
        <f t="shared" si="13"/>
        <v xml:space="preserve"> </v>
      </c>
      <c r="AD118" s="53" t="str">
        <f t="shared" si="14"/>
        <v/>
      </c>
      <c r="BW118" s="14"/>
    </row>
    <row r="119" spans="1:75" ht="29.25" customHeight="1" x14ac:dyDescent="0.5">
      <c r="A119" s="53"/>
      <c r="B119" s="69"/>
      <c r="C119" s="53"/>
      <c r="D119" s="53"/>
      <c r="E119" s="53"/>
      <c r="F119" s="53"/>
      <c r="G119" s="53"/>
      <c r="I119" s="53"/>
      <c r="J119" s="53"/>
      <c r="K119" s="53"/>
      <c r="L119" s="53"/>
      <c r="M119" s="53"/>
      <c r="N119" s="53"/>
      <c r="O119" s="53"/>
      <c r="P119" s="50">
        <f t="shared" si="10"/>
        <v>1</v>
      </c>
      <c r="Q119" s="192"/>
      <c r="R119" s="192"/>
      <c r="S119" s="193"/>
      <c r="T119" s="227"/>
      <c r="U119" s="230"/>
      <c r="V119" s="65"/>
      <c r="W119" s="65"/>
      <c r="X119" s="65"/>
      <c r="Y119" s="164" t="str">
        <f t="shared" si="11"/>
        <v xml:space="preserve"> </v>
      </c>
      <c r="Z119" s="65"/>
      <c r="AA119" s="61"/>
      <c r="AB119" s="49">
        <f t="shared" si="12"/>
        <v>60</v>
      </c>
      <c r="AC119" s="49" t="str">
        <f t="shared" si="13"/>
        <v xml:space="preserve"> </v>
      </c>
      <c r="AD119" s="53" t="str">
        <f t="shared" si="14"/>
        <v/>
      </c>
      <c r="BW119" s="14"/>
    </row>
    <row r="120" spans="1:75" ht="29.25" customHeight="1" x14ac:dyDescent="0.5">
      <c r="A120" s="53"/>
      <c r="B120" s="69"/>
      <c r="C120" s="53"/>
      <c r="D120" s="53"/>
      <c r="E120" s="53"/>
      <c r="F120" s="53"/>
      <c r="G120" s="53"/>
      <c r="I120" s="53"/>
      <c r="J120" s="53"/>
      <c r="K120" s="53"/>
      <c r="L120" s="53"/>
      <c r="M120" s="53"/>
      <c r="N120" s="53"/>
      <c r="O120" s="53"/>
      <c r="P120" s="50">
        <f t="shared" si="10"/>
        <v>1</v>
      </c>
      <c r="Q120" s="196"/>
      <c r="R120" s="196"/>
      <c r="S120" s="197"/>
      <c r="T120" s="228"/>
      <c r="U120" s="231"/>
      <c r="V120" s="198"/>
      <c r="W120" s="198"/>
      <c r="X120" s="198"/>
      <c r="Y120" s="199" t="str">
        <f t="shared" si="11"/>
        <v xml:space="preserve"> </v>
      </c>
      <c r="Z120" s="198"/>
      <c r="AA120" s="200"/>
      <c r="AB120" s="49">
        <f t="shared" si="12"/>
        <v>0</v>
      </c>
      <c r="AC120" s="49" t="str">
        <f t="shared" si="13"/>
        <v xml:space="preserve"> </v>
      </c>
      <c r="AD120" s="53" t="str">
        <f t="shared" si="14"/>
        <v/>
      </c>
      <c r="BW120" s="14"/>
    </row>
    <row r="121" spans="1:75" ht="29.25" customHeight="1" x14ac:dyDescent="0.5">
      <c r="A121" s="53"/>
      <c r="B121" s="69"/>
      <c r="C121" s="53"/>
      <c r="D121" s="53"/>
      <c r="E121" s="53"/>
      <c r="F121" s="53"/>
      <c r="G121" s="53"/>
      <c r="I121" s="53"/>
      <c r="J121" s="53"/>
      <c r="K121" s="53"/>
      <c r="L121" s="53"/>
      <c r="M121" s="53"/>
      <c r="N121" s="53"/>
      <c r="O121" s="53"/>
      <c r="P121" s="50">
        <f t="shared" si="10"/>
        <v>1</v>
      </c>
      <c r="Q121" s="201"/>
      <c r="R121" s="202"/>
      <c r="S121" s="203"/>
      <c r="T121" s="220">
        <v>60</v>
      </c>
      <c r="U121" s="223">
        <f>AB122-((60/P122)*S122)</f>
        <v>60</v>
      </c>
      <c r="V121" s="204"/>
      <c r="W121" s="204"/>
      <c r="X121" s="204"/>
      <c r="Y121" s="205" t="str">
        <f t="shared" si="11"/>
        <v xml:space="preserve"> </v>
      </c>
      <c r="Z121" s="204"/>
      <c r="AA121" s="206"/>
      <c r="AB121" s="49">
        <f t="shared" si="12"/>
        <v>0</v>
      </c>
      <c r="AC121" s="49" t="str">
        <f t="shared" si="13"/>
        <v xml:space="preserve"> </v>
      </c>
      <c r="AD121" s="53" t="str">
        <f t="shared" si="14"/>
        <v/>
      </c>
      <c r="BW121" s="14"/>
    </row>
    <row r="122" spans="1:75" ht="29.25" customHeight="1" x14ac:dyDescent="0.5">
      <c r="A122" s="53"/>
      <c r="B122" s="69"/>
      <c r="C122" s="53"/>
      <c r="D122" s="53"/>
      <c r="E122" s="53"/>
      <c r="F122" s="53"/>
      <c r="G122" s="53"/>
      <c r="I122" s="53"/>
      <c r="J122" s="53"/>
      <c r="K122" s="53"/>
      <c r="L122" s="53"/>
      <c r="M122" s="53"/>
      <c r="N122" s="53"/>
      <c r="O122" s="53"/>
      <c r="P122" s="50">
        <f t="shared" si="10"/>
        <v>1</v>
      </c>
      <c r="Q122" s="64"/>
      <c r="R122" s="64"/>
      <c r="S122" s="63"/>
      <c r="T122" s="221"/>
      <c r="U122" s="224"/>
      <c r="V122" s="64"/>
      <c r="W122" s="64"/>
      <c r="X122" s="64"/>
      <c r="Y122" s="163" t="str">
        <f t="shared" si="11"/>
        <v xml:space="preserve"> </v>
      </c>
      <c r="Z122" s="64"/>
      <c r="AA122" s="60"/>
      <c r="AB122" s="49">
        <f t="shared" si="12"/>
        <v>60</v>
      </c>
      <c r="AC122" s="49" t="str">
        <f t="shared" si="13"/>
        <v xml:space="preserve"> </v>
      </c>
      <c r="AD122" s="53" t="str">
        <f t="shared" si="14"/>
        <v/>
      </c>
      <c r="BW122" s="14"/>
    </row>
    <row r="123" spans="1:75" ht="29.25" customHeight="1" x14ac:dyDescent="0.5">
      <c r="A123" s="53"/>
      <c r="B123" s="69"/>
      <c r="C123" s="53"/>
      <c r="D123" s="53"/>
      <c r="E123" s="53"/>
      <c r="F123" s="53"/>
      <c r="G123" s="53"/>
      <c r="I123" s="53"/>
      <c r="J123" s="53"/>
      <c r="K123" s="53"/>
      <c r="L123" s="53"/>
      <c r="M123" s="53"/>
      <c r="N123" s="53"/>
      <c r="O123" s="53"/>
      <c r="P123" s="50">
        <f t="shared" si="10"/>
        <v>1</v>
      </c>
      <c r="Q123" s="64"/>
      <c r="R123" s="64"/>
      <c r="S123" s="63"/>
      <c r="T123" s="221"/>
      <c r="U123" s="224"/>
      <c r="V123" s="65"/>
      <c r="W123" s="65"/>
      <c r="X123" s="65"/>
      <c r="Y123" s="164" t="str">
        <f t="shared" si="11"/>
        <v xml:space="preserve"> </v>
      </c>
      <c r="Z123" s="65"/>
      <c r="AA123" s="61"/>
      <c r="AB123" s="49">
        <f t="shared" si="12"/>
        <v>0</v>
      </c>
      <c r="AC123" s="49" t="str">
        <f t="shared" si="13"/>
        <v xml:space="preserve"> </v>
      </c>
      <c r="AD123" s="53" t="str">
        <f t="shared" si="14"/>
        <v/>
      </c>
      <c r="BW123" s="14"/>
    </row>
    <row r="124" spans="1:75" ht="29.25" customHeight="1" x14ac:dyDescent="0.4">
      <c r="A124" s="53"/>
      <c r="B124" s="69"/>
      <c r="C124" s="53"/>
      <c r="D124" s="53"/>
      <c r="E124" s="53"/>
      <c r="F124" s="53"/>
      <c r="G124" s="53"/>
      <c r="I124" s="53"/>
      <c r="J124" s="53"/>
      <c r="K124" s="53"/>
      <c r="L124" s="53"/>
      <c r="M124" s="53"/>
      <c r="N124" s="53"/>
      <c r="O124" s="53"/>
      <c r="P124" s="50">
        <f t="shared" si="10"/>
        <v>1</v>
      </c>
      <c r="Q124" s="211"/>
      <c r="R124" s="211"/>
      <c r="S124" s="212"/>
      <c r="T124" s="226">
        <v>60</v>
      </c>
      <c r="U124" s="229">
        <f>AB125-((60/P125)*S125)</f>
        <v>60</v>
      </c>
      <c r="V124" s="201"/>
      <c r="W124" s="201"/>
      <c r="X124" s="201"/>
      <c r="Y124" s="213" t="str">
        <f t="shared" si="11"/>
        <v xml:space="preserve"> </v>
      </c>
      <c r="Z124" s="201"/>
      <c r="AA124" s="201"/>
      <c r="AB124" s="49">
        <f t="shared" si="12"/>
        <v>0</v>
      </c>
      <c r="AC124" s="49" t="str">
        <f t="shared" si="13"/>
        <v xml:space="preserve"> </v>
      </c>
      <c r="AD124" s="53" t="str">
        <f t="shared" si="14"/>
        <v/>
      </c>
      <c r="BW124" s="14"/>
    </row>
    <row r="125" spans="1:75" ht="29.25" customHeight="1" x14ac:dyDescent="0.5">
      <c r="A125" s="53"/>
      <c r="B125" s="69"/>
      <c r="C125" s="53"/>
      <c r="D125" s="53"/>
      <c r="E125" s="53"/>
      <c r="F125" s="53"/>
      <c r="G125" s="53"/>
      <c r="I125" s="53"/>
      <c r="J125" s="53"/>
      <c r="K125" s="53"/>
      <c r="L125" s="53"/>
      <c r="M125" s="53"/>
      <c r="N125" s="53"/>
      <c r="O125" s="53"/>
      <c r="P125" s="50">
        <f t="shared" si="10"/>
        <v>1</v>
      </c>
      <c r="Q125" s="192"/>
      <c r="R125" s="192"/>
      <c r="S125" s="193"/>
      <c r="T125" s="227"/>
      <c r="U125" s="230"/>
      <c r="V125" s="65"/>
      <c r="W125" s="65"/>
      <c r="X125" s="65"/>
      <c r="Y125" s="164" t="str">
        <f t="shared" si="11"/>
        <v xml:space="preserve"> </v>
      </c>
      <c r="Z125" s="65"/>
      <c r="AA125" s="61"/>
      <c r="AB125" s="49">
        <f t="shared" si="12"/>
        <v>60</v>
      </c>
      <c r="AC125" s="49" t="str">
        <f t="shared" si="13"/>
        <v xml:space="preserve"> </v>
      </c>
      <c r="AD125" s="53" t="str">
        <f t="shared" si="14"/>
        <v/>
      </c>
      <c r="BW125" s="14"/>
    </row>
    <row r="126" spans="1:75" ht="29.25" customHeight="1" x14ac:dyDescent="0.5">
      <c r="A126" s="53"/>
      <c r="B126" s="69"/>
      <c r="C126" s="53"/>
      <c r="D126" s="53"/>
      <c r="E126" s="53"/>
      <c r="F126" s="53"/>
      <c r="G126" s="53"/>
      <c r="I126" s="53"/>
      <c r="J126" s="53"/>
      <c r="K126" s="53"/>
      <c r="L126" s="53"/>
      <c r="M126" s="53"/>
      <c r="N126" s="53"/>
      <c r="O126" s="53"/>
      <c r="P126" s="50">
        <f t="shared" si="10"/>
        <v>1</v>
      </c>
      <c r="Q126" s="196"/>
      <c r="R126" s="196"/>
      <c r="S126" s="197"/>
      <c r="T126" s="228"/>
      <c r="U126" s="231"/>
      <c r="V126" s="198"/>
      <c r="W126" s="198"/>
      <c r="X126" s="198"/>
      <c r="Y126" s="199" t="str">
        <f t="shared" si="11"/>
        <v xml:space="preserve"> </v>
      </c>
      <c r="Z126" s="198"/>
      <c r="AA126" s="200"/>
      <c r="AB126" s="49">
        <f t="shared" si="12"/>
        <v>0</v>
      </c>
      <c r="AC126" s="49" t="str">
        <f t="shared" si="13"/>
        <v xml:space="preserve"> </v>
      </c>
      <c r="AD126" s="53" t="str">
        <f t="shared" si="14"/>
        <v/>
      </c>
      <c r="BW126" s="14"/>
    </row>
    <row r="127" spans="1:75" ht="29.25" customHeight="1" x14ac:dyDescent="0.5">
      <c r="A127" s="53"/>
      <c r="B127" s="69"/>
      <c r="C127" s="53"/>
      <c r="D127" s="53"/>
      <c r="E127" s="53"/>
      <c r="F127" s="53"/>
      <c r="G127" s="53"/>
      <c r="I127" s="53"/>
      <c r="J127" s="53"/>
      <c r="K127" s="53"/>
      <c r="L127" s="53"/>
      <c r="M127" s="53"/>
      <c r="N127" s="53"/>
      <c r="O127" s="53"/>
      <c r="P127" s="50">
        <f t="shared" si="10"/>
        <v>1</v>
      </c>
      <c r="Q127" s="201"/>
      <c r="R127" s="202"/>
      <c r="S127" s="203"/>
      <c r="T127" s="220">
        <v>60</v>
      </c>
      <c r="U127" s="223">
        <f>AB128-((60/P128)*S128)</f>
        <v>60</v>
      </c>
      <c r="V127" s="204"/>
      <c r="W127" s="204"/>
      <c r="X127" s="204"/>
      <c r="Y127" s="205" t="str">
        <f t="shared" si="11"/>
        <v xml:space="preserve"> </v>
      </c>
      <c r="Z127" s="204"/>
      <c r="AA127" s="206"/>
      <c r="AB127" s="49">
        <f t="shared" si="12"/>
        <v>0</v>
      </c>
      <c r="AC127" s="49" t="str">
        <f t="shared" si="13"/>
        <v xml:space="preserve"> </v>
      </c>
      <c r="AD127" s="53" t="str">
        <f t="shared" si="14"/>
        <v/>
      </c>
      <c r="BW127" s="14"/>
    </row>
    <row r="128" spans="1:75" ht="29.25" customHeight="1" x14ac:dyDescent="0.5">
      <c r="A128" s="53"/>
      <c r="B128" s="69"/>
      <c r="C128" s="53"/>
      <c r="D128" s="53"/>
      <c r="E128" s="53"/>
      <c r="F128" s="53"/>
      <c r="G128" s="53"/>
      <c r="I128" s="53"/>
      <c r="J128" s="53"/>
      <c r="K128" s="53"/>
      <c r="L128" s="53"/>
      <c r="M128" s="53"/>
      <c r="N128" s="53"/>
      <c r="O128" s="53"/>
      <c r="P128" s="50">
        <f t="shared" si="10"/>
        <v>1</v>
      </c>
      <c r="Q128" s="64"/>
      <c r="R128" s="64"/>
      <c r="S128" s="63"/>
      <c r="T128" s="221"/>
      <c r="U128" s="224"/>
      <c r="V128" s="64"/>
      <c r="W128" s="64"/>
      <c r="X128" s="64"/>
      <c r="Y128" s="163" t="str">
        <f t="shared" si="11"/>
        <v xml:space="preserve"> </v>
      </c>
      <c r="Z128" s="64"/>
      <c r="AA128" s="60"/>
      <c r="AB128" s="49">
        <f t="shared" si="12"/>
        <v>60</v>
      </c>
      <c r="AC128" s="49" t="str">
        <f t="shared" si="13"/>
        <v xml:space="preserve"> </v>
      </c>
      <c r="AD128" s="53" t="str">
        <f t="shared" si="14"/>
        <v/>
      </c>
      <c r="BW128" s="14"/>
    </row>
    <row r="129" spans="1:75" ht="29.25" customHeight="1" x14ac:dyDescent="0.5">
      <c r="A129" s="53"/>
      <c r="B129" s="69"/>
      <c r="C129" s="53"/>
      <c r="D129" s="53"/>
      <c r="E129" s="53"/>
      <c r="F129" s="53"/>
      <c r="G129" s="53"/>
      <c r="I129" s="53"/>
      <c r="J129" s="53"/>
      <c r="K129" s="53"/>
      <c r="L129" s="53"/>
      <c r="M129" s="53"/>
      <c r="N129" s="53"/>
      <c r="O129" s="53"/>
      <c r="P129" s="50">
        <f t="shared" si="10"/>
        <v>1</v>
      </c>
      <c r="Q129" s="64"/>
      <c r="R129" s="64"/>
      <c r="S129" s="63"/>
      <c r="T129" s="221"/>
      <c r="U129" s="224"/>
      <c r="V129" s="65"/>
      <c r="W129" s="65"/>
      <c r="X129" s="65"/>
      <c r="Y129" s="164" t="str">
        <f t="shared" si="11"/>
        <v xml:space="preserve"> </v>
      </c>
      <c r="Z129" s="65"/>
      <c r="AA129" s="61"/>
      <c r="AB129" s="49">
        <f t="shared" si="12"/>
        <v>0</v>
      </c>
      <c r="AC129" s="49" t="str">
        <f t="shared" si="13"/>
        <v xml:space="preserve"> </v>
      </c>
      <c r="AD129" s="53" t="str">
        <f t="shared" si="14"/>
        <v/>
      </c>
      <c r="BW129" s="14"/>
    </row>
    <row r="130" spans="1:75" ht="29.25" customHeight="1" x14ac:dyDescent="0.4">
      <c r="A130" s="53"/>
      <c r="B130" s="69"/>
      <c r="C130" s="53"/>
      <c r="D130" s="53"/>
      <c r="E130" s="53"/>
      <c r="F130" s="53"/>
      <c r="G130" s="53"/>
      <c r="I130" s="53"/>
      <c r="J130" s="53"/>
      <c r="K130" s="53"/>
      <c r="L130" s="53"/>
      <c r="M130" s="53"/>
      <c r="N130" s="53"/>
      <c r="O130" s="53"/>
      <c r="P130" s="50">
        <f t="shared" si="10"/>
        <v>1</v>
      </c>
      <c r="Q130" s="211"/>
      <c r="R130" s="211"/>
      <c r="S130" s="212"/>
      <c r="T130" s="226">
        <v>60</v>
      </c>
      <c r="U130" s="229">
        <f>AB131-((60/P131)*S131)</f>
        <v>60</v>
      </c>
      <c r="V130" s="201"/>
      <c r="W130" s="201"/>
      <c r="X130" s="201"/>
      <c r="Y130" s="213" t="str">
        <f t="shared" si="11"/>
        <v xml:space="preserve"> </v>
      </c>
      <c r="Z130" s="201"/>
      <c r="AA130" s="201"/>
      <c r="AB130" s="49">
        <f t="shared" si="12"/>
        <v>0</v>
      </c>
      <c r="AC130" s="49" t="str">
        <f t="shared" si="13"/>
        <v xml:space="preserve"> </v>
      </c>
      <c r="AD130" s="53" t="str">
        <f t="shared" si="14"/>
        <v/>
      </c>
      <c r="BU130" s="14"/>
      <c r="BV130" s="14"/>
      <c r="BW130" s="14"/>
    </row>
    <row r="131" spans="1:75" ht="29.25" customHeight="1" x14ac:dyDescent="0.5">
      <c r="A131" s="53"/>
      <c r="B131" s="69"/>
      <c r="C131" s="53"/>
      <c r="D131" s="53"/>
      <c r="E131" s="53"/>
      <c r="F131" s="53"/>
      <c r="G131" s="53"/>
      <c r="I131" s="53"/>
      <c r="J131" s="53"/>
      <c r="K131" s="53"/>
      <c r="L131" s="53"/>
      <c r="M131" s="53"/>
      <c r="N131" s="53"/>
      <c r="O131" s="53"/>
      <c r="P131" s="50">
        <f t="shared" si="10"/>
        <v>1</v>
      </c>
      <c r="Q131" s="192"/>
      <c r="R131" s="192"/>
      <c r="S131" s="193"/>
      <c r="T131" s="227"/>
      <c r="U131" s="230"/>
      <c r="V131" s="65"/>
      <c r="W131" s="65"/>
      <c r="X131" s="65"/>
      <c r="Y131" s="164" t="str">
        <f t="shared" si="11"/>
        <v xml:space="preserve"> </v>
      </c>
      <c r="Z131" s="65"/>
      <c r="AA131" s="61"/>
      <c r="AB131" s="49">
        <f t="shared" si="12"/>
        <v>60</v>
      </c>
      <c r="AC131" s="49" t="str">
        <f t="shared" si="13"/>
        <v xml:space="preserve"> </v>
      </c>
      <c r="AD131" s="53" t="str">
        <f t="shared" si="14"/>
        <v/>
      </c>
      <c r="BU131" s="14"/>
      <c r="BV131" s="14"/>
      <c r="BW131" s="14"/>
    </row>
    <row r="132" spans="1:75" ht="29.25" customHeight="1" x14ac:dyDescent="0.5">
      <c r="A132" s="53"/>
      <c r="B132" s="69"/>
      <c r="C132" s="53"/>
      <c r="D132" s="53"/>
      <c r="E132" s="53"/>
      <c r="F132" s="53"/>
      <c r="G132" s="53"/>
      <c r="I132" s="53"/>
      <c r="J132" s="53"/>
      <c r="K132" s="53"/>
      <c r="L132" s="53"/>
      <c r="M132" s="53"/>
      <c r="N132" s="53"/>
      <c r="O132" s="53"/>
      <c r="P132" s="50">
        <f t="shared" si="10"/>
        <v>1</v>
      </c>
      <c r="Q132" s="192"/>
      <c r="R132" s="192"/>
      <c r="S132" s="193"/>
      <c r="T132" s="227"/>
      <c r="U132" s="230"/>
      <c r="V132" s="64"/>
      <c r="W132" s="64"/>
      <c r="X132" s="64"/>
      <c r="Y132" s="163" t="str">
        <f t="shared" si="11"/>
        <v xml:space="preserve"> </v>
      </c>
      <c r="Z132" s="64"/>
      <c r="AA132" s="60"/>
      <c r="AB132" s="49">
        <f t="shared" si="12"/>
        <v>0</v>
      </c>
      <c r="AC132" s="49" t="str">
        <f t="shared" si="13"/>
        <v xml:space="preserve"> </v>
      </c>
      <c r="AD132" s="53" t="str">
        <f t="shared" ref="AD132:AD163" si="15">IF(Q132=$B$26,(IF(OR(R132=$C$26,R132=$C$27,R132=$C$28),"Correcto","Incorrecto")),(IF(Q132=$B$27,(IF(OR(R132=$C$26,R132=$C$27),"Correcto","Incorrecto")),(IF(Q132=$B$28,(IF(OR(R132=$C$26,R132=$C$27),"Correcto","Incorrecto")),(IF(Q132=$B$29,(IF(OR(R132=$C$26,R132=$C$27),"Correcto","Incorrecto")),(IF(Q132=$B$30,(IF(OR(R132=$C$26,R132=$C$27),"Correcto","Incorrecto")),(IF(Q132=$B$31,(IF(OR(R132=$E$26,R132=$E$27),"Correcto","Incorrecto")),(IF(OR(Q132=$B$32,Q132=$B$33),(IF(R132=Ford_3.0L,"Correcto","Incorrecto")),(IF(OR(Q132=$B$34,Q132=$B$37),(IF(OR(R132=$C$32,R132=$C$33),"Correcto","Incorrecto")),(IF(Q132=$B$35,(IF(R132=Nissan,"Correcto","Incorrecto")),(IF(Q132=$B$36,(IF(OR(R132=$C$26,R132=$C$27),"Correcto","Incorrecto")),(IF(Q132=$B$38,(IF(R132=GM,"Correcto","Incorrecto")),"")))))))))))))))))))))</f>
        <v/>
      </c>
      <c r="BU132" s="14"/>
      <c r="BV132" s="14"/>
      <c r="BW132" s="14"/>
    </row>
    <row r="133" spans="1:75" ht="29.25" customHeight="1" x14ac:dyDescent="0.5">
      <c r="A133" s="53"/>
      <c r="B133" s="69"/>
      <c r="C133" s="53"/>
      <c r="D133" s="53"/>
      <c r="E133" s="53"/>
      <c r="F133" s="53"/>
      <c r="G133" s="53"/>
      <c r="I133" s="53"/>
      <c r="J133" s="53"/>
      <c r="K133" s="53"/>
      <c r="L133" s="53"/>
      <c r="M133" s="53"/>
      <c r="N133" s="53"/>
      <c r="O133" s="53"/>
      <c r="P133" s="50">
        <f t="shared" ref="P133:P196" si="16">IF(Q133=$B$26,(IF(R133=$C$28,$D$12,$D$5)),(IF(Q133=$B$27,$D$6,(IF(Q133=$B$28,$D$6,(IF(Q133=$B$29,$D$6,(IF(Q133=$B$30,$D$6,(IF(Q133=$B$31,$D$8,(IF(Q133=$B$32,$D$9,(IF(Q133=$B$33,$D$10,(IF(Q133=$B$34,$D$11,(IF(Q133=$B$35,$D$13,(IF(Q133=$B$38,$D$14,(IF(Q133=$B$36,$D$7,(IF(Q133=$B$37,$D$15,1)))))))))))))))))))))))))</f>
        <v>1</v>
      </c>
      <c r="Q133" s="201"/>
      <c r="R133" s="202"/>
      <c r="S133" s="203"/>
      <c r="T133" s="220">
        <v>60</v>
      </c>
      <c r="U133" s="223">
        <f>AB134-((60/P134)*S134)</f>
        <v>60</v>
      </c>
      <c r="V133" s="204"/>
      <c r="W133" s="204"/>
      <c r="X133" s="204"/>
      <c r="Y133" s="205" t="str">
        <f t="shared" ref="Y133:Y196" si="17">IF(X133=1,"Calidad",(IF(X133=2,"Logistica",(IF(X133=3,"Manufactura",(IF(X133=4,"Mantenimiento",(IF(X133=5,"Cambio de modelo",(IF(X133=6,"Starving",(IF(X133=7,"Bloqueo",(IF(X133=8,"Paro Programado",(IF(X133=9,"Falta de Personal",IF(X133=10,"Otros"," "))))))))))))))))))</f>
        <v xml:space="preserve"> </v>
      </c>
      <c r="Z133" s="204"/>
      <c r="AA133" s="206"/>
      <c r="AB133" s="49">
        <f t="shared" ref="AB133:AB196" si="18">IF(T132=$F$20,45,(IF(T132=$F$21,30,(IF(T132=$F$22,50,(IF(T132=$F$23,60,0)))))))</f>
        <v>0</v>
      </c>
      <c r="AC133" s="49" t="str">
        <f t="shared" ref="AC133:AC184" si="19">IF(X133=1, "Calidad", (IF(X133=2, "Logistica", (IF(X133=3,"Manufactura", (IF(X133=4, "Mantenimiento", (IF(X133=5, "Cambio", (IF(X133=6,"FaltaCoreB", (IF(X133=7,"FaltaTH",(IF(X133=8,"Personal",(IF(X133=9,"Otros"," ")))))))))))))))))</f>
        <v xml:space="preserve"> </v>
      </c>
      <c r="AD133" s="53" t="str">
        <f t="shared" si="15"/>
        <v/>
      </c>
      <c r="BU133" s="14"/>
      <c r="BV133" s="14"/>
      <c r="BW133" s="14"/>
    </row>
    <row r="134" spans="1:75" ht="29.25" customHeight="1" x14ac:dyDescent="0.5">
      <c r="A134" s="53"/>
      <c r="B134" s="69"/>
      <c r="C134" s="53"/>
      <c r="D134" s="53"/>
      <c r="E134" s="53"/>
      <c r="F134" s="53"/>
      <c r="G134" s="53"/>
      <c r="I134" s="53"/>
      <c r="J134" s="53"/>
      <c r="K134" s="53"/>
      <c r="L134" s="53"/>
      <c r="M134" s="53"/>
      <c r="N134" s="53"/>
      <c r="O134" s="53"/>
      <c r="P134" s="50">
        <f t="shared" si="16"/>
        <v>1</v>
      </c>
      <c r="Q134" s="64"/>
      <c r="R134" s="64"/>
      <c r="S134" s="63"/>
      <c r="T134" s="221"/>
      <c r="U134" s="224"/>
      <c r="V134" s="64"/>
      <c r="W134" s="64"/>
      <c r="X134" s="64"/>
      <c r="Y134" s="163" t="str">
        <f t="shared" si="17"/>
        <v xml:space="preserve"> </v>
      </c>
      <c r="Z134" s="64"/>
      <c r="AA134" s="60"/>
      <c r="AB134" s="49">
        <f t="shared" si="18"/>
        <v>60</v>
      </c>
      <c r="AC134" s="49" t="str">
        <f t="shared" si="19"/>
        <v xml:space="preserve"> </v>
      </c>
      <c r="AD134" s="53" t="str">
        <f t="shared" si="15"/>
        <v/>
      </c>
      <c r="BM134" s="14"/>
      <c r="BN134" s="14"/>
      <c r="BO134" s="14"/>
      <c r="BP134" s="14"/>
      <c r="BQ134" s="14"/>
      <c r="BR134" s="14"/>
      <c r="BS134" s="14"/>
      <c r="BT134" s="14"/>
      <c r="BU134" s="14"/>
      <c r="BV134" s="14"/>
      <c r="BW134" s="14"/>
    </row>
    <row r="135" spans="1:75" ht="29.25" customHeight="1" x14ac:dyDescent="0.5">
      <c r="A135" s="53"/>
      <c r="B135" s="69"/>
      <c r="C135" s="53"/>
      <c r="D135" s="53"/>
      <c r="E135" s="53"/>
      <c r="F135" s="53"/>
      <c r="G135" s="53"/>
      <c r="I135" s="53"/>
      <c r="J135" s="53"/>
      <c r="K135" s="53"/>
      <c r="L135" s="53"/>
      <c r="M135" s="53"/>
      <c r="N135" s="53"/>
      <c r="O135" s="53"/>
      <c r="P135" s="50">
        <f t="shared" si="16"/>
        <v>1</v>
      </c>
      <c r="Q135" s="64"/>
      <c r="R135" s="64"/>
      <c r="S135" s="63"/>
      <c r="T135" s="221"/>
      <c r="U135" s="224"/>
      <c r="V135" s="65"/>
      <c r="W135" s="65"/>
      <c r="X135" s="65"/>
      <c r="Y135" s="164" t="str">
        <f t="shared" si="17"/>
        <v xml:space="preserve"> </v>
      </c>
      <c r="Z135" s="65"/>
      <c r="AA135" s="61"/>
      <c r="AB135" s="49">
        <f t="shared" si="18"/>
        <v>0</v>
      </c>
      <c r="AC135" s="49" t="str">
        <f t="shared" si="19"/>
        <v xml:space="preserve"> </v>
      </c>
      <c r="AD135" s="53" t="str">
        <f t="shared" si="15"/>
        <v/>
      </c>
      <c r="BM135" s="14"/>
      <c r="BN135" s="14"/>
      <c r="BO135" s="14"/>
      <c r="BP135" s="14"/>
      <c r="BQ135" s="14"/>
      <c r="BR135" s="14"/>
      <c r="BS135" s="14"/>
      <c r="BT135" s="14"/>
      <c r="BU135" s="14"/>
      <c r="BV135" s="14"/>
      <c r="BW135" s="14"/>
    </row>
    <row r="136" spans="1:75" ht="29.25" customHeight="1" x14ac:dyDescent="0.4">
      <c r="A136" s="53"/>
      <c r="B136" s="69"/>
      <c r="C136" s="53"/>
      <c r="D136" s="53"/>
      <c r="E136" s="53"/>
      <c r="F136" s="53"/>
      <c r="G136" s="53"/>
      <c r="I136" s="53"/>
      <c r="J136" s="53"/>
      <c r="K136" s="53"/>
      <c r="L136" s="53"/>
      <c r="M136" s="53"/>
      <c r="N136" s="53"/>
      <c r="O136" s="53"/>
      <c r="P136" s="50">
        <f t="shared" si="16"/>
        <v>1</v>
      </c>
      <c r="Q136" s="211"/>
      <c r="R136" s="211"/>
      <c r="S136" s="212"/>
      <c r="T136" s="226">
        <v>60</v>
      </c>
      <c r="U136" s="229">
        <f>AB137-((60/P137)*S137)</f>
        <v>60</v>
      </c>
      <c r="V136" s="201"/>
      <c r="W136" s="201"/>
      <c r="X136" s="201"/>
      <c r="Y136" s="213" t="str">
        <f t="shared" si="17"/>
        <v xml:space="preserve"> </v>
      </c>
      <c r="Z136" s="201"/>
      <c r="AA136" s="201"/>
      <c r="AB136" s="49">
        <f t="shared" si="18"/>
        <v>0</v>
      </c>
      <c r="AC136" s="49" t="str">
        <f t="shared" si="19"/>
        <v xml:space="preserve"> </v>
      </c>
      <c r="AD136" s="53" t="str">
        <f t="shared" si="15"/>
        <v/>
      </c>
      <c r="BM136" s="14"/>
      <c r="BN136" s="14"/>
      <c r="BO136" s="14"/>
      <c r="BP136" s="14"/>
      <c r="BQ136" s="14"/>
      <c r="BR136" s="14"/>
      <c r="BS136" s="14"/>
      <c r="BT136" s="14"/>
      <c r="BU136" s="14"/>
      <c r="BV136" s="14"/>
      <c r="BW136" s="14"/>
    </row>
    <row r="137" spans="1:75" ht="29.25" customHeight="1" x14ac:dyDescent="0.5">
      <c r="A137" s="53"/>
      <c r="B137" s="69"/>
      <c r="C137" s="53"/>
      <c r="D137" s="53"/>
      <c r="E137" s="53"/>
      <c r="F137" s="53"/>
      <c r="G137" s="53"/>
      <c r="I137" s="53"/>
      <c r="J137" s="53"/>
      <c r="K137" s="53"/>
      <c r="L137" s="53"/>
      <c r="M137" s="53"/>
      <c r="N137" s="53"/>
      <c r="O137" s="53"/>
      <c r="P137" s="50">
        <f t="shared" si="16"/>
        <v>1</v>
      </c>
      <c r="Q137" s="192"/>
      <c r="R137" s="192"/>
      <c r="S137" s="193"/>
      <c r="T137" s="227"/>
      <c r="U137" s="230"/>
      <c r="V137" s="65"/>
      <c r="W137" s="65"/>
      <c r="X137" s="65"/>
      <c r="Y137" s="164" t="str">
        <f t="shared" si="17"/>
        <v xml:space="preserve"> </v>
      </c>
      <c r="Z137" s="65"/>
      <c r="AA137" s="61"/>
      <c r="AB137" s="49">
        <f t="shared" si="18"/>
        <v>60</v>
      </c>
      <c r="AC137" s="49" t="str">
        <f t="shared" si="19"/>
        <v xml:space="preserve"> </v>
      </c>
      <c r="AD137" s="53" t="str">
        <f t="shared" si="15"/>
        <v/>
      </c>
      <c r="BM137" s="14"/>
      <c r="BN137" s="14"/>
      <c r="BO137" s="14"/>
      <c r="BP137" s="14"/>
      <c r="BQ137" s="14"/>
      <c r="BR137" s="14"/>
      <c r="BS137" s="14"/>
      <c r="BT137" s="14"/>
      <c r="BU137" s="14"/>
      <c r="BV137" s="14"/>
      <c r="BW137" s="14"/>
    </row>
    <row r="138" spans="1:75" ht="29.25" customHeight="1" x14ac:dyDescent="0.5">
      <c r="A138" s="53"/>
      <c r="B138" s="69"/>
      <c r="C138" s="53"/>
      <c r="D138" s="53"/>
      <c r="E138" s="53"/>
      <c r="F138" s="53"/>
      <c r="G138" s="53"/>
      <c r="I138" s="53"/>
      <c r="J138" s="53"/>
      <c r="K138" s="53"/>
      <c r="L138" s="53"/>
      <c r="M138" s="53"/>
      <c r="N138" s="53"/>
      <c r="O138" s="53"/>
      <c r="P138" s="50">
        <f t="shared" si="16"/>
        <v>1</v>
      </c>
      <c r="Q138" s="196"/>
      <c r="R138" s="196"/>
      <c r="S138" s="197"/>
      <c r="T138" s="228"/>
      <c r="U138" s="231"/>
      <c r="V138" s="198"/>
      <c r="W138" s="198"/>
      <c r="X138" s="198"/>
      <c r="Y138" s="199" t="str">
        <f t="shared" si="17"/>
        <v xml:space="preserve"> </v>
      </c>
      <c r="Z138" s="198"/>
      <c r="AA138" s="200"/>
      <c r="AB138" s="49">
        <f t="shared" si="18"/>
        <v>0</v>
      </c>
      <c r="AC138" s="49" t="str">
        <f t="shared" si="19"/>
        <v xml:space="preserve"> </v>
      </c>
      <c r="AD138" s="53" t="str">
        <f t="shared" si="15"/>
        <v/>
      </c>
      <c r="BM138" s="14"/>
      <c r="BN138" s="14"/>
      <c r="BO138" s="14"/>
      <c r="BP138" s="14"/>
      <c r="BQ138" s="14"/>
      <c r="BR138" s="14"/>
      <c r="BS138" s="14"/>
      <c r="BT138" s="14"/>
      <c r="BU138" s="14"/>
      <c r="BV138" s="14"/>
      <c r="BW138" s="14"/>
    </row>
    <row r="139" spans="1:75" ht="29.25" customHeight="1" x14ac:dyDescent="0.5">
      <c r="A139" s="53"/>
      <c r="B139" s="69"/>
      <c r="C139" s="53"/>
      <c r="D139" s="53"/>
      <c r="E139" s="53"/>
      <c r="F139" s="53"/>
      <c r="G139" s="53"/>
      <c r="I139" s="53"/>
      <c r="J139" s="53"/>
      <c r="K139" s="53"/>
      <c r="L139" s="53"/>
      <c r="M139" s="53"/>
      <c r="N139" s="53"/>
      <c r="O139" s="53"/>
      <c r="P139" s="50">
        <f t="shared" si="16"/>
        <v>1</v>
      </c>
      <c r="Q139" s="201"/>
      <c r="R139" s="202"/>
      <c r="S139" s="203"/>
      <c r="T139" s="220">
        <v>60</v>
      </c>
      <c r="U139" s="223">
        <f>AB140-((60/P140)*S140)</f>
        <v>60</v>
      </c>
      <c r="V139" s="204"/>
      <c r="W139" s="204"/>
      <c r="X139" s="204"/>
      <c r="Y139" s="205" t="str">
        <f t="shared" si="17"/>
        <v xml:space="preserve"> </v>
      </c>
      <c r="Z139" s="204"/>
      <c r="AA139" s="206"/>
      <c r="AB139" s="49">
        <f t="shared" si="18"/>
        <v>0</v>
      </c>
      <c r="AC139" s="49" t="str">
        <f t="shared" si="19"/>
        <v xml:space="preserve"> </v>
      </c>
      <c r="AD139" s="53" t="str">
        <f t="shared" si="15"/>
        <v/>
      </c>
      <c r="BM139" s="14"/>
      <c r="BN139" s="14"/>
      <c r="BO139" s="14"/>
      <c r="BP139" s="14"/>
      <c r="BQ139" s="14"/>
      <c r="BR139" s="14"/>
      <c r="BS139" s="14"/>
      <c r="BT139" s="14"/>
      <c r="BU139" s="14"/>
      <c r="BV139" s="14"/>
      <c r="BW139" s="14"/>
    </row>
    <row r="140" spans="1:75" ht="29.25" customHeight="1" x14ac:dyDescent="0.5">
      <c r="A140" s="53"/>
      <c r="B140" s="69"/>
      <c r="C140" s="53"/>
      <c r="D140" s="53"/>
      <c r="E140" s="53"/>
      <c r="F140" s="53"/>
      <c r="G140" s="53"/>
      <c r="I140" s="53"/>
      <c r="J140" s="53"/>
      <c r="K140" s="53"/>
      <c r="L140" s="53"/>
      <c r="M140" s="53"/>
      <c r="N140" s="53"/>
      <c r="O140" s="53"/>
      <c r="P140" s="50">
        <f t="shared" si="16"/>
        <v>1</v>
      </c>
      <c r="Q140" s="64"/>
      <c r="R140" s="64"/>
      <c r="S140" s="63"/>
      <c r="T140" s="221"/>
      <c r="U140" s="224"/>
      <c r="V140" s="64"/>
      <c r="W140" s="64"/>
      <c r="X140" s="64"/>
      <c r="Y140" s="163" t="str">
        <f t="shared" si="17"/>
        <v xml:space="preserve"> </v>
      </c>
      <c r="Z140" s="64"/>
      <c r="AA140" s="60"/>
      <c r="AB140" s="49">
        <f t="shared" si="18"/>
        <v>60</v>
      </c>
      <c r="AC140" s="49" t="str">
        <f t="shared" si="19"/>
        <v xml:space="preserve"> </v>
      </c>
      <c r="AD140" s="53" t="str">
        <f t="shared" si="15"/>
        <v/>
      </c>
      <c r="BM140" s="14"/>
      <c r="BN140" s="14"/>
      <c r="BO140" s="14"/>
      <c r="BP140" s="14"/>
      <c r="BQ140" s="14"/>
      <c r="BR140" s="14"/>
      <c r="BS140" s="14"/>
      <c r="BT140" s="14"/>
      <c r="BU140" s="14"/>
      <c r="BV140" s="14"/>
      <c r="BW140" s="14"/>
    </row>
    <row r="141" spans="1:75" ht="29.25" customHeight="1" x14ac:dyDescent="0.5">
      <c r="A141" s="53"/>
      <c r="B141" s="69"/>
      <c r="C141" s="53"/>
      <c r="D141" s="53"/>
      <c r="E141" s="53"/>
      <c r="F141" s="53"/>
      <c r="G141" s="53"/>
      <c r="I141" s="53"/>
      <c r="J141" s="53"/>
      <c r="K141" s="53"/>
      <c r="L141" s="53"/>
      <c r="M141" s="53"/>
      <c r="N141" s="53"/>
      <c r="O141" s="53"/>
      <c r="P141" s="50">
        <f t="shared" si="16"/>
        <v>1</v>
      </c>
      <c r="Q141" s="64"/>
      <c r="R141" s="64"/>
      <c r="S141" s="63"/>
      <c r="T141" s="221"/>
      <c r="U141" s="224"/>
      <c r="V141" s="65"/>
      <c r="W141" s="65"/>
      <c r="X141" s="65"/>
      <c r="Y141" s="164" t="str">
        <f t="shared" si="17"/>
        <v xml:space="preserve"> </v>
      </c>
      <c r="Z141" s="65"/>
      <c r="AA141" s="61"/>
      <c r="AB141" s="49">
        <f t="shared" si="18"/>
        <v>0</v>
      </c>
      <c r="AC141" s="49" t="str">
        <f t="shared" si="19"/>
        <v xml:space="preserve"> </v>
      </c>
      <c r="AD141" s="53" t="str">
        <f t="shared" si="15"/>
        <v/>
      </c>
      <c r="BM141" s="14"/>
      <c r="BN141" s="14"/>
      <c r="BO141" s="14"/>
      <c r="BP141" s="14"/>
      <c r="BQ141" s="14"/>
      <c r="BR141" s="14"/>
      <c r="BS141" s="14"/>
      <c r="BT141" s="14"/>
      <c r="BU141" s="14"/>
      <c r="BV141" s="14"/>
      <c r="BW141" s="14"/>
    </row>
    <row r="142" spans="1:75" ht="29.25" customHeight="1" x14ac:dyDescent="0.4">
      <c r="A142" s="53"/>
      <c r="B142" s="69"/>
      <c r="C142" s="53"/>
      <c r="D142" s="53"/>
      <c r="E142" s="53"/>
      <c r="F142" s="53"/>
      <c r="G142" s="53"/>
      <c r="I142" s="53"/>
      <c r="J142" s="53"/>
      <c r="K142" s="53"/>
      <c r="L142" s="53"/>
      <c r="M142" s="53"/>
      <c r="N142" s="53"/>
      <c r="O142" s="53"/>
      <c r="P142" s="50">
        <f t="shared" si="16"/>
        <v>1</v>
      </c>
      <c r="Q142" s="211"/>
      <c r="R142" s="211"/>
      <c r="S142" s="212"/>
      <c r="T142" s="226">
        <v>60</v>
      </c>
      <c r="U142" s="229">
        <f>AB143-((60/P143)*S143)</f>
        <v>60</v>
      </c>
      <c r="V142" s="201"/>
      <c r="W142" s="201"/>
      <c r="X142" s="201"/>
      <c r="Y142" s="213" t="str">
        <f t="shared" si="17"/>
        <v xml:space="preserve"> </v>
      </c>
      <c r="Z142" s="201"/>
      <c r="AA142" s="201"/>
      <c r="AB142" s="49">
        <f t="shared" si="18"/>
        <v>0</v>
      </c>
      <c r="AC142" s="49" t="str">
        <f t="shared" si="19"/>
        <v xml:space="preserve"> </v>
      </c>
      <c r="AD142" s="53" t="str">
        <f t="shared" si="15"/>
        <v/>
      </c>
      <c r="BM142" s="14"/>
      <c r="BN142" s="14"/>
      <c r="BO142" s="14"/>
      <c r="BP142" s="14"/>
      <c r="BQ142" s="14"/>
      <c r="BR142" s="14"/>
      <c r="BS142" s="14"/>
      <c r="BT142" s="14"/>
      <c r="BU142" s="14"/>
      <c r="BV142" s="14"/>
      <c r="BW142" s="14"/>
    </row>
    <row r="143" spans="1:75" ht="29.25" customHeight="1" x14ac:dyDescent="0.5">
      <c r="A143" s="53"/>
      <c r="B143" s="69"/>
      <c r="C143" s="53"/>
      <c r="D143" s="53"/>
      <c r="E143" s="53"/>
      <c r="F143" s="53"/>
      <c r="G143" s="53"/>
      <c r="I143" s="53"/>
      <c r="J143" s="53"/>
      <c r="K143" s="53"/>
      <c r="L143" s="53"/>
      <c r="M143" s="53"/>
      <c r="N143" s="53"/>
      <c r="O143" s="53"/>
      <c r="P143" s="50">
        <f t="shared" si="16"/>
        <v>1</v>
      </c>
      <c r="Q143" s="192"/>
      <c r="R143" s="192"/>
      <c r="S143" s="193"/>
      <c r="T143" s="227"/>
      <c r="U143" s="230"/>
      <c r="V143" s="65"/>
      <c r="W143" s="65"/>
      <c r="X143" s="65"/>
      <c r="Y143" s="164" t="str">
        <f t="shared" si="17"/>
        <v xml:space="preserve"> </v>
      </c>
      <c r="Z143" s="65"/>
      <c r="AA143" s="61"/>
      <c r="AB143" s="49">
        <f t="shared" si="18"/>
        <v>60</v>
      </c>
      <c r="AC143" s="49" t="str">
        <f t="shared" si="19"/>
        <v xml:space="preserve"> </v>
      </c>
      <c r="AD143" s="53" t="str">
        <f t="shared" si="15"/>
        <v/>
      </c>
      <c r="BM143" s="14"/>
      <c r="BN143" s="14"/>
      <c r="BO143" s="14"/>
      <c r="BP143" s="14"/>
      <c r="BQ143" s="14"/>
      <c r="BR143" s="14"/>
      <c r="BS143" s="14"/>
      <c r="BT143" s="14"/>
      <c r="BU143" s="14"/>
      <c r="BV143" s="14"/>
      <c r="BW143" s="14"/>
    </row>
    <row r="144" spans="1:75" ht="29.25" customHeight="1" x14ac:dyDescent="0.5">
      <c r="A144" s="53"/>
      <c r="B144" s="69"/>
      <c r="C144" s="53"/>
      <c r="D144" s="53"/>
      <c r="E144" s="53"/>
      <c r="F144" s="53"/>
      <c r="G144" s="53"/>
      <c r="I144" s="53"/>
      <c r="J144" s="53"/>
      <c r="K144" s="53"/>
      <c r="L144" s="53"/>
      <c r="M144" s="53"/>
      <c r="N144" s="53"/>
      <c r="O144" s="53"/>
      <c r="P144" s="50">
        <f t="shared" si="16"/>
        <v>1</v>
      </c>
      <c r="Q144" s="196"/>
      <c r="R144" s="196"/>
      <c r="S144" s="197"/>
      <c r="T144" s="228"/>
      <c r="U144" s="231"/>
      <c r="V144" s="198"/>
      <c r="W144" s="198"/>
      <c r="X144" s="198"/>
      <c r="Y144" s="199" t="str">
        <f t="shared" si="17"/>
        <v xml:space="preserve"> </v>
      </c>
      <c r="Z144" s="198"/>
      <c r="AA144" s="200"/>
      <c r="AB144" s="49">
        <f t="shared" si="18"/>
        <v>0</v>
      </c>
      <c r="AC144" s="49" t="str">
        <f t="shared" si="19"/>
        <v xml:space="preserve"> </v>
      </c>
      <c r="AD144" s="53" t="str">
        <f t="shared" si="15"/>
        <v/>
      </c>
      <c r="BM144" s="14"/>
      <c r="BN144" s="14"/>
      <c r="BO144" s="14"/>
      <c r="BP144" s="14"/>
      <c r="BQ144" s="14"/>
      <c r="BR144" s="14"/>
      <c r="BS144" s="14"/>
      <c r="BT144" s="14"/>
      <c r="BU144" s="14"/>
      <c r="BV144" s="14"/>
      <c r="BW144" s="14"/>
    </row>
    <row r="145" spans="1:130" ht="29.25" customHeight="1" x14ac:dyDescent="0.5">
      <c r="A145" s="53"/>
      <c r="B145" s="53"/>
      <c r="C145" s="53"/>
      <c r="D145" s="53"/>
      <c r="E145" s="53"/>
      <c r="F145" s="53"/>
      <c r="G145" s="53"/>
      <c r="I145" s="53"/>
      <c r="J145" s="53"/>
      <c r="K145" s="53"/>
      <c r="L145" s="53"/>
      <c r="M145" s="53"/>
      <c r="N145" s="53"/>
      <c r="O145" s="53"/>
      <c r="P145" s="50">
        <f t="shared" si="16"/>
        <v>1</v>
      </c>
      <c r="Q145" s="201"/>
      <c r="R145" s="202"/>
      <c r="S145" s="203"/>
      <c r="T145" s="220">
        <v>60</v>
      </c>
      <c r="U145" s="223">
        <f>AB146-((60/P146)*S146)</f>
        <v>60</v>
      </c>
      <c r="V145" s="204"/>
      <c r="W145" s="204"/>
      <c r="X145" s="204"/>
      <c r="Y145" s="205" t="str">
        <f t="shared" si="17"/>
        <v xml:space="preserve"> </v>
      </c>
      <c r="Z145" s="204"/>
      <c r="AA145" s="206"/>
      <c r="AB145" s="49">
        <f t="shared" si="18"/>
        <v>0</v>
      </c>
      <c r="AC145" s="49" t="str">
        <f t="shared" si="19"/>
        <v xml:space="preserve"> </v>
      </c>
      <c r="AD145" s="53" t="str">
        <f t="shared" si="15"/>
        <v/>
      </c>
      <c r="BM145" s="14"/>
      <c r="BN145" s="14"/>
      <c r="BO145" s="14"/>
      <c r="BP145" s="14"/>
      <c r="BQ145" s="14"/>
      <c r="BR145" s="14"/>
      <c r="BS145" s="14"/>
      <c r="BT145" s="14"/>
      <c r="BU145" s="14"/>
      <c r="BV145" s="14"/>
      <c r="BW145" s="14"/>
    </row>
    <row r="146" spans="1:130" ht="29.25" customHeight="1" x14ac:dyDescent="0.5">
      <c r="A146" s="53"/>
      <c r="B146" s="53"/>
      <c r="C146" s="53"/>
      <c r="D146" s="53"/>
      <c r="E146" s="53"/>
      <c r="F146" s="53"/>
      <c r="G146" s="53"/>
      <c r="I146" s="53"/>
      <c r="J146" s="53"/>
      <c r="K146" s="53"/>
      <c r="L146" s="53"/>
      <c r="M146" s="53"/>
      <c r="N146" s="53"/>
      <c r="O146" s="53"/>
      <c r="P146" s="50">
        <f t="shared" si="16"/>
        <v>1</v>
      </c>
      <c r="Q146" s="64"/>
      <c r="R146" s="64"/>
      <c r="S146" s="63"/>
      <c r="T146" s="221"/>
      <c r="U146" s="224"/>
      <c r="V146" s="64"/>
      <c r="W146" s="64"/>
      <c r="X146" s="64"/>
      <c r="Y146" s="163" t="str">
        <f t="shared" si="17"/>
        <v xml:space="preserve"> </v>
      </c>
      <c r="Z146" s="64"/>
      <c r="AA146" s="60"/>
      <c r="AB146" s="49">
        <f t="shared" si="18"/>
        <v>60</v>
      </c>
      <c r="AC146" s="49" t="str">
        <f t="shared" si="19"/>
        <v xml:space="preserve"> </v>
      </c>
      <c r="AD146" s="53" t="str">
        <f t="shared" si="15"/>
        <v/>
      </c>
      <c r="BJ146" s="14"/>
      <c r="BK146" s="14"/>
      <c r="BL146" s="14"/>
      <c r="BM146" s="14"/>
      <c r="BN146" s="14"/>
      <c r="BO146" s="14"/>
      <c r="BP146" s="14"/>
      <c r="BQ146" s="14"/>
      <c r="BR146" s="14"/>
      <c r="BS146" s="14"/>
      <c r="BT146" s="14"/>
      <c r="BU146" s="14"/>
      <c r="BV146" s="14"/>
      <c r="BW146" s="14"/>
    </row>
    <row r="147" spans="1:130" ht="29.25" customHeight="1" x14ac:dyDescent="0.5">
      <c r="A147" s="53"/>
      <c r="B147" s="53"/>
      <c r="C147" s="53"/>
      <c r="D147" s="53"/>
      <c r="E147" s="53"/>
      <c r="F147" s="53"/>
      <c r="G147" s="53"/>
      <c r="I147" s="53"/>
      <c r="J147" s="53"/>
      <c r="K147" s="53"/>
      <c r="L147" s="53"/>
      <c r="M147" s="53"/>
      <c r="N147" s="53"/>
      <c r="O147" s="53"/>
      <c r="P147" s="50">
        <f t="shared" si="16"/>
        <v>1</v>
      </c>
      <c r="Q147" s="64"/>
      <c r="R147" s="64"/>
      <c r="S147" s="63"/>
      <c r="T147" s="221"/>
      <c r="U147" s="224"/>
      <c r="V147" s="65"/>
      <c r="W147" s="65"/>
      <c r="X147" s="65"/>
      <c r="Y147" s="164" t="str">
        <f t="shared" si="17"/>
        <v xml:space="preserve"> </v>
      </c>
      <c r="Z147" s="65"/>
      <c r="AA147" s="61"/>
      <c r="AB147" s="49">
        <f t="shared" si="18"/>
        <v>0</v>
      </c>
      <c r="AC147" s="49" t="str">
        <f t="shared" si="19"/>
        <v xml:space="preserve"> </v>
      </c>
      <c r="AD147" s="53" t="str">
        <f t="shared" si="15"/>
        <v/>
      </c>
      <c r="BJ147" s="14"/>
      <c r="BK147" s="14"/>
      <c r="BL147" s="14"/>
      <c r="BM147" s="14"/>
      <c r="BN147" s="14"/>
      <c r="BO147" s="14"/>
      <c r="BP147" s="14"/>
      <c r="BQ147" s="14"/>
      <c r="BR147" s="14"/>
      <c r="BS147" s="14"/>
      <c r="BT147" s="14"/>
      <c r="BU147" s="14"/>
      <c r="BV147" s="14"/>
      <c r="BW147" s="14"/>
    </row>
    <row r="148" spans="1:130" ht="29.25" customHeight="1" x14ac:dyDescent="0.4">
      <c r="A148" s="53"/>
      <c r="B148" s="53"/>
      <c r="C148" s="53"/>
      <c r="D148" s="53"/>
      <c r="E148" s="53"/>
      <c r="F148" s="53"/>
      <c r="G148" s="53"/>
      <c r="I148" s="53"/>
      <c r="J148" s="53"/>
      <c r="K148" s="53"/>
      <c r="L148" s="53"/>
      <c r="M148" s="53"/>
      <c r="N148" s="53"/>
      <c r="O148" s="53"/>
      <c r="P148" s="50">
        <f t="shared" si="16"/>
        <v>1</v>
      </c>
      <c r="Q148" s="211"/>
      <c r="R148" s="211"/>
      <c r="S148" s="212"/>
      <c r="T148" s="226">
        <v>60</v>
      </c>
      <c r="U148" s="229">
        <f>AB149-((60/P149)*S149)</f>
        <v>60</v>
      </c>
      <c r="V148" s="201"/>
      <c r="W148" s="201"/>
      <c r="X148" s="201"/>
      <c r="Y148" s="213" t="str">
        <f t="shared" si="17"/>
        <v xml:space="preserve"> </v>
      </c>
      <c r="Z148" s="201"/>
      <c r="AA148" s="201"/>
      <c r="AB148" s="49">
        <f t="shared" si="18"/>
        <v>0</v>
      </c>
      <c r="AC148" s="49" t="str">
        <f t="shared" si="19"/>
        <v xml:space="preserve"> </v>
      </c>
      <c r="AD148" s="53" t="str">
        <f t="shared" si="15"/>
        <v/>
      </c>
      <c r="BJ148" s="14"/>
      <c r="BK148" s="14"/>
      <c r="BL148" s="14"/>
      <c r="BM148" s="14"/>
      <c r="BN148" s="14"/>
      <c r="BO148" s="14"/>
      <c r="BP148" s="14"/>
      <c r="BQ148" s="14"/>
      <c r="BR148" s="14"/>
      <c r="BS148" s="14"/>
      <c r="BT148" s="14"/>
      <c r="BU148" s="14"/>
      <c r="BV148" s="14"/>
      <c r="BW148" s="14"/>
    </row>
    <row r="149" spans="1:130" ht="29.25" customHeight="1" x14ac:dyDescent="0.5">
      <c r="A149" s="53"/>
      <c r="B149" s="53"/>
      <c r="C149" s="53"/>
      <c r="D149" s="53"/>
      <c r="E149" s="53"/>
      <c r="F149" s="53"/>
      <c r="G149" s="53"/>
      <c r="I149" s="53"/>
      <c r="J149" s="53"/>
      <c r="K149" s="53"/>
      <c r="L149" s="53"/>
      <c r="M149" s="53"/>
      <c r="N149" s="53"/>
      <c r="O149" s="53"/>
      <c r="P149" s="50">
        <f t="shared" si="16"/>
        <v>1</v>
      </c>
      <c r="Q149" s="192"/>
      <c r="R149" s="192"/>
      <c r="S149" s="193"/>
      <c r="T149" s="227"/>
      <c r="U149" s="230"/>
      <c r="V149" s="65"/>
      <c r="W149" s="65"/>
      <c r="X149" s="65"/>
      <c r="Y149" s="164" t="str">
        <f t="shared" si="17"/>
        <v xml:space="preserve"> </v>
      </c>
      <c r="Z149" s="65"/>
      <c r="AA149" s="61"/>
      <c r="AB149" s="49">
        <f t="shared" si="18"/>
        <v>60</v>
      </c>
      <c r="AC149" s="49" t="str">
        <f t="shared" si="19"/>
        <v xml:space="preserve"> </v>
      </c>
      <c r="AD149" s="53" t="str">
        <f t="shared" si="15"/>
        <v/>
      </c>
      <c r="DM149" s="14"/>
      <c r="DN149" s="14"/>
      <c r="DO149" s="14"/>
      <c r="DP149" s="14"/>
      <c r="DQ149" s="14"/>
      <c r="DR149" s="14"/>
      <c r="DS149" s="14"/>
      <c r="DT149" s="14"/>
      <c r="DU149" s="14"/>
      <c r="DV149" s="14"/>
      <c r="DW149" s="14"/>
      <c r="DX149" s="14"/>
      <c r="DY149" s="14"/>
      <c r="DZ149" s="14"/>
    </row>
    <row r="150" spans="1:130" ht="29.25" customHeight="1" x14ac:dyDescent="0.5">
      <c r="A150" s="53"/>
      <c r="B150" s="53"/>
      <c r="C150" s="53"/>
      <c r="D150" s="53"/>
      <c r="E150" s="53"/>
      <c r="F150" s="53"/>
      <c r="G150" s="53"/>
      <c r="I150" s="53"/>
      <c r="J150" s="53"/>
      <c r="K150" s="53"/>
      <c r="L150" s="53"/>
      <c r="M150" s="53"/>
      <c r="N150" s="53"/>
      <c r="O150" s="53"/>
      <c r="P150" s="50">
        <f t="shared" si="16"/>
        <v>1</v>
      </c>
      <c r="Q150" s="196"/>
      <c r="R150" s="196"/>
      <c r="S150" s="197"/>
      <c r="T150" s="228"/>
      <c r="U150" s="231"/>
      <c r="V150" s="198"/>
      <c r="W150" s="198"/>
      <c r="X150" s="198"/>
      <c r="Y150" s="199" t="str">
        <f t="shared" si="17"/>
        <v xml:space="preserve"> </v>
      </c>
      <c r="Z150" s="198"/>
      <c r="AA150" s="200"/>
      <c r="AB150" s="49">
        <f t="shared" si="18"/>
        <v>0</v>
      </c>
      <c r="AC150" s="49" t="str">
        <f t="shared" si="19"/>
        <v xml:space="preserve"> </v>
      </c>
      <c r="AD150" s="53" t="str">
        <f t="shared" si="15"/>
        <v/>
      </c>
      <c r="DM150" s="14"/>
      <c r="DN150" s="14"/>
      <c r="DO150" s="14"/>
      <c r="DP150" s="14"/>
      <c r="DQ150" s="14"/>
      <c r="DR150" s="14"/>
      <c r="DS150" s="14"/>
      <c r="DT150" s="14"/>
      <c r="DU150" s="14"/>
      <c r="DV150" s="14"/>
      <c r="DW150" s="14"/>
      <c r="DX150" s="14"/>
      <c r="DY150" s="14"/>
      <c r="DZ150" s="14"/>
    </row>
    <row r="151" spans="1:130" ht="29.25" customHeight="1" x14ac:dyDescent="0.5">
      <c r="A151" s="53"/>
      <c r="B151" s="53"/>
      <c r="C151" s="53"/>
      <c r="D151" s="53"/>
      <c r="E151" s="53"/>
      <c r="F151" s="53"/>
      <c r="G151" s="53"/>
      <c r="I151" s="53"/>
      <c r="J151" s="53"/>
      <c r="K151" s="53"/>
      <c r="L151" s="53"/>
      <c r="M151" s="53"/>
      <c r="N151" s="53"/>
      <c r="O151" s="53"/>
      <c r="P151" s="50">
        <f t="shared" si="16"/>
        <v>1</v>
      </c>
      <c r="Q151" s="201"/>
      <c r="R151" s="202"/>
      <c r="S151" s="203"/>
      <c r="T151" s="220">
        <v>60</v>
      </c>
      <c r="U151" s="223">
        <f>AB152-((60/P152)*S152)</f>
        <v>60</v>
      </c>
      <c r="V151" s="204"/>
      <c r="W151" s="204"/>
      <c r="X151" s="204"/>
      <c r="Y151" s="205" t="str">
        <f t="shared" si="17"/>
        <v xml:space="preserve"> </v>
      </c>
      <c r="Z151" s="204"/>
      <c r="AA151" s="206"/>
      <c r="AB151" s="49">
        <f t="shared" si="18"/>
        <v>0</v>
      </c>
      <c r="AC151" s="49" t="str">
        <f t="shared" si="19"/>
        <v xml:space="preserve"> </v>
      </c>
      <c r="AD151" s="53" t="str">
        <f t="shared" si="15"/>
        <v/>
      </c>
      <c r="DJ151" s="14"/>
      <c r="DK151" s="14"/>
      <c r="DL151" s="14"/>
      <c r="DM151" s="14"/>
      <c r="DN151" s="14"/>
      <c r="DO151" s="14"/>
      <c r="DP151" s="14"/>
      <c r="DQ151" s="14"/>
      <c r="DR151" s="14"/>
      <c r="DS151" s="14"/>
      <c r="DT151" s="14"/>
      <c r="DU151" s="14"/>
      <c r="DV151" s="14"/>
      <c r="DW151" s="14"/>
      <c r="DX151" s="14"/>
      <c r="DY151" s="14"/>
      <c r="DZ151" s="14"/>
    </row>
    <row r="152" spans="1:130" ht="29.25" customHeight="1" x14ac:dyDescent="0.5">
      <c r="A152" s="53"/>
      <c r="B152" s="53"/>
      <c r="C152" s="53"/>
      <c r="D152" s="53"/>
      <c r="E152" s="53"/>
      <c r="F152" s="53"/>
      <c r="G152" s="53"/>
      <c r="I152" s="53"/>
      <c r="J152" s="53"/>
      <c r="K152" s="53"/>
      <c r="L152" s="53"/>
      <c r="M152" s="53"/>
      <c r="N152" s="53"/>
      <c r="O152" s="53"/>
      <c r="P152" s="50">
        <f t="shared" si="16"/>
        <v>1</v>
      </c>
      <c r="Q152" s="64"/>
      <c r="R152" s="64"/>
      <c r="S152" s="63"/>
      <c r="T152" s="221"/>
      <c r="U152" s="224"/>
      <c r="V152" s="64"/>
      <c r="W152" s="64"/>
      <c r="X152" s="64"/>
      <c r="Y152" s="163" t="str">
        <f t="shared" si="17"/>
        <v xml:space="preserve"> </v>
      </c>
      <c r="Z152" s="64"/>
      <c r="AA152" s="60"/>
      <c r="AB152" s="49">
        <f t="shared" si="18"/>
        <v>60</v>
      </c>
      <c r="AC152" s="49" t="str">
        <f t="shared" si="19"/>
        <v xml:space="preserve"> </v>
      </c>
      <c r="AD152" s="53" t="str">
        <f t="shared" si="15"/>
        <v/>
      </c>
      <c r="DJ152" s="14"/>
      <c r="DK152" s="14"/>
      <c r="DL152" s="14"/>
      <c r="DM152" s="14"/>
      <c r="DN152" s="14"/>
      <c r="DO152" s="14"/>
      <c r="DP152" s="14"/>
      <c r="DQ152" s="14"/>
      <c r="DR152" s="14"/>
      <c r="DS152" s="14"/>
      <c r="DT152" s="14"/>
      <c r="DU152" s="14"/>
      <c r="DV152" s="14"/>
      <c r="DW152" s="14"/>
      <c r="DX152" s="14"/>
      <c r="DY152" s="14"/>
      <c r="DZ152" s="14"/>
    </row>
    <row r="153" spans="1:130" ht="29.25" customHeight="1" x14ac:dyDescent="0.5">
      <c r="A153" s="53"/>
      <c r="B153" s="53"/>
      <c r="C153" s="53"/>
      <c r="D153" s="53"/>
      <c r="E153" s="53"/>
      <c r="F153" s="53"/>
      <c r="G153" s="53"/>
      <c r="I153" s="53"/>
      <c r="J153" s="53"/>
      <c r="K153" s="53"/>
      <c r="L153" s="53"/>
      <c r="M153" s="53"/>
      <c r="N153" s="53"/>
      <c r="O153" s="53"/>
      <c r="P153" s="50">
        <f t="shared" si="16"/>
        <v>1</v>
      </c>
      <c r="Q153" s="64"/>
      <c r="R153" s="64"/>
      <c r="S153" s="63"/>
      <c r="T153" s="221"/>
      <c r="U153" s="224"/>
      <c r="V153" s="65"/>
      <c r="W153" s="65"/>
      <c r="X153" s="65"/>
      <c r="Y153" s="164" t="str">
        <f t="shared" si="17"/>
        <v xml:space="preserve"> </v>
      </c>
      <c r="Z153" s="65"/>
      <c r="AA153" s="61"/>
      <c r="AB153" s="49">
        <f t="shared" si="18"/>
        <v>0</v>
      </c>
      <c r="AC153" s="49" t="str">
        <f t="shared" si="19"/>
        <v xml:space="preserve"> </v>
      </c>
      <c r="AD153" s="53" t="str">
        <f t="shared" si="15"/>
        <v/>
      </c>
      <c r="DJ153" s="14"/>
      <c r="DK153" s="14"/>
      <c r="DL153" s="14"/>
      <c r="DM153" s="14"/>
      <c r="DN153" s="14"/>
      <c r="DO153" s="14"/>
      <c r="DP153" s="14"/>
      <c r="DQ153" s="14"/>
      <c r="DR153" s="14"/>
      <c r="DS153" s="14"/>
      <c r="DT153" s="14"/>
      <c r="DU153" s="14"/>
      <c r="DV153" s="14"/>
      <c r="DW153" s="14"/>
      <c r="DX153" s="14"/>
      <c r="DY153" s="14"/>
      <c r="DZ153" s="14"/>
    </row>
    <row r="154" spans="1:130" ht="29.25" customHeight="1" x14ac:dyDescent="0.4">
      <c r="A154" s="53"/>
      <c r="B154" s="53"/>
      <c r="C154" s="53"/>
      <c r="D154" s="53"/>
      <c r="E154" s="53"/>
      <c r="F154" s="53"/>
      <c r="G154" s="53"/>
      <c r="I154" s="53"/>
      <c r="J154" s="53"/>
      <c r="K154" s="53"/>
      <c r="L154" s="53"/>
      <c r="M154" s="53"/>
      <c r="N154" s="53"/>
      <c r="O154" s="53"/>
      <c r="P154" s="50">
        <f t="shared" si="16"/>
        <v>1</v>
      </c>
      <c r="Q154" s="211"/>
      <c r="R154" s="211"/>
      <c r="S154" s="212"/>
      <c r="T154" s="226">
        <v>60</v>
      </c>
      <c r="U154" s="229">
        <f>AB155-((60/P155)*S155)</f>
        <v>60</v>
      </c>
      <c r="V154" s="201"/>
      <c r="W154" s="201"/>
      <c r="X154" s="201"/>
      <c r="Y154" s="213" t="str">
        <f t="shared" si="17"/>
        <v xml:space="preserve"> </v>
      </c>
      <c r="Z154" s="201"/>
      <c r="AA154" s="201"/>
      <c r="AB154" s="49">
        <f t="shared" si="18"/>
        <v>0</v>
      </c>
      <c r="AC154" s="49" t="str">
        <f t="shared" si="19"/>
        <v xml:space="preserve"> </v>
      </c>
      <c r="AD154" s="53" t="str">
        <f t="shared" si="15"/>
        <v/>
      </c>
      <c r="DJ154" s="14"/>
      <c r="DK154" s="14"/>
      <c r="DL154" s="14"/>
      <c r="DM154" s="14"/>
      <c r="DN154" s="14"/>
      <c r="DO154" s="14"/>
      <c r="DP154" s="14"/>
      <c r="DQ154" s="14"/>
      <c r="DR154" s="14"/>
      <c r="DS154" s="14"/>
      <c r="DT154" s="14"/>
      <c r="DU154" s="14"/>
      <c r="DV154" s="14"/>
      <c r="DW154" s="14"/>
      <c r="DX154" s="14"/>
      <c r="DY154" s="14"/>
      <c r="DZ154" s="14"/>
    </row>
    <row r="155" spans="1:130" ht="29.25" customHeight="1" x14ac:dyDescent="0.5">
      <c r="A155" s="53"/>
      <c r="B155" s="53"/>
      <c r="C155" s="53"/>
      <c r="D155" s="53"/>
      <c r="E155" s="53"/>
      <c r="F155" s="53"/>
      <c r="G155" s="53"/>
      <c r="I155" s="53"/>
      <c r="J155" s="53"/>
      <c r="K155" s="53"/>
      <c r="L155" s="53"/>
      <c r="M155" s="53"/>
      <c r="N155" s="53"/>
      <c r="O155" s="53"/>
      <c r="P155" s="50">
        <f t="shared" si="16"/>
        <v>1</v>
      </c>
      <c r="Q155" s="192"/>
      <c r="R155" s="192"/>
      <c r="S155" s="193"/>
      <c r="T155" s="227"/>
      <c r="U155" s="230"/>
      <c r="V155" s="65"/>
      <c r="W155" s="65"/>
      <c r="X155" s="65"/>
      <c r="Y155" s="164" t="str">
        <f t="shared" si="17"/>
        <v xml:space="preserve"> </v>
      </c>
      <c r="Z155" s="65"/>
      <c r="AA155" s="61"/>
      <c r="AB155" s="49">
        <f t="shared" si="18"/>
        <v>60</v>
      </c>
      <c r="AC155" s="49" t="str">
        <f t="shared" si="19"/>
        <v xml:space="preserve"> </v>
      </c>
      <c r="AD155" s="53" t="str">
        <f t="shared" si="15"/>
        <v/>
      </c>
    </row>
    <row r="156" spans="1:130" ht="29.25" customHeight="1" x14ac:dyDescent="0.5">
      <c r="A156" s="53"/>
      <c r="B156" s="53"/>
      <c r="C156" s="53"/>
      <c r="D156" s="53"/>
      <c r="E156" s="53"/>
      <c r="F156" s="53"/>
      <c r="G156" s="53"/>
      <c r="I156" s="53"/>
      <c r="J156" s="53"/>
      <c r="K156" s="53"/>
      <c r="L156" s="53"/>
      <c r="M156" s="53"/>
      <c r="N156" s="53"/>
      <c r="O156" s="53"/>
      <c r="P156" s="50">
        <f t="shared" si="16"/>
        <v>1</v>
      </c>
      <c r="Q156" s="196"/>
      <c r="R156" s="196"/>
      <c r="S156" s="197"/>
      <c r="T156" s="228"/>
      <c r="U156" s="231"/>
      <c r="V156" s="198"/>
      <c r="W156" s="198"/>
      <c r="X156" s="198"/>
      <c r="Y156" s="199" t="str">
        <f t="shared" si="17"/>
        <v xml:space="preserve"> </v>
      </c>
      <c r="Z156" s="198"/>
      <c r="AA156" s="200"/>
      <c r="AB156" s="49">
        <f t="shared" si="18"/>
        <v>0</v>
      </c>
      <c r="AC156" s="49" t="str">
        <f t="shared" si="19"/>
        <v xml:space="preserve"> </v>
      </c>
      <c r="AD156" s="53" t="str">
        <f t="shared" si="15"/>
        <v/>
      </c>
    </row>
    <row r="157" spans="1:130" ht="29.25" customHeight="1" x14ac:dyDescent="0.5">
      <c r="A157" s="53"/>
      <c r="B157" s="53"/>
      <c r="C157" s="53"/>
      <c r="D157" s="53"/>
      <c r="E157" s="53"/>
      <c r="F157" s="53"/>
      <c r="G157" s="53"/>
      <c r="I157" s="53"/>
      <c r="J157" s="53"/>
      <c r="K157" s="53"/>
      <c r="L157" s="53"/>
      <c r="M157" s="53"/>
      <c r="N157" s="53"/>
      <c r="O157" s="53"/>
      <c r="P157" s="50">
        <f t="shared" si="16"/>
        <v>1</v>
      </c>
      <c r="Q157" s="201"/>
      <c r="R157" s="202"/>
      <c r="S157" s="203"/>
      <c r="T157" s="220">
        <v>60</v>
      </c>
      <c r="U157" s="223">
        <f>AB158-((60/P158)*S158)</f>
        <v>60</v>
      </c>
      <c r="V157" s="204"/>
      <c r="W157" s="204"/>
      <c r="X157" s="204"/>
      <c r="Y157" s="205" t="str">
        <f t="shared" si="17"/>
        <v xml:space="preserve"> </v>
      </c>
      <c r="Z157" s="204"/>
      <c r="AA157" s="206"/>
      <c r="AB157" s="49">
        <f t="shared" si="18"/>
        <v>0</v>
      </c>
      <c r="AC157" s="49" t="str">
        <f t="shared" si="19"/>
        <v xml:space="preserve"> </v>
      </c>
      <c r="AD157" s="53" t="str">
        <f t="shared" si="15"/>
        <v/>
      </c>
    </row>
    <row r="158" spans="1:130" ht="29.25" customHeight="1" x14ac:dyDescent="0.5">
      <c r="A158" s="53"/>
      <c r="B158" s="53"/>
      <c r="C158" s="53"/>
      <c r="D158" s="53"/>
      <c r="E158" s="53"/>
      <c r="F158" s="53"/>
      <c r="G158" s="53"/>
      <c r="I158" s="53"/>
      <c r="J158" s="53"/>
      <c r="K158" s="53"/>
      <c r="L158" s="53"/>
      <c r="M158" s="53"/>
      <c r="N158" s="53"/>
      <c r="O158" s="53"/>
      <c r="P158" s="50">
        <f t="shared" si="16"/>
        <v>1</v>
      </c>
      <c r="Q158" s="64"/>
      <c r="R158" s="64"/>
      <c r="S158" s="63"/>
      <c r="T158" s="221"/>
      <c r="U158" s="224"/>
      <c r="V158" s="64"/>
      <c r="W158" s="64"/>
      <c r="X158" s="64"/>
      <c r="Y158" s="163" t="str">
        <f t="shared" si="17"/>
        <v xml:space="preserve"> </v>
      </c>
      <c r="Z158" s="64"/>
      <c r="AA158" s="60"/>
      <c r="AB158" s="49">
        <f t="shared" si="18"/>
        <v>60</v>
      </c>
      <c r="AC158" s="49" t="str">
        <f t="shared" si="19"/>
        <v xml:space="preserve"> </v>
      </c>
      <c r="AD158" s="53" t="str">
        <f t="shared" si="15"/>
        <v/>
      </c>
    </row>
    <row r="159" spans="1:130" ht="29.25" customHeight="1" x14ac:dyDescent="0.5">
      <c r="A159" s="53"/>
      <c r="B159" s="53"/>
      <c r="C159" s="53"/>
      <c r="D159" s="53"/>
      <c r="E159" s="53"/>
      <c r="F159" s="53"/>
      <c r="G159" s="53"/>
      <c r="I159" s="53"/>
      <c r="J159" s="53"/>
      <c r="K159" s="53"/>
      <c r="L159" s="53"/>
      <c r="M159" s="53"/>
      <c r="N159" s="53"/>
      <c r="O159" s="53"/>
      <c r="P159" s="50">
        <f t="shared" si="16"/>
        <v>1</v>
      </c>
      <c r="Q159" s="64"/>
      <c r="R159" s="64"/>
      <c r="S159" s="63"/>
      <c r="T159" s="221"/>
      <c r="U159" s="224"/>
      <c r="V159" s="65"/>
      <c r="W159" s="65"/>
      <c r="X159" s="65"/>
      <c r="Y159" s="164" t="str">
        <f t="shared" si="17"/>
        <v xml:space="preserve"> </v>
      </c>
      <c r="Z159" s="65"/>
      <c r="AA159" s="61"/>
      <c r="AB159" s="49">
        <f t="shared" si="18"/>
        <v>0</v>
      </c>
      <c r="AC159" s="49" t="str">
        <f t="shared" si="19"/>
        <v xml:space="preserve"> </v>
      </c>
      <c r="AD159" s="53" t="str">
        <f t="shared" si="15"/>
        <v/>
      </c>
    </row>
    <row r="160" spans="1:130" ht="29.25" customHeight="1" x14ac:dyDescent="0.4">
      <c r="A160" s="53"/>
      <c r="B160" s="53"/>
      <c r="C160" s="53"/>
      <c r="D160" s="53"/>
      <c r="E160" s="53"/>
      <c r="F160" s="53"/>
      <c r="G160" s="53"/>
      <c r="I160" s="53"/>
      <c r="J160" s="53"/>
      <c r="K160" s="53"/>
      <c r="L160" s="53"/>
      <c r="M160" s="53"/>
      <c r="N160" s="53"/>
      <c r="O160" s="53"/>
      <c r="P160" s="50">
        <f t="shared" si="16"/>
        <v>1</v>
      </c>
      <c r="Q160" s="211"/>
      <c r="R160" s="211"/>
      <c r="S160" s="212"/>
      <c r="T160" s="226">
        <v>60</v>
      </c>
      <c r="U160" s="229">
        <f>AB161-((60/P161)*S161)</f>
        <v>60</v>
      </c>
      <c r="V160" s="201"/>
      <c r="W160" s="201"/>
      <c r="X160" s="201"/>
      <c r="Y160" s="213" t="str">
        <f t="shared" si="17"/>
        <v xml:space="preserve"> </v>
      </c>
      <c r="Z160" s="201"/>
      <c r="AA160" s="201"/>
      <c r="AB160" s="49">
        <f t="shared" si="18"/>
        <v>0</v>
      </c>
      <c r="AC160" s="49" t="str">
        <f t="shared" si="19"/>
        <v xml:space="preserve"> </v>
      </c>
      <c r="AD160" s="53" t="str">
        <f t="shared" si="15"/>
        <v/>
      </c>
    </row>
    <row r="161" spans="1:30" ht="29.25" customHeight="1" x14ac:dyDescent="0.5">
      <c r="A161" s="53"/>
      <c r="B161" s="53"/>
      <c r="C161" s="53"/>
      <c r="D161" s="53"/>
      <c r="E161" s="53"/>
      <c r="F161" s="53"/>
      <c r="G161" s="53"/>
      <c r="I161" s="53"/>
      <c r="J161" s="53"/>
      <c r="K161" s="53"/>
      <c r="L161" s="53"/>
      <c r="M161" s="53"/>
      <c r="N161" s="53"/>
      <c r="O161" s="53"/>
      <c r="P161" s="50">
        <f t="shared" si="16"/>
        <v>1</v>
      </c>
      <c r="Q161" s="192"/>
      <c r="R161" s="192"/>
      <c r="S161" s="193"/>
      <c r="T161" s="227"/>
      <c r="U161" s="230"/>
      <c r="V161" s="65"/>
      <c r="W161" s="65"/>
      <c r="X161" s="65"/>
      <c r="Y161" s="164" t="str">
        <f t="shared" si="17"/>
        <v xml:space="preserve"> </v>
      </c>
      <c r="Z161" s="65"/>
      <c r="AA161" s="61"/>
      <c r="AB161" s="49">
        <f t="shared" si="18"/>
        <v>60</v>
      </c>
      <c r="AC161" s="49" t="str">
        <f t="shared" si="19"/>
        <v xml:space="preserve"> </v>
      </c>
      <c r="AD161" s="53" t="str">
        <f t="shared" si="15"/>
        <v/>
      </c>
    </row>
    <row r="162" spans="1:30" ht="29.25" customHeight="1" x14ac:dyDescent="0.5">
      <c r="A162" s="53"/>
      <c r="B162" s="53"/>
      <c r="C162" s="53"/>
      <c r="D162" s="53"/>
      <c r="E162" s="53"/>
      <c r="F162" s="53"/>
      <c r="G162" s="53"/>
      <c r="I162" s="53"/>
      <c r="J162" s="53"/>
      <c r="K162" s="53"/>
      <c r="L162" s="53"/>
      <c r="M162" s="53"/>
      <c r="N162" s="53"/>
      <c r="O162" s="53"/>
      <c r="P162" s="50">
        <f t="shared" si="16"/>
        <v>1</v>
      </c>
      <c r="Q162" s="196"/>
      <c r="R162" s="196"/>
      <c r="S162" s="197"/>
      <c r="T162" s="228"/>
      <c r="U162" s="231"/>
      <c r="V162" s="198"/>
      <c r="W162" s="198"/>
      <c r="X162" s="198"/>
      <c r="Y162" s="199" t="str">
        <f t="shared" si="17"/>
        <v xml:space="preserve"> </v>
      </c>
      <c r="Z162" s="198"/>
      <c r="AA162" s="200"/>
      <c r="AB162" s="49">
        <f t="shared" si="18"/>
        <v>0</v>
      </c>
      <c r="AC162" s="49" t="str">
        <f t="shared" si="19"/>
        <v xml:space="preserve"> </v>
      </c>
      <c r="AD162" s="53" t="str">
        <f t="shared" si="15"/>
        <v/>
      </c>
    </row>
    <row r="163" spans="1:30" ht="29.25" customHeight="1" x14ac:dyDescent="0.5">
      <c r="A163" s="53"/>
      <c r="B163" s="53"/>
      <c r="C163" s="53"/>
      <c r="D163" s="53"/>
      <c r="E163" s="53"/>
      <c r="F163" s="53"/>
      <c r="G163" s="53"/>
      <c r="I163" s="53"/>
      <c r="J163" s="53"/>
      <c r="K163" s="53"/>
      <c r="L163" s="53"/>
      <c r="M163" s="53"/>
      <c r="N163" s="53"/>
      <c r="O163" s="53"/>
      <c r="P163" s="50">
        <f t="shared" si="16"/>
        <v>1</v>
      </c>
      <c r="Q163" s="201"/>
      <c r="R163" s="202"/>
      <c r="S163" s="203"/>
      <c r="T163" s="220">
        <v>60</v>
      </c>
      <c r="U163" s="223">
        <f>AB164-((60/P164)*S164)</f>
        <v>60</v>
      </c>
      <c r="V163" s="204"/>
      <c r="W163" s="204"/>
      <c r="X163" s="204"/>
      <c r="Y163" s="205" t="str">
        <f t="shared" si="17"/>
        <v xml:space="preserve"> </v>
      </c>
      <c r="Z163" s="204"/>
      <c r="AA163" s="206"/>
      <c r="AB163" s="49">
        <f t="shared" si="18"/>
        <v>0</v>
      </c>
      <c r="AC163" s="49" t="str">
        <f t="shared" si="19"/>
        <v xml:space="preserve"> </v>
      </c>
      <c r="AD163" s="53" t="str">
        <f t="shared" si="15"/>
        <v/>
      </c>
    </row>
    <row r="164" spans="1:30" ht="29.25" customHeight="1" x14ac:dyDescent="0.5">
      <c r="A164" s="53"/>
      <c r="B164" s="53"/>
      <c r="C164" s="53"/>
      <c r="D164" s="53"/>
      <c r="E164" s="53"/>
      <c r="F164" s="53"/>
      <c r="G164" s="53"/>
      <c r="I164" s="53"/>
      <c r="J164" s="53"/>
      <c r="K164" s="53"/>
      <c r="L164" s="53"/>
      <c r="M164" s="53"/>
      <c r="N164" s="53"/>
      <c r="O164" s="53"/>
      <c r="P164" s="50">
        <f t="shared" si="16"/>
        <v>1</v>
      </c>
      <c r="Q164" s="64"/>
      <c r="R164" s="64"/>
      <c r="S164" s="63"/>
      <c r="T164" s="221"/>
      <c r="U164" s="224"/>
      <c r="V164" s="64"/>
      <c r="W164" s="64"/>
      <c r="X164" s="64"/>
      <c r="Y164" s="163" t="str">
        <f t="shared" si="17"/>
        <v xml:space="preserve"> </v>
      </c>
      <c r="Z164" s="64"/>
      <c r="AA164" s="60"/>
      <c r="AB164" s="49">
        <f t="shared" si="18"/>
        <v>60</v>
      </c>
      <c r="AC164" s="49" t="str">
        <f t="shared" si="19"/>
        <v xml:space="preserve"> </v>
      </c>
      <c r="AD164" s="53" t="str">
        <f t="shared" ref="AD164:AD184" si="20">IF(Q164=$B$26,(IF(OR(R164=$C$26,R164=$C$27,R164=$C$28),"Correcto","Incorrecto")),(IF(Q164=$B$27,(IF(OR(R164=$C$26,R164=$C$27),"Correcto","Incorrecto")),(IF(Q164=$B$28,(IF(OR(R164=$C$26,R164=$C$27),"Correcto","Incorrecto")),(IF(Q164=$B$29,(IF(OR(R164=$C$26,R164=$C$27),"Correcto","Incorrecto")),(IF(Q164=$B$30,(IF(OR(R164=$C$26,R164=$C$27),"Correcto","Incorrecto")),(IF(Q164=$B$31,(IF(OR(R164=$E$26,R164=$E$27),"Correcto","Incorrecto")),(IF(OR(Q164=$B$32,Q164=$B$33),(IF(R164=Ford_3.0L,"Correcto","Incorrecto")),(IF(OR(Q164=$B$34,Q164=$B$37),(IF(OR(R164=$C$32,R164=$C$33),"Correcto","Incorrecto")),(IF(Q164=$B$35,(IF(R164=Nissan,"Correcto","Incorrecto")),(IF(Q164=$B$36,(IF(OR(R164=$C$26,R164=$C$27),"Correcto","Incorrecto")),(IF(Q164=$B$38,(IF(R164=GM,"Correcto","Incorrecto")),"")))))))))))))))))))))</f>
        <v/>
      </c>
    </row>
    <row r="165" spans="1:30" ht="29.25" customHeight="1" x14ac:dyDescent="0.5">
      <c r="A165" s="53"/>
      <c r="B165" s="53"/>
      <c r="C165" s="53"/>
      <c r="D165" s="53"/>
      <c r="E165" s="53"/>
      <c r="F165" s="53"/>
      <c r="G165" s="53"/>
      <c r="I165" s="53"/>
      <c r="J165" s="53"/>
      <c r="K165" s="53"/>
      <c r="L165" s="53"/>
      <c r="M165" s="53"/>
      <c r="N165" s="53"/>
      <c r="O165" s="53"/>
      <c r="P165" s="50">
        <f t="shared" si="16"/>
        <v>1</v>
      </c>
      <c r="Q165" s="64"/>
      <c r="R165" s="64"/>
      <c r="S165" s="63"/>
      <c r="T165" s="221"/>
      <c r="U165" s="224"/>
      <c r="V165" s="65"/>
      <c r="W165" s="65"/>
      <c r="X165" s="65"/>
      <c r="Y165" s="164" t="str">
        <f t="shared" si="17"/>
        <v xml:space="preserve"> </v>
      </c>
      <c r="Z165" s="65"/>
      <c r="AA165" s="61"/>
      <c r="AB165" s="49">
        <f t="shared" si="18"/>
        <v>0</v>
      </c>
      <c r="AC165" s="49" t="str">
        <f t="shared" si="19"/>
        <v xml:space="preserve"> </v>
      </c>
      <c r="AD165" s="53" t="str">
        <f t="shared" si="20"/>
        <v/>
      </c>
    </row>
    <row r="166" spans="1:30" ht="29.25" customHeight="1" x14ac:dyDescent="0.4">
      <c r="A166" s="53"/>
      <c r="B166" s="53"/>
      <c r="C166" s="53"/>
      <c r="D166" s="53"/>
      <c r="E166" s="53"/>
      <c r="F166" s="53"/>
      <c r="G166" s="53"/>
      <c r="I166" s="53"/>
      <c r="J166" s="53"/>
      <c r="K166" s="53"/>
      <c r="L166" s="53"/>
      <c r="M166" s="53"/>
      <c r="N166" s="53"/>
      <c r="O166" s="53"/>
      <c r="P166" s="50">
        <f t="shared" si="16"/>
        <v>1</v>
      </c>
      <c r="Q166" s="211"/>
      <c r="R166" s="211"/>
      <c r="S166" s="212"/>
      <c r="T166" s="226">
        <v>60</v>
      </c>
      <c r="U166" s="229">
        <f>AB167-((60/P167)*S167)</f>
        <v>60</v>
      </c>
      <c r="V166" s="201"/>
      <c r="W166" s="201"/>
      <c r="X166" s="201"/>
      <c r="Y166" s="213" t="str">
        <f t="shared" si="17"/>
        <v xml:space="preserve"> </v>
      </c>
      <c r="Z166" s="201"/>
      <c r="AA166" s="201"/>
      <c r="AB166" s="49">
        <f t="shared" si="18"/>
        <v>0</v>
      </c>
      <c r="AC166" s="49" t="str">
        <f t="shared" si="19"/>
        <v xml:space="preserve"> </v>
      </c>
      <c r="AD166" s="53" t="str">
        <f t="shared" si="20"/>
        <v/>
      </c>
    </row>
    <row r="167" spans="1:30" ht="29.25" customHeight="1" x14ac:dyDescent="0.5">
      <c r="A167" s="53"/>
      <c r="B167" s="53"/>
      <c r="C167" s="53"/>
      <c r="D167" s="53"/>
      <c r="E167" s="53"/>
      <c r="F167" s="53"/>
      <c r="G167" s="53"/>
      <c r="I167" s="53"/>
      <c r="J167" s="53"/>
      <c r="K167" s="53"/>
      <c r="L167" s="53"/>
      <c r="M167" s="53"/>
      <c r="N167" s="53"/>
      <c r="O167" s="53"/>
      <c r="P167" s="50">
        <f t="shared" si="16"/>
        <v>1</v>
      </c>
      <c r="Q167" s="192"/>
      <c r="R167" s="192"/>
      <c r="S167" s="193"/>
      <c r="T167" s="227"/>
      <c r="U167" s="230"/>
      <c r="V167" s="65"/>
      <c r="W167" s="65"/>
      <c r="X167" s="65"/>
      <c r="Y167" s="164" t="str">
        <f t="shared" si="17"/>
        <v xml:space="preserve"> </v>
      </c>
      <c r="Z167" s="65"/>
      <c r="AA167" s="61"/>
      <c r="AB167" s="49">
        <f t="shared" si="18"/>
        <v>60</v>
      </c>
      <c r="AC167" s="49" t="str">
        <f t="shared" si="19"/>
        <v xml:space="preserve"> </v>
      </c>
      <c r="AD167" s="53" t="str">
        <f t="shared" si="20"/>
        <v/>
      </c>
    </row>
    <row r="168" spans="1:30" ht="29.25" customHeight="1" x14ac:dyDescent="0.5">
      <c r="A168" s="53"/>
      <c r="B168" s="53"/>
      <c r="C168" s="53"/>
      <c r="D168" s="53"/>
      <c r="E168" s="53"/>
      <c r="F168" s="53"/>
      <c r="G168" s="53"/>
      <c r="I168" s="53"/>
      <c r="J168" s="53"/>
      <c r="K168" s="53"/>
      <c r="L168" s="53"/>
      <c r="M168" s="53"/>
      <c r="N168" s="53"/>
      <c r="O168" s="53"/>
      <c r="P168" s="50">
        <f t="shared" si="16"/>
        <v>1</v>
      </c>
      <c r="Q168" s="196"/>
      <c r="R168" s="196"/>
      <c r="S168" s="197"/>
      <c r="T168" s="228"/>
      <c r="U168" s="231"/>
      <c r="V168" s="198"/>
      <c r="W168" s="198"/>
      <c r="X168" s="198"/>
      <c r="Y168" s="199" t="str">
        <f t="shared" si="17"/>
        <v xml:space="preserve"> </v>
      </c>
      <c r="Z168" s="198"/>
      <c r="AA168" s="200"/>
      <c r="AB168" s="49">
        <f t="shared" si="18"/>
        <v>0</v>
      </c>
      <c r="AC168" s="49" t="str">
        <f t="shared" si="19"/>
        <v xml:space="preserve"> </v>
      </c>
      <c r="AD168" s="53" t="str">
        <f t="shared" si="20"/>
        <v/>
      </c>
    </row>
    <row r="169" spans="1:30" ht="29.25" customHeight="1" x14ac:dyDescent="0.5">
      <c r="A169" s="53"/>
      <c r="B169" s="53"/>
      <c r="C169" s="53"/>
      <c r="D169" s="53"/>
      <c r="E169" s="53"/>
      <c r="F169" s="53"/>
      <c r="G169" s="53"/>
      <c r="I169" s="53"/>
      <c r="J169" s="53"/>
      <c r="K169" s="53"/>
      <c r="L169" s="53"/>
      <c r="M169" s="53"/>
      <c r="N169" s="53"/>
      <c r="O169" s="53"/>
      <c r="P169" s="50">
        <f t="shared" si="16"/>
        <v>1</v>
      </c>
      <c r="Q169" s="201"/>
      <c r="R169" s="202"/>
      <c r="S169" s="203"/>
      <c r="T169" s="220">
        <v>60</v>
      </c>
      <c r="U169" s="223">
        <f>AB170-((60/P170)*S170)</f>
        <v>60</v>
      </c>
      <c r="V169" s="204"/>
      <c r="W169" s="204"/>
      <c r="X169" s="204"/>
      <c r="Y169" s="205" t="str">
        <f t="shared" si="17"/>
        <v xml:space="preserve"> </v>
      </c>
      <c r="Z169" s="204"/>
      <c r="AA169" s="206"/>
      <c r="AB169" s="49">
        <f t="shared" si="18"/>
        <v>0</v>
      </c>
      <c r="AC169" s="49" t="str">
        <f t="shared" si="19"/>
        <v xml:space="preserve"> </v>
      </c>
      <c r="AD169" s="53" t="str">
        <f t="shared" si="20"/>
        <v/>
      </c>
    </row>
    <row r="170" spans="1:30" ht="29.25" customHeight="1" x14ac:dyDescent="0.5">
      <c r="A170" s="53"/>
      <c r="B170" s="53"/>
      <c r="C170" s="53"/>
      <c r="D170" s="53"/>
      <c r="E170" s="53"/>
      <c r="F170" s="53"/>
      <c r="G170" s="53"/>
      <c r="I170" s="53"/>
      <c r="J170" s="53"/>
      <c r="K170" s="53"/>
      <c r="L170" s="53"/>
      <c r="M170" s="53"/>
      <c r="N170" s="53"/>
      <c r="O170" s="53"/>
      <c r="P170" s="50">
        <f t="shared" si="16"/>
        <v>1</v>
      </c>
      <c r="Q170" s="64"/>
      <c r="R170" s="64"/>
      <c r="S170" s="63"/>
      <c r="T170" s="221"/>
      <c r="U170" s="224"/>
      <c r="V170" s="64"/>
      <c r="W170" s="64"/>
      <c r="X170" s="64"/>
      <c r="Y170" s="163" t="str">
        <f t="shared" si="17"/>
        <v xml:space="preserve"> </v>
      </c>
      <c r="Z170" s="64"/>
      <c r="AA170" s="60"/>
      <c r="AB170" s="49">
        <f t="shared" si="18"/>
        <v>60</v>
      </c>
      <c r="AC170" s="49" t="str">
        <f t="shared" si="19"/>
        <v xml:space="preserve"> </v>
      </c>
      <c r="AD170" s="53" t="str">
        <f t="shared" si="20"/>
        <v/>
      </c>
    </row>
    <row r="171" spans="1:30" ht="29.25" customHeight="1" x14ac:dyDescent="0.5">
      <c r="A171" s="53"/>
      <c r="B171" s="53"/>
      <c r="C171" s="53"/>
      <c r="D171" s="53"/>
      <c r="E171" s="53"/>
      <c r="F171" s="53"/>
      <c r="G171" s="53"/>
      <c r="I171" s="53"/>
      <c r="J171" s="53"/>
      <c r="K171" s="53"/>
      <c r="L171" s="53"/>
      <c r="M171" s="53"/>
      <c r="N171" s="53"/>
      <c r="O171" s="53"/>
      <c r="P171" s="50">
        <f t="shared" si="16"/>
        <v>1</v>
      </c>
      <c r="Q171" s="198"/>
      <c r="R171" s="198"/>
      <c r="S171" s="207"/>
      <c r="T171" s="232"/>
      <c r="U171" s="233"/>
      <c r="V171" s="208"/>
      <c r="W171" s="208"/>
      <c r="X171" s="208"/>
      <c r="Y171" s="209" t="str">
        <f t="shared" si="17"/>
        <v xml:space="preserve"> </v>
      </c>
      <c r="Z171" s="208"/>
      <c r="AA171" s="210"/>
      <c r="AB171" s="49">
        <f t="shared" si="18"/>
        <v>0</v>
      </c>
      <c r="AC171" s="49" t="str">
        <f t="shared" si="19"/>
        <v xml:space="preserve"> </v>
      </c>
      <c r="AD171" s="53" t="str">
        <f t="shared" si="20"/>
        <v/>
      </c>
    </row>
    <row r="172" spans="1:30" ht="29.25" customHeight="1" x14ac:dyDescent="0.4">
      <c r="A172" s="53"/>
      <c r="B172" s="53"/>
      <c r="C172" s="53"/>
      <c r="D172" s="53"/>
      <c r="E172" s="53"/>
      <c r="F172" s="53"/>
      <c r="G172" s="53"/>
      <c r="I172" s="53"/>
      <c r="J172" s="53"/>
      <c r="K172" s="53"/>
      <c r="L172" s="53"/>
      <c r="M172" s="53"/>
      <c r="N172" s="53"/>
      <c r="O172" s="53"/>
      <c r="P172" s="50">
        <f t="shared" si="16"/>
        <v>1</v>
      </c>
      <c r="Q172" s="211"/>
      <c r="R172" s="211"/>
      <c r="S172" s="212"/>
      <c r="T172" s="226">
        <v>60</v>
      </c>
      <c r="U172" s="229">
        <f>AB173-((60/P173)*S173)</f>
        <v>60</v>
      </c>
      <c r="V172" s="201"/>
      <c r="W172" s="201"/>
      <c r="X172" s="201"/>
      <c r="Y172" s="213" t="str">
        <f t="shared" si="17"/>
        <v xml:space="preserve"> </v>
      </c>
      <c r="Z172" s="201"/>
      <c r="AA172" s="201"/>
      <c r="AB172" s="49">
        <f t="shared" si="18"/>
        <v>0</v>
      </c>
      <c r="AC172" s="49" t="str">
        <f t="shared" si="19"/>
        <v xml:space="preserve"> </v>
      </c>
      <c r="AD172" s="53" t="str">
        <f t="shared" si="20"/>
        <v/>
      </c>
    </row>
    <row r="173" spans="1:30" ht="29.25" customHeight="1" x14ac:dyDescent="0.5">
      <c r="A173" s="53"/>
      <c r="B173" s="53"/>
      <c r="C173" s="53"/>
      <c r="D173" s="53"/>
      <c r="E173" s="53"/>
      <c r="F173" s="53"/>
      <c r="G173" s="53"/>
      <c r="I173" s="48"/>
      <c r="J173" s="48"/>
      <c r="K173" s="48"/>
      <c r="L173" s="48"/>
      <c r="M173" s="48"/>
      <c r="N173" s="48"/>
      <c r="O173" s="48"/>
      <c r="P173" s="50">
        <f t="shared" si="16"/>
        <v>1</v>
      </c>
      <c r="Q173" s="192"/>
      <c r="R173" s="192"/>
      <c r="S173" s="193"/>
      <c r="T173" s="227"/>
      <c r="U173" s="230"/>
      <c r="V173" s="65"/>
      <c r="W173" s="65"/>
      <c r="X173" s="65"/>
      <c r="Y173" s="164" t="str">
        <f t="shared" si="17"/>
        <v xml:space="preserve"> </v>
      </c>
      <c r="Z173" s="65"/>
      <c r="AA173" s="61"/>
      <c r="AB173" s="49">
        <f t="shared" si="18"/>
        <v>60</v>
      </c>
      <c r="AC173" s="49" t="str">
        <f t="shared" si="19"/>
        <v xml:space="preserve"> </v>
      </c>
      <c r="AD173" s="53" t="str">
        <f t="shared" si="20"/>
        <v/>
      </c>
    </row>
    <row r="174" spans="1:30" ht="29.25" customHeight="1" x14ac:dyDescent="0.5">
      <c r="A174" s="53"/>
      <c r="B174" s="53"/>
      <c r="C174" s="53"/>
      <c r="D174" s="53"/>
      <c r="E174" s="53"/>
      <c r="F174" s="53"/>
      <c r="G174" s="53"/>
      <c r="I174" s="48"/>
      <c r="J174" s="48"/>
      <c r="K174" s="48"/>
      <c r="L174" s="48"/>
      <c r="M174" s="48"/>
      <c r="N174" s="48"/>
      <c r="O174" s="48"/>
      <c r="P174" s="50">
        <f t="shared" si="16"/>
        <v>1</v>
      </c>
      <c r="Q174" s="196"/>
      <c r="R174" s="196"/>
      <c r="S174" s="197"/>
      <c r="T174" s="228"/>
      <c r="U174" s="231"/>
      <c r="V174" s="198"/>
      <c r="W174" s="198"/>
      <c r="X174" s="198"/>
      <c r="Y174" s="199" t="str">
        <f t="shared" si="17"/>
        <v xml:space="preserve"> </v>
      </c>
      <c r="Z174" s="198"/>
      <c r="AA174" s="200"/>
      <c r="AB174" s="49">
        <f t="shared" si="18"/>
        <v>0</v>
      </c>
      <c r="AC174" s="49" t="str">
        <f t="shared" si="19"/>
        <v xml:space="preserve"> </v>
      </c>
      <c r="AD174" s="53" t="str">
        <f t="shared" si="20"/>
        <v/>
      </c>
    </row>
    <row r="175" spans="1:30" ht="29.25" customHeight="1" x14ac:dyDescent="0.5">
      <c r="A175" s="53"/>
      <c r="B175" s="53"/>
      <c r="C175" s="53"/>
      <c r="D175" s="53"/>
      <c r="E175" s="53"/>
      <c r="F175" s="53"/>
      <c r="G175" s="53"/>
      <c r="I175" s="48"/>
      <c r="J175" s="48"/>
      <c r="K175" s="48"/>
      <c r="L175" s="48"/>
      <c r="M175" s="48"/>
      <c r="N175" s="48"/>
      <c r="O175" s="48"/>
      <c r="P175" s="50">
        <f t="shared" si="16"/>
        <v>1</v>
      </c>
      <c r="Q175" s="201"/>
      <c r="R175" s="202"/>
      <c r="S175" s="203"/>
      <c r="T175" s="220">
        <v>60</v>
      </c>
      <c r="U175" s="223">
        <f>AB176-((60/P176)*S176)</f>
        <v>60</v>
      </c>
      <c r="V175" s="204"/>
      <c r="W175" s="204"/>
      <c r="X175" s="204"/>
      <c r="Y175" s="205" t="str">
        <f t="shared" si="17"/>
        <v xml:space="preserve"> </v>
      </c>
      <c r="Z175" s="204"/>
      <c r="AA175" s="206"/>
      <c r="AB175" s="49">
        <f t="shared" si="18"/>
        <v>0</v>
      </c>
      <c r="AC175" s="49" t="str">
        <f t="shared" si="19"/>
        <v xml:space="preserve"> </v>
      </c>
      <c r="AD175" s="53" t="str">
        <f t="shared" si="20"/>
        <v/>
      </c>
    </row>
    <row r="176" spans="1:30" ht="29.25" customHeight="1" x14ac:dyDescent="0.5">
      <c r="A176" s="53"/>
      <c r="B176" s="53"/>
      <c r="C176" s="53"/>
      <c r="D176" s="53"/>
      <c r="E176" s="53"/>
      <c r="F176" s="53"/>
      <c r="G176" s="53"/>
      <c r="I176" s="48"/>
      <c r="J176" s="48"/>
      <c r="K176" s="48"/>
      <c r="L176" s="48"/>
      <c r="M176" s="48"/>
      <c r="N176" s="48"/>
      <c r="O176" s="48"/>
      <c r="P176" s="50">
        <f t="shared" si="16"/>
        <v>1</v>
      </c>
      <c r="Q176" s="64"/>
      <c r="R176" s="64"/>
      <c r="S176" s="63"/>
      <c r="T176" s="221"/>
      <c r="U176" s="224"/>
      <c r="V176" s="64"/>
      <c r="W176" s="64"/>
      <c r="X176" s="64"/>
      <c r="Y176" s="163" t="str">
        <f t="shared" si="17"/>
        <v xml:space="preserve"> </v>
      </c>
      <c r="Z176" s="64"/>
      <c r="AA176" s="60"/>
      <c r="AB176" s="49">
        <f t="shared" si="18"/>
        <v>60</v>
      </c>
      <c r="AC176" s="49" t="str">
        <f t="shared" si="19"/>
        <v xml:space="preserve"> </v>
      </c>
      <c r="AD176" s="53" t="str">
        <f t="shared" si="20"/>
        <v/>
      </c>
    </row>
    <row r="177" spans="1:30" ht="29.25" customHeight="1" x14ac:dyDescent="0.5">
      <c r="A177" s="53"/>
      <c r="B177" s="53"/>
      <c r="C177" s="53"/>
      <c r="D177" s="53"/>
      <c r="E177" s="53"/>
      <c r="F177" s="53"/>
      <c r="G177" s="53"/>
      <c r="I177" s="48"/>
      <c r="J177" s="48"/>
      <c r="K177" s="48"/>
      <c r="L177" s="48"/>
      <c r="M177" s="48"/>
      <c r="N177" s="48"/>
      <c r="O177" s="48"/>
      <c r="P177" s="50">
        <f t="shared" si="16"/>
        <v>1</v>
      </c>
      <c r="Q177" s="198"/>
      <c r="R177" s="198"/>
      <c r="S177" s="207"/>
      <c r="T177" s="232"/>
      <c r="U177" s="233"/>
      <c r="V177" s="208"/>
      <c r="W177" s="208"/>
      <c r="X177" s="208"/>
      <c r="Y177" s="209" t="str">
        <f t="shared" si="17"/>
        <v xml:space="preserve"> </v>
      </c>
      <c r="Z177" s="208"/>
      <c r="AA177" s="210"/>
      <c r="AB177" s="49">
        <f t="shared" si="18"/>
        <v>0</v>
      </c>
      <c r="AC177" s="49" t="str">
        <f t="shared" si="19"/>
        <v xml:space="preserve"> </v>
      </c>
      <c r="AD177" s="53" t="str">
        <f t="shared" si="20"/>
        <v/>
      </c>
    </row>
    <row r="178" spans="1:30" ht="29.25" customHeight="1" x14ac:dyDescent="0.4">
      <c r="A178" s="53"/>
      <c r="B178" s="53"/>
      <c r="C178" s="53"/>
      <c r="D178" s="53"/>
      <c r="E178" s="53"/>
      <c r="F178" s="53"/>
      <c r="G178" s="53"/>
      <c r="I178" s="48"/>
      <c r="J178" s="48"/>
      <c r="K178" s="48"/>
      <c r="L178" s="48"/>
      <c r="M178" s="48"/>
      <c r="N178" s="48"/>
      <c r="O178" s="48"/>
      <c r="P178" s="50">
        <f t="shared" si="16"/>
        <v>1</v>
      </c>
      <c r="Q178" s="211"/>
      <c r="R178" s="211"/>
      <c r="S178" s="212"/>
      <c r="T178" s="226">
        <v>60</v>
      </c>
      <c r="U178" s="229">
        <f>AB179-((60/P179)*S179)</f>
        <v>60</v>
      </c>
      <c r="V178" s="201"/>
      <c r="W178" s="201"/>
      <c r="X178" s="201"/>
      <c r="Y178" s="213" t="str">
        <f t="shared" si="17"/>
        <v xml:space="preserve"> </v>
      </c>
      <c r="Z178" s="201"/>
      <c r="AA178" s="201"/>
      <c r="AB178" s="49">
        <f t="shared" si="18"/>
        <v>0</v>
      </c>
      <c r="AC178" s="49" t="str">
        <f t="shared" si="19"/>
        <v xml:space="preserve"> </v>
      </c>
      <c r="AD178" s="53" t="str">
        <f t="shared" si="20"/>
        <v/>
      </c>
    </row>
    <row r="179" spans="1:30" ht="29.25" customHeight="1" x14ac:dyDescent="0.5">
      <c r="A179" s="53"/>
      <c r="B179" s="53"/>
      <c r="C179" s="53"/>
      <c r="D179" s="53"/>
      <c r="E179" s="53"/>
      <c r="F179" s="53"/>
      <c r="G179" s="53"/>
      <c r="I179" s="48"/>
      <c r="J179" s="48"/>
      <c r="K179" s="48"/>
      <c r="L179" s="48"/>
      <c r="M179" s="48"/>
      <c r="N179" s="48"/>
      <c r="O179" s="48"/>
      <c r="P179" s="50">
        <f t="shared" si="16"/>
        <v>1</v>
      </c>
      <c r="Q179" s="192"/>
      <c r="R179" s="192"/>
      <c r="S179" s="193"/>
      <c r="T179" s="227"/>
      <c r="U179" s="230"/>
      <c r="V179" s="65"/>
      <c r="W179" s="65"/>
      <c r="X179" s="65"/>
      <c r="Y179" s="164" t="str">
        <f t="shared" si="17"/>
        <v xml:space="preserve"> </v>
      </c>
      <c r="Z179" s="65"/>
      <c r="AA179" s="61"/>
      <c r="AB179" s="49">
        <f t="shared" si="18"/>
        <v>60</v>
      </c>
      <c r="AC179" s="49" t="str">
        <f t="shared" si="19"/>
        <v xml:space="preserve"> </v>
      </c>
      <c r="AD179" s="53" t="str">
        <f t="shared" si="20"/>
        <v/>
      </c>
    </row>
    <row r="180" spans="1:30" ht="29.25" customHeight="1" x14ac:dyDescent="0.5">
      <c r="A180" s="53"/>
      <c r="B180" s="53"/>
      <c r="C180" s="53"/>
      <c r="D180" s="53"/>
      <c r="E180" s="53"/>
      <c r="F180" s="53"/>
      <c r="G180" s="53"/>
      <c r="I180" s="48"/>
      <c r="J180" s="48"/>
      <c r="K180" s="48"/>
      <c r="L180" s="48"/>
      <c r="M180" s="48"/>
      <c r="N180" s="48"/>
      <c r="O180" s="48"/>
      <c r="P180" s="50">
        <f t="shared" si="16"/>
        <v>1</v>
      </c>
      <c r="Q180" s="196"/>
      <c r="R180" s="196"/>
      <c r="S180" s="197"/>
      <c r="T180" s="228"/>
      <c r="U180" s="231"/>
      <c r="V180" s="198"/>
      <c r="W180" s="198"/>
      <c r="X180" s="198"/>
      <c r="Y180" s="199" t="str">
        <f t="shared" si="17"/>
        <v xml:space="preserve"> </v>
      </c>
      <c r="Z180" s="198"/>
      <c r="AA180" s="200"/>
      <c r="AB180" s="49">
        <f t="shared" si="18"/>
        <v>0</v>
      </c>
      <c r="AC180" s="49" t="str">
        <f t="shared" si="19"/>
        <v xml:space="preserve"> </v>
      </c>
      <c r="AD180" s="53" t="str">
        <f t="shared" si="20"/>
        <v/>
      </c>
    </row>
    <row r="181" spans="1:30" ht="29.25" customHeight="1" x14ac:dyDescent="0.5">
      <c r="A181" s="53"/>
      <c r="B181" s="53"/>
      <c r="C181" s="53"/>
      <c r="D181" s="53"/>
      <c r="E181" s="53"/>
      <c r="F181" s="53"/>
      <c r="G181" s="53"/>
      <c r="I181" s="48"/>
      <c r="J181" s="48"/>
      <c r="K181" s="48"/>
      <c r="L181" s="48"/>
      <c r="M181" s="48"/>
      <c r="N181" s="48"/>
      <c r="O181" s="48"/>
      <c r="P181" s="50">
        <f t="shared" si="16"/>
        <v>1</v>
      </c>
      <c r="Q181" s="201"/>
      <c r="R181" s="202"/>
      <c r="S181" s="203"/>
      <c r="T181" s="220">
        <v>60</v>
      </c>
      <c r="U181" s="223">
        <f>AB182-((60/P182)*S182)</f>
        <v>60</v>
      </c>
      <c r="V181" s="204"/>
      <c r="W181" s="204"/>
      <c r="X181" s="204"/>
      <c r="Y181" s="205" t="str">
        <f t="shared" si="17"/>
        <v xml:space="preserve"> </v>
      </c>
      <c r="Z181" s="204"/>
      <c r="AA181" s="206"/>
      <c r="AB181" s="49">
        <f t="shared" si="18"/>
        <v>0</v>
      </c>
      <c r="AC181" s="49" t="str">
        <f t="shared" si="19"/>
        <v xml:space="preserve"> </v>
      </c>
      <c r="AD181" s="53" t="str">
        <f t="shared" si="20"/>
        <v/>
      </c>
    </row>
    <row r="182" spans="1:30" ht="29.25" customHeight="1" x14ac:dyDescent="0.5">
      <c r="A182" s="53"/>
      <c r="B182" s="53"/>
      <c r="C182" s="53"/>
      <c r="D182" s="53"/>
      <c r="E182" s="53"/>
      <c r="F182" s="53"/>
      <c r="G182" s="53"/>
      <c r="I182" s="48"/>
      <c r="J182" s="48"/>
      <c r="K182" s="48"/>
      <c r="L182" s="48"/>
      <c r="M182" s="48"/>
      <c r="N182" s="48"/>
      <c r="O182" s="48"/>
      <c r="P182" s="50">
        <f t="shared" si="16"/>
        <v>1</v>
      </c>
      <c r="Q182" s="64"/>
      <c r="R182" s="64"/>
      <c r="S182" s="63"/>
      <c r="T182" s="221"/>
      <c r="U182" s="224"/>
      <c r="V182" s="64"/>
      <c r="W182" s="64"/>
      <c r="X182" s="64"/>
      <c r="Y182" s="163" t="str">
        <f t="shared" si="17"/>
        <v xml:space="preserve"> </v>
      </c>
      <c r="Z182" s="64"/>
      <c r="AA182" s="60"/>
      <c r="AB182" s="49">
        <f t="shared" si="18"/>
        <v>60</v>
      </c>
      <c r="AC182" s="49" t="str">
        <f t="shared" si="19"/>
        <v xml:space="preserve"> </v>
      </c>
      <c r="AD182" s="53" t="str">
        <f t="shared" si="20"/>
        <v/>
      </c>
    </row>
    <row r="183" spans="1:30" ht="29.25" customHeight="1" x14ac:dyDescent="0.5">
      <c r="A183" s="53"/>
      <c r="B183" s="53"/>
      <c r="C183" s="53"/>
      <c r="D183" s="53"/>
      <c r="E183" s="53"/>
      <c r="F183" s="53"/>
      <c r="G183" s="53"/>
      <c r="I183" s="48"/>
      <c r="J183" s="48"/>
      <c r="K183" s="48"/>
      <c r="L183" s="48"/>
      <c r="M183" s="48"/>
      <c r="N183" s="48"/>
      <c r="O183" s="48"/>
      <c r="P183" s="50">
        <f t="shared" si="16"/>
        <v>1</v>
      </c>
      <c r="Q183" s="198"/>
      <c r="R183" s="198"/>
      <c r="S183" s="207"/>
      <c r="T183" s="232"/>
      <c r="U183" s="233"/>
      <c r="V183" s="208"/>
      <c r="W183" s="208"/>
      <c r="X183" s="208"/>
      <c r="Y183" s="209" t="str">
        <f t="shared" si="17"/>
        <v xml:space="preserve"> </v>
      </c>
      <c r="Z183" s="208"/>
      <c r="AA183" s="210"/>
      <c r="AB183" s="49">
        <f t="shared" si="18"/>
        <v>0</v>
      </c>
      <c r="AC183" s="49" t="str">
        <f t="shared" si="19"/>
        <v xml:space="preserve"> </v>
      </c>
      <c r="AD183" s="53" t="str">
        <f t="shared" si="20"/>
        <v/>
      </c>
    </row>
    <row r="184" spans="1:30" ht="29.25" customHeight="1" x14ac:dyDescent="0.4">
      <c r="A184" s="53"/>
      <c r="B184" s="53"/>
      <c r="C184" s="53"/>
      <c r="D184" s="53"/>
      <c r="E184" s="53"/>
      <c r="F184" s="53"/>
      <c r="G184" s="53"/>
      <c r="I184" s="48"/>
      <c r="J184" s="48"/>
      <c r="K184" s="48"/>
      <c r="L184" s="48"/>
      <c r="M184" s="48"/>
      <c r="N184" s="48"/>
      <c r="O184" s="48"/>
      <c r="P184" s="50">
        <f t="shared" si="16"/>
        <v>1</v>
      </c>
      <c r="Q184" s="211"/>
      <c r="R184" s="211"/>
      <c r="S184" s="212"/>
      <c r="T184" s="226">
        <v>60</v>
      </c>
      <c r="U184" s="229">
        <f>AB185-((60/P185)*S185)</f>
        <v>60</v>
      </c>
      <c r="V184" s="201"/>
      <c r="W184" s="201"/>
      <c r="X184" s="201"/>
      <c r="Y184" s="213" t="str">
        <f t="shared" si="17"/>
        <v xml:space="preserve"> </v>
      </c>
      <c r="Z184" s="201"/>
      <c r="AA184" s="201"/>
      <c r="AB184" s="49">
        <f t="shared" si="18"/>
        <v>0</v>
      </c>
      <c r="AC184" s="49" t="str">
        <f t="shared" si="19"/>
        <v xml:space="preserve"> </v>
      </c>
      <c r="AD184" s="53" t="str">
        <f t="shared" si="20"/>
        <v/>
      </c>
    </row>
    <row r="185" spans="1:30" ht="29.25" customHeight="1" x14ac:dyDescent="0.5">
      <c r="A185" s="53"/>
      <c r="B185" s="53"/>
      <c r="C185" s="53"/>
      <c r="D185" s="53"/>
      <c r="E185" s="53"/>
      <c r="F185" s="53"/>
      <c r="G185" s="53"/>
      <c r="I185" s="48"/>
      <c r="J185" s="48"/>
      <c r="K185" s="48"/>
      <c r="L185" s="48"/>
      <c r="M185" s="48"/>
      <c r="N185" s="48"/>
      <c r="O185" s="48"/>
      <c r="P185" s="50">
        <f t="shared" si="16"/>
        <v>1</v>
      </c>
      <c r="Q185" s="192"/>
      <c r="R185" s="192"/>
      <c r="S185" s="193"/>
      <c r="T185" s="227"/>
      <c r="U185" s="230"/>
      <c r="V185" s="65"/>
      <c r="W185" s="65"/>
      <c r="X185" s="65"/>
      <c r="Y185" s="164" t="str">
        <f t="shared" si="17"/>
        <v xml:space="preserve"> </v>
      </c>
      <c r="Z185" s="65"/>
      <c r="AA185" s="61"/>
      <c r="AB185" s="49">
        <f t="shared" si="18"/>
        <v>60</v>
      </c>
    </row>
    <row r="186" spans="1:30" ht="29.25" customHeight="1" x14ac:dyDescent="0.5">
      <c r="A186" s="53"/>
      <c r="B186" s="53"/>
      <c r="C186" s="53"/>
      <c r="D186" s="53"/>
      <c r="E186" s="53"/>
      <c r="F186" s="53"/>
      <c r="G186" s="53"/>
      <c r="I186" s="48"/>
      <c r="J186" s="48"/>
      <c r="K186" s="48"/>
      <c r="L186" s="48"/>
      <c r="M186" s="48"/>
      <c r="N186" s="48"/>
      <c r="O186" s="48"/>
      <c r="P186" s="50">
        <f t="shared" si="16"/>
        <v>1</v>
      </c>
      <c r="Q186" s="196"/>
      <c r="R186" s="196"/>
      <c r="S186" s="197"/>
      <c r="T186" s="228"/>
      <c r="U186" s="231"/>
      <c r="V186" s="198"/>
      <c r="W186" s="198"/>
      <c r="X186" s="198"/>
      <c r="Y186" s="199" t="str">
        <f t="shared" si="17"/>
        <v xml:space="preserve"> </v>
      </c>
      <c r="Z186" s="198"/>
      <c r="AA186" s="200"/>
      <c r="AB186" s="49">
        <f t="shared" si="18"/>
        <v>0</v>
      </c>
    </row>
    <row r="187" spans="1:30" ht="29.25" customHeight="1" x14ac:dyDescent="0.5">
      <c r="A187" s="53"/>
      <c r="B187" s="53"/>
      <c r="C187" s="53"/>
      <c r="D187" s="53"/>
      <c r="E187" s="53"/>
      <c r="F187" s="53"/>
      <c r="G187" s="53"/>
      <c r="I187" s="48"/>
      <c r="J187" s="48"/>
      <c r="K187" s="48"/>
      <c r="L187" s="48"/>
      <c r="M187" s="48"/>
      <c r="N187" s="48"/>
      <c r="O187" s="48"/>
      <c r="P187" s="50">
        <f t="shared" si="16"/>
        <v>1</v>
      </c>
      <c r="Q187" s="201"/>
      <c r="R187" s="202"/>
      <c r="S187" s="203"/>
      <c r="T187" s="220">
        <v>60</v>
      </c>
      <c r="U187" s="223">
        <f>AB188-((60/P188)*S188)</f>
        <v>60</v>
      </c>
      <c r="V187" s="204"/>
      <c r="W187" s="204"/>
      <c r="X187" s="204"/>
      <c r="Y187" s="205" t="str">
        <f t="shared" si="17"/>
        <v xml:space="preserve"> </v>
      </c>
      <c r="Z187" s="204"/>
      <c r="AA187" s="206"/>
      <c r="AB187" s="49">
        <f t="shared" si="18"/>
        <v>0</v>
      </c>
    </row>
    <row r="188" spans="1:30" ht="29.25" customHeight="1" x14ac:dyDescent="0.5">
      <c r="A188" s="53"/>
      <c r="B188" s="53"/>
      <c r="C188" s="53"/>
      <c r="D188" s="53"/>
      <c r="E188" s="53"/>
      <c r="F188" s="53"/>
      <c r="G188" s="53"/>
      <c r="I188" s="48"/>
      <c r="J188" s="48"/>
      <c r="K188" s="48"/>
      <c r="L188" s="48"/>
      <c r="M188" s="48"/>
      <c r="N188" s="48"/>
      <c r="O188" s="48"/>
      <c r="P188" s="50">
        <f t="shared" si="16"/>
        <v>1</v>
      </c>
      <c r="Q188" s="64"/>
      <c r="R188" s="64"/>
      <c r="S188" s="63"/>
      <c r="T188" s="221"/>
      <c r="U188" s="224"/>
      <c r="V188" s="64"/>
      <c r="W188" s="64"/>
      <c r="X188" s="64"/>
      <c r="Y188" s="163" t="str">
        <f t="shared" si="17"/>
        <v xml:space="preserve"> </v>
      </c>
      <c r="Z188" s="64"/>
      <c r="AA188" s="60"/>
      <c r="AB188" s="49">
        <f t="shared" si="18"/>
        <v>60</v>
      </c>
    </row>
    <row r="189" spans="1:30" ht="29.25" customHeight="1" x14ac:dyDescent="0.5">
      <c r="A189" s="53"/>
      <c r="B189" s="53"/>
      <c r="C189" s="53"/>
      <c r="D189" s="53"/>
      <c r="E189" s="53"/>
      <c r="F189" s="53"/>
      <c r="G189" s="53"/>
      <c r="I189" s="48"/>
      <c r="J189" s="48"/>
      <c r="K189" s="48"/>
      <c r="L189" s="48"/>
      <c r="M189" s="48"/>
      <c r="N189" s="48"/>
      <c r="O189" s="48"/>
      <c r="P189" s="50">
        <f t="shared" si="16"/>
        <v>1</v>
      </c>
      <c r="Q189" s="198"/>
      <c r="R189" s="198"/>
      <c r="S189" s="207"/>
      <c r="T189" s="232"/>
      <c r="U189" s="233"/>
      <c r="V189" s="208"/>
      <c r="W189" s="208"/>
      <c r="X189" s="208"/>
      <c r="Y189" s="209" t="str">
        <f t="shared" si="17"/>
        <v xml:space="preserve"> </v>
      </c>
      <c r="Z189" s="208"/>
      <c r="AA189" s="210"/>
      <c r="AB189" s="49">
        <f t="shared" si="18"/>
        <v>0</v>
      </c>
    </row>
    <row r="190" spans="1:30" ht="29.25" customHeight="1" x14ac:dyDescent="0.4">
      <c r="A190" s="53"/>
      <c r="B190" s="53"/>
      <c r="C190" s="53"/>
      <c r="D190" s="53"/>
      <c r="E190" s="53"/>
      <c r="F190" s="53"/>
      <c r="G190" s="53"/>
      <c r="I190" s="48"/>
      <c r="J190" s="48"/>
      <c r="K190" s="48"/>
      <c r="L190" s="48"/>
      <c r="M190" s="48"/>
      <c r="N190" s="48"/>
      <c r="O190" s="48"/>
      <c r="P190" s="50">
        <f t="shared" si="16"/>
        <v>1</v>
      </c>
      <c r="Q190" s="211"/>
      <c r="R190" s="211"/>
      <c r="S190" s="212"/>
      <c r="T190" s="226">
        <v>60</v>
      </c>
      <c r="U190" s="229">
        <f>AB191-((60/P191)*S191)</f>
        <v>60</v>
      </c>
      <c r="V190" s="201"/>
      <c r="W190" s="201"/>
      <c r="X190" s="201"/>
      <c r="Y190" s="213" t="str">
        <f t="shared" si="17"/>
        <v xml:space="preserve"> </v>
      </c>
      <c r="Z190" s="201"/>
      <c r="AA190" s="201"/>
      <c r="AB190" s="49">
        <f t="shared" si="18"/>
        <v>0</v>
      </c>
    </row>
    <row r="191" spans="1:30" ht="29.25" customHeight="1" x14ac:dyDescent="0.5">
      <c r="A191" s="53"/>
      <c r="B191" s="53"/>
      <c r="C191" s="53"/>
      <c r="D191" s="53"/>
      <c r="E191" s="53"/>
      <c r="F191" s="53"/>
      <c r="G191" s="53"/>
      <c r="I191" s="48"/>
      <c r="J191" s="48"/>
      <c r="K191" s="48"/>
      <c r="L191" s="48"/>
      <c r="M191" s="48"/>
      <c r="N191" s="48"/>
      <c r="O191" s="48"/>
      <c r="P191" s="50">
        <f t="shared" si="16"/>
        <v>1</v>
      </c>
      <c r="Q191" s="192"/>
      <c r="R191" s="192"/>
      <c r="S191" s="193"/>
      <c r="T191" s="227"/>
      <c r="U191" s="230"/>
      <c r="V191" s="65"/>
      <c r="W191" s="65"/>
      <c r="X191" s="65"/>
      <c r="Y191" s="164" t="str">
        <f t="shared" si="17"/>
        <v xml:space="preserve"> </v>
      </c>
      <c r="Z191" s="65"/>
      <c r="AA191" s="61"/>
      <c r="AB191" s="49">
        <f t="shared" si="18"/>
        <v>60</v>
      </c>
    </row>
    <row r="192" spans="1:30" ht="29.25" customHeight="1" x14ac:dyDescent="0.5">
      <c r="A192" s="53"/>
      <c r="B192" s="53"/>
      <c r="C192" s="53"/>
      <c r="D192" s="53"/>
      <c r="E192" s="53"/>
      <c r="F192" s="53"/>
      <c r="G192" s="53"/>
      <c r="I192" s="48"/>
      <c r="J192" s="48"/>
      <c r="K192" s="48"/>
      <c r="L192" s="48"/>
      <c r="M192" s="48"/>
      <c r="N192" s="48"/>
      <c r="O192" s="48"/>
      <c r="P192" s="50">
        <f t="shared" si="16"/>
        <v>1</v>
      </c>
      <c r="Q192" s="196"/>
      <c r="R192" s="196"/>
      <c r="S192" s="197"/>
      <c r="T192" s="228"/>
      <c r="U192" s="231"/>
      <c r="V192" s="198"/>
      <c r="W192" s="198"/>
      <c r="X192" s="198"/>
      <c r="Y192" s="199" t="str">
        <f t="shared" si="17"/>
        <v xml:space="preserve"> </v>
      </c>
      <c r="Z192" s="198"/>
      <c r="AA192" s="200"/>
      <c r="AB192" s="49">
        <f t="shared" si="18"/>
        <v>0</v>
      </c>
    </row>
    <row r="193" spans="1:28" ht="29.25" customHeight="1" x14ac:dyDescent="0.5">
      <c r="A193" s="53"/>
      <c r="B193" s="53"/>
      <c r="C193" s="53"/>
      <c r="D193" s="53"/>
      <c r="E193" s="53"/>
      <c r="F193" s="53"/>
      <c r="G193" s="53"/>
      <c r="I193" s="48"/>
      <c r="J193" s="48"/>
      <c r="K193" s="48"/>
      <c r="L193" s="48"/>
      <c r="M193" s="48"/>
      <c r="N193" s="48"/>
      <c r="O193" s="48"/>
      <c r="P193" s="50">
        <f t="shared" si="16"/>
        <v>1</v>
      </c>
      <c r="Q193" s="201"/>
      <c r="R193" s="202"/>
      <c r="S193" s="203"/>
      <c r="T193" s="220">
        <v>60</v>
      </c>
      <c r="U193" s="223">
        <f>AB194-((60/P194)*S194)</f>
        <v>60</v>
      </c>
      <c r="V193" s="204"/>
      <c r="W193" s="204"/>
      <c r="X193" s="204"/>
      <c r="Y193" s="205" t="str">
        <f t="shared" si="17"/>
        <v xml:space="preserve"> </v>
      </c>
      <c r="Z193" s="204"/>
      <c r="AA193" s="206"/>
      <c r="AB193" s="49">
        <f t="shared" si="18"/>
        <v>0</v>
      </c>
    </row>
    <row r="194" spans="1:28" ht="29.25" customHeight="1" x14ac:dyDescent="0.5">
      <c r="A194" s="53"/>
      <c r="B194" s="53"/>
      <c r="C194" s="53"/>
      <c r="D194" s="53"/>
      <c r="E194" s="53"/>
      <c r="F194" s="53"/>
      <c r="G194" s="53"/>
      <c r="I194" s="48"/>
      <c r="J194" s="48"/>
      <c r="K194" s="48"/>
      <c r="L194" s="48"/>
      <c r="M194" s="48"/>
      <c r="N194" s="48"/>
      <c r="O194" s="48"/>
      <c r="P194" s="50">
        <f t="shared" si="16"/>
        <v>1</v>
      </c>
      <c r="Q194" s="64"/>
      <c r="R194" s="64"/>
      <c r="S194" s="63"/>
      <c r="T194" s="221"/>
      <c r="U194" s="224"/>
      <c r="V194" s="64"/>
      <c r="W194" s="64"/>
      <c r="X194" s="64"/>
      <c r="Y194" s="163" t="str">
        <f t="shared" si="17"/>
        <v xml:space="preserve"> </v>
      </c>
      <c r="Z194" s="64"/>
      <c r="AA194" s="60"/>
      <c r="AB194" s="49">
        <f t="shared" si="18"/>
        <v>60</v>
      </c>
    </row>
    <row r="195" spans="1:28" ht="29.25" customHeight="1" x14ac:dyDescent="0.5">
      <c r="A195" s="53"/>
      <c r="B195" s="53"/>
      <c r="C195" s="53"/>
      <c r="D195" s="53"/>
      <c r="E195" s="53"/>
      <c r="F195" s="53"/>
      <c r="G195" s="53"/>
      <c r="I195" s="48"/>
      <c r="J195" s="48"/>
      <c r="K195" s="48"/>
      <c r="L195" s="48"/>
      <c r="M195" s="48"/>
      <c r="N195" s="48"/>
      <c r="O195" s="48"/>
      <c r="P195" s="50">
        <f t="shared" si="16"/>
        <v>1</v>
      </c>
      <c r="Q195" s="198"/>
      <c r="R195" s="198"/>
      <c r="S195" s="207"/>
      <c r="T195" s="232"/>
      <c r="U195" s="233"/>
      <c r="V195" s="208"/>
      <c r="W195" s="208"/>
      <c r="X195" s="208"/>
      <c r="Y195" s="209" t="str">
        <f t="shared" si="17"/>
        <v xml:space="preserve"> </v>
      </c>
      <c r="Z195" s="208"/>
      <c r="AA195" s="210"/>
      <c r="AB195" s="49">
        <f t="shared" si="18"/>
        <v>0</v>
      </c>
    </row>
    <row r="196" spans="1:28" ht="29.25" customHeight="1" x14ac:dyDescent="0.4">
      <c r="A196" s="53"/>
      <c r="B196" s="53"/>
      <c r="C196" s="53"/>
      <c r="D196" s="53"/>
      <c r="E196" s="53"/>
      <c r="F196" s="53"/>
      <c r="G196" s="53"/>
      <c r="I196" s="48"/>
      <c r="J196" s="48"/>
      <c r="K196" s="48"/>
      <c r="L196" s="48"/>
      <c r="M196" s="48"/>
      <c r="N196" s="48"/>
      <c r="O196" s="48"/>
      <c r="P196" s="50">
        <f t="shared" si="16"/>
        <v>1</v>
      </c>
      <c r="Q196" s="211"/>
      <c r="R196" s="211"/>
      <c r="S196" s="212"/>
      <c r="T196" s="226">
        <v>60</v>
      </c>
      <c r="U196" s="229">
        <f>AB197-((60/P197)*S197)</f>
        <v>60</v>
      </c>
      <c r="V196" s="201"/>
      <c r="W196" s="201"/>
      <c r="X196" s="201"/>
      <c r="Y196" s="213" t="str">
        <f t="shared" si="17"/>
        <v xml:space="preserve"> </v>
      </c>
      <c r="Z196" s="201"/>
      <c r="AA196" s="201"/>
      <c r="AB196" s="49">
        <f t="shared" si="18"/>
        <v>0</v>
      </c>
    </row>
    <row r="197" spans="1:28" ht="29.25" customHeight="1" x14ac:dyDescent="0.5">
      <c r="A197" s="53"/>
      <c r="B197" s="53"/>
      <c r="C197" s="53"/>
      <c r="D197" s="53"/>
      <c r="E197" s="53"/>
      <c r="F197" s="53"/>
      <c r="G197" s="53"/>
      <c r="I197" s="48"/>
      <c r="J197" s="48"/>
      <c r="K197" s="48"/>
      <c r="L197" s="48"/>
      <c r="M197" s="48"/>
      <c r="N197" s="48"/>
      <c r="O197" s="48"/>
      <c r="P197" s="50">
        <f t="shared" ref="P197:P260" si="21">IF(Q197=$B$26,(IF(R197=$C$28,$D$12,$D$5)),(IF(Q197=$B$27,$D$6,(IF(Q197=$B$28,$D$6,(IF(Q197=$B$29,$D$6,(IF(Q197=$B$30,$D$6,(IF(Q197=$B$31,$D$8,(IF(Q197=$B$32,$D$9,(IF(Q197=$B$33,$D$10,(IF(Q197=$B$34,$D$11,(IF(Q197=$B$35,$D$13,(IF(Q197=$B$38,$D$14,(IF(Q197=$B$36,$D$7,(IF(Q197=$B$37,$D$15,1)))))))))))))))))))))))))</f>
        <v>1</v>
      </c>
      <c r="Q197" s="192"/>
      <c r="R197" s="192"/>
      <c r="S197" s="193"/>
      <c r="T197" s="227"/>
      <c r="U197" s="230"/>
      <c r="V197" s="65"/>
      <c r="W197" s="65"/>
      <c r="X197" s="65"/>
      <c r="Y197" s="164" t="str">
        <f t="shared" ref="Y197:Y260" si="22">IF(X197=1,"Calidad",(IF(X197=2,"Logistica",(IF(X197=3,"Manufactura",(IF(X197=4,"Mantenimiento",(IF(X197=5,"Cambio de modelo",(IF(X197=6,"Starving",(IF(X197=7,"Bloqueo",(IF(X197=8,"Paro Programado",(IF(X197=9,"Falta de Personal",IF(X197=10,"Otros"," "))))))))))))))))))</f>
        <v xml:space="preserve"> </v>
      </c>
      <c r="Z197" s="65"/>
      <c r="AA197" s="61"/>
      <c r="AB197" s="49">
        <f t="shared" ref="AB197:AB260" si="23">IF(T196=$F$20,45,(IF(T196=$F$21,30,(IF(T196=$F$22,50,(IF(T196=$F$23,60,0)))))))</f>
        <v>60</v>
      </c>
    </row>
    <row r="198" spans="1:28" ht="29.25" customHeight="1" x14ac:dyDescent="0.5">
      <c r="A198" s="53"/>
      <c r="B198" s="53"/>
      <c r="C198" s="53"/>
      <c r="D198" s="53"/>
      <c r="E198" s="53"/>
      <c r="F198" s="53"/>
      <c r="G198" s="53"/>
      <c r="I198" s="48"/>
      <c r="J198" s="48"/>
      <c r="K198" s="48"/>
      <c r="L198" s="48"/>
      <c r="M198" s="48"/>
      <c r="N198" s="48"/>
      <c r="O198" s="48"/>
      <c r="P198" s="50">
        <f t="shared" si="21"/>
        <v>1</v>
      </c>
      <c r="Q198" s="196"/>
      <c r="R198" s="196"/>
      <c r="S198" s="197"/>
      <c r="T198" s="228"/>
      <c r="U198" s="231"/>
      <c r="V198" s="198"/>
      <c r="W198" s="198"/>
      <c r="X198" s="198"/>
      <c r="Y198" s="199" t="str">
        <f t="shared" si="22"/>
        <v xml:space="preserve"> </v>
      </c>
      <c r="Z198" s="198"/>
      <c r="AA198" s="200"/>
      <c r="AB198" s="49">
        <f t="shared" si="23"/>
        <v>0</v>
      </c>
    </row>
    <row r="199" spans="1:28" ht="29.25" customHeight="1" x14ac:dyDescent="0.5">
      <c r="A199" s="53"/>
      <c r="B199" s="53"/>
      <c r="C199" s="53"/>
      <c r="D199" s="53"/>
      <c r="E199" s="53"/>
      <c r="F199" s="53"/>
      <c r="G199" s="53"/>
      <c r="I199" s="48"/>
      <c r="J199" s="48"/>
      <c r="K199" s="48"/>
      <c r="L199" s="48"/>
      <c r="M199" s="48"/>
      <c r="N199" s="48"/>
      <c r="O199" s="48"/>
      <c r="P199" s="50">
        <f t="shared" si="21"/>
        <v>1</v>
      </c>
      <c r="Q199" s="201"/>
      <c r="R199" s="202"/>
      <c r="S199" s="203"/>
      <c r="T199" s="220">
        <v>60</v>
      </c>
      <c r="U199" s="223">
        <f>AB200-((60/P200)*S200)</f>
        <v>60</v>
      </c>
      <c r="V199" s="204"/>
      <c r="W199" s="204"/>
      <c r="X199" s="204"/>
      <c r="Y199" s="205" t="str">
        <f t="shared" si="22"/>
        <v xml:space="preserve"> </v>
      </c>
      <c r="Z199" s="204"/>
      <c r="AA199" s="206"/>
      <c r="AB199" s="49">
        <f t="shared" si="23"/>
        <v>0</v>
      </c>
    </row>
    <row r="200" spans="1:28" ht="29.25" customHeight="1" x14ac:dyDescent="0.5">
      <c r="A200" s="53"/>
      <c r="B200" s="53"/>
      <c r="C200" s="53"/>
      <c r="D200" s="53"/>
      <c r="E200" s="53"/>
      <c r="F200" s="53"/>
      <c r="G200" s="53"/>
      <c r="I200" s="48"/>
      <c r="J200" s="48"/>
      <c r="K200" s="48"/>
      <c r="L200" s="48"/>
      <c r="M200" s="48"/>
      <c r="N200" s="48"/>
      <c r="O200" s="48"/>
      <c r="P200" s="50">
        <f t="shared" si="21"/>
        <v>1</v>
      </c>
      <c r="Q200" s="64"/>
      <c r="R200" s="64"/>
      <c r="S200" s="63"/>
      <c r="T200" s="221"/>
      <c r="U200" s="224"/>
      <c r="V200" s="64"/>
      <c r="W200" s="64"/>
      <c r="X200" s="64"/>
      <c r="Y200" s="163" t="str">
        <f t="shared" si="22"/>
        <v xml:space="preserve"> </v>
      </c>
      <c r="Z200" s="64"/>
      <c r="AA200" s="60"/>
      <c r="AB200" s="49">
        <f t="shared" si="23"/>
        <v>60</v>
      </c>
    </row>
    <row r="201" spans="1:28" ht="29.25" customHeight="1" x14ac:dyDescent="0.5">
      <c r="A201" s="53"/>
      <c r="B201" s="53"/>
      <c r="C201" s="53"/>
      <c r="D201" s="53"/>
      <c r="E201" s="53"/>
      <c r="F201" s="53"/>
      <c r="G201" s="53"/>
      <c r="I201" s="48"/>
      <c r="J201" s="48"/>
      <c r="K201" s="48"/>
      <c r="L201" s="48"/>
      <c r="M201" s="48"/>
      <c r="N201" s="48"/>
      <c r="O201" s="48"/>
      <c r="P201" s="50">
        <f t="shared" si="21"/>
        <v>1</v>
      </c>
      <c r="Q201" s="198"/>
      <c r="R201" s="198"/>
      <c r="S201" s="207"/>
      <c r="T201" s="232"/>
      <c r="U201" s="233"/>
      <c r="V201" s="208"/>
      <c r="W201" s="208"/>
      <c r="X201" s="208"/>
      <c r="Y201" s="209" t="str">
        <f t="shared" si="22"/>
        <v xml:space="preserve"> </v>
      </c>
      <c r="Z201" s="208"/>
      <c r="AA201" s="210"/>
      <c r="AB201" s="49">
        <f t="shared" si="23"/>
        <v>0</v>
      </c>
    </row>
    <row r="202" spans="1:28" ht="29.25" customHeight="1" x14ac:dyDescent="0.4">
      <c r="A202" s="53"/>
      <c r="B202" s="53"/>
      <c r="C202" s="53"/>
      <c r="D202" s="53"/>
      <c r="E202" s="53"/>
      <c r="F202" s="53"/>
      <c r="G202" s="53"/>
      <c r="I202" s="48"/>
      <c r="J202" s="48"/>
      <c r="K202" s="48"/>
      <c r="L202" s="48"/>
      <c r="M202" s="48"/>
      <c r="N202" s="48"/>
      <c r="O202" s="48"/>
      <c r="P202" s="50">
        <f t="shared" si="21"/>
        <v>1</v>
      </c>
      <c r="Q202" s="211"/>
      <c r="R202" s="211"/>
      <c r="S202" s="212"/>
      <c r="T202" s="226">
        <v>60</v>
      </c>
      <c r="U202" s="229">
        <f>AB203-((60/P203)*S203)</f>
        <v>60</v>
      </c>
      <c r="V202" s="201"/>
      <c r="W202" s="201"/>
      <c r="X202" s="201"/>
      <c r="Y202" s="213" t="str">
        <f t="shared" si="22"/>
        <v xml:space="preserve"> </v>
      </c>
      <c r="Z202" s="201"/>
      <c r="AA202" s="201"/>
      <c r="AB202" s="49">
        <f t="shared" si="23"/>
        <v>0</v>
      </c>
    </row>
    <row r="203" spans="1:28" ht="29.25" customHeight="1" x14ac:dyDescent="0.5">
      <c r="A203" s="53"/>
      <c r="B203" s="53"/>
      <c r="C203" s="53"/>
      <c r="D203" s="53"/>
      <c r="E203" s="53"/>
      <c r="F203" s="53"/>
      <c r="G203" s="53"/>
      <c r="I203" s="48"/>
      <c r="J203" s="48"/>
      <c r="K203" s="48"/>
      <c r="L203" s="48"/>
      <c r="M203" s="48"/>
      <c r="N203" s="48"/>
      <c r="O203" s="48"/>
      <c r="P203" s="50">
        <f t="shared" si="21"/>
        <v>1</v>
      </c>
      <c r="Q203" s="192"/>
      <c r="R203" s="192"/>
      <c r="S203" s="193"/>
      <c r="T203" s="227"/>
      <c r="U203" s="230"/>
      <c r="V203" s="65"/>
      <c r="W203" s="65"/>
      <c r="X203" s="65"/>
      <c r="Y203" s="164" t="str">
        <f t="shared" si="22"/>
        <v xml:space="preserve"> </v>
      </c>
      <c r="Z203" s="65"/>
      <c r="AA203" s="61"/>
      <c r="AB203" s="49">
        <f t="shared" si="23"/>
        <v>60</v>
      </c>
    </row>
    <row r="204" spans="1:28" ht="29.25" customHeight="1" x14ac:dyDescent="0.5">
      <c r="A204" s="53"/>
      <c r="B204" s="53"/>
      <c r="C204" s="53"/>
      <c r="D204" s="53"/>
      <c r="E204" s="53"/>
      <c r="F204" s="53"/>
      <c r="G204" s="53"/>
      <c r="I204" s="48"/>
      <c r="J204" s="48"/>
      <c r="K204" s="48"/>
      <c r="L204" s="48"/>
      <c r="M204" s="48"/>
      <c r="N204" s="48"/>
      <c r="O204" s="48"/>
      <c r="P204" s="50">
        <f t="shared" si="21"/>
        <v>1</v>
      </c>
      <c r="Q204" s="196"/>
      <c r="R204" s="196"/>
      <c r="S204" s="197"/>
      <c r="T204" s="228"/>
      <c r="U204" s="231"/>
      <c r="V204" s="198"/>
      <c r="W204" s="198"/>
      <c r="X204" s="198"/>
      <c r="Y204" s="199" t="str">
        <f t="shared" si="22"/>
        <v xml:space="preserve"> </v>
      </c>
      <c r="Z204" s="198"/>
      <c r="AA204" s="200"/>
      <c r="AB204" s="49">
        <f t="shared" si="23"/>
        <v>0</v>
      </c>
    </row>
    <row r="205" spans="1:28" ht="29.25" customHeight="1" x14ac:dyDescent="0.5">
      <c r="A205" s="53"/>
      <c r="B205" s="53"/>
      <c r="C205" s="53"/>
      <c r="D205" s="53"/>
      <c r="E205" s="53"/>
      <c r="F205" s="53"/>
      <c r="G205" s="53"/>
      <c r="I205" s="48"/>
      <c r="J205" s="48"/>
      <c r="K205" s="48"/>
      <c r="L205" s="48"/>
      <c r="M205" s="48"/>
      <c r="N205" s="48"/>
      <c r="O205" s="48"/>
      <c r="P205" s="50">
        <f t="shared" si="21"/>
        <v>1</v>
      </c>
      <c r="Q205" s="201"/>
      <c r="R205" s="202"/>
      <c r="S205" s="203"/>
      <c r="T205" s="220">
        <v>60</v>
      </c>
      <c r="U205" s="223">
        <f>AB206-((60/P206)*S206)</f>
        <v>60</v>
      </c>
      <c r="V205" s="204"/>
      <c r="W205" s="204"/>
      <c r="X205" s="204"/>
      <c r="Y205" s="205" t="str">
        <f t="shared" si="22"/>
        <v xml:space="preserve"> </v>
      </c>
      <c r="Z205" s="204"/>
      <c r="AA205" s="206"/>
      <c r="AB205" s="49">
        <f t="shared" si="23"/>
        <v>0</v>
      </c>
    </row>
    <row r="206" spans="1:28" ht="29.25" customHeight="1" x14ac:dyDescent="0.5">
      <c r="A206" s="53"/>
      <c r="B206" s="53"/>
      <c r="C206" s="53"/>
      <c r="D206" s="53"/>
      <c r="E206" s="53"/>
      <c r="F206" s="53"/>
      <c r="G206" s="53"/>
      <c r="I206" s="48"/>
      <c r="J206" s="48"/>
      <c r="K206" s="48"/>
      <c r="L206" s="48"/>
      <c r="M206" s="48"/>
      <c r="N206" s="48"/>
      <c r="O206" s="48"/>
      <c r="P206" s="50">
        <f t="shared" si="21"/>
        <v>1</v>
      </c>
      <c r="Q206" s="64"/>
      <c r="R206" s="64"/>
      <c r="S206" s="63"/>
      <c r="T206" s="221"/>
      <c r="U206" s="224"/>
      <c r="V206" s="64"/>
      <c r="W206" s="64"/>
      <c r="X206" s="64"/>
      <c r="Y206" s="163" t="str">
        <f t="shared" si="22"/>
        <v xml:space="preserve"> </v>
      </c>
      <c r="Z206" s="64"/>
      <c r="AA206" s="60"/>
      <c r="AB206" s="49">
        <f t="shared" si="23"/>
        <v>60</v>
      </c>
    </row>
    <row r="207" spans="1:28" ht="29.25" customHeight="1" x14ac:dyDescent="0.5">
      <c r="A207" s="53"/>
      <c r="B207" s="53"/>
      <c r="C207" s="53"/>
      <c r="D207" s="53"/>
      <c r="E207" s="53"/>
      <c r="F207" s="53"/>
      <c r="G207" s="53"/>
      <c r="I207" s="48"/>
      <c r="J207" s="48"/>
      <c r="K207" s="48"/>
      <c r="L207" s="48"/>
      <c r="M207" s="48"/>
      <c r="N207" s="48"/>
      <c r="O207" s="48"/>
      <c r="P207" s="50">
        <f t="shared" si="21"/>
        <v>1</v>
      </c>
      <c r="Q207" s="198"/>
      <c r="R207" s="198"/>
      <c r="S207" s="207"/>
      <c r="T207" s="232"/>
      <c r="U207" s="233"/>
      <c r="V207" s="208"/>
      <c r="W207" s="208"/>
      <c r="X207" s="208"/>
      <c r="Y207" s="209" t="str">
        <f t="shared" si="22"/>
        <v xml:space="preserve"> </v>
      </c>
      <c r="Z207" s="208"/>
      <c r="AA207" s="210"/>
      <c r="AB207" s="49">
        <f t="shared" si="23"/>
        <v>0</v>
      </c>
    </row>
    <row r="208" spans="1:28" ht="29.25" customHeight="1" x14ac:dyDescent="0.4">
      <c r="A208" s="53"/>
      <c r="B208" s="53"/>
      <c r="C208" s="53"/>
      <c r="D208" s="53"/>
      <c r="E208" s="53"/>
      <c r="F208" s="53"/>
      <c r="G208" s="53"/>
      <c r="I208" s="48"/>
      <c r="J208" s="48"/>
      <c r="K208" s="48"/>
      <c r="L208" s="48"/>
      <c r="M208" s="48"/>
      <c r="N208" s="48"/>
      <c r="O208" s="48"/>
      <c r="P208" s="50">
        <f t="shared" si="21"/>
        <v>1</v>
      </c>
      <c r="Q208" s="211"/>
      <c r="R208" s="211"/>
      <c r="S208" s="212"/>
      <c r="T208" s="226">
        <v>60</v>
      </c>
      <c r="U208" s="229">
        <f>AB209-((60/P209)*S209)</f>
        <v>60</v>
      </c>
      <c r="V208" s="201"/>
      <c r="W208" s="201"/>
      <c r="X208" s="201"/>
      <c r="Y208" s="213" t="str">
        <f t="shared" si="22"/>
        <v xml:space="preserve"> </v>
      </c>
      <c r="Z208" s="201"/>
      <c r="AA208" s="201"/>
      <c r="AB208" s="49">
        <f t="shared" si="23"/>
        <v>0</v>
      </c>
    </row>
    <row r="209" spans="1:28" ht="29.25" customHeight="1" x14ac:dyDescent="0.5">
      <c r="A209" s="53"/>
      <c r="B209" s="53"/>
      <c r="C209" s="53"/>
      <c r="D209" s="53"/>
      <c r="E209" s="53"/>
      <c r="F209" s="53"/>
      <c r="G209" s="53"/>
      <c r="I209" s="48"/>
      <c r="J209" s="48"/>
      <c r="K209" s="48"/>
      <c r="L209" s="48"/>
      <c r="M209" s="48"/>
      <c r="N209" s="48"/>
      <c r="O209" s="48"/>
      <c r="P209" s="50">
        <f t="shared" si="21"/>
        <v>1</v>
      </c>
      <c r="Q209" s="192"/>
      <c r="R209" s="192"/>
      <c r="S209" s="193"/>
      <c r="T209" s="227"/>
      <c r="U209" s="230"/>
      <c r="V209" s="65"/>
      <c r="W209" s="65"/>
      <c r="X209" s="65"/>
      <c r="Y209" s="164" t="str">
        <f t="shared" si="22"/>
        <v xml:space="preserve"> </v>
      </c>
      <c r="Z209" s="65"/>
      <c r="AA209" s="61"/>
      <c r="AB209" s="49">
        <f t="shared" si="23"/>
        <v>60</v>
      </c>
    </row>
    <row r="210" spans="1:28" ht="29.25" customHeight="1" x14ac:dyDescent="0.5">
      <c r="A210" s="53"/>
      <c r="B210" s="53"/>
      <c r="C210" s="53"/>
      <c r="D210" s="53"/>
      <c r="E210" s="53"/>
      <c r="F210" s="53"/>
      <c r="G210" s="53"/>
      <c r="I210" s="48"/>
      <c r="J210" s="48"/>
      <c r="K210" s="48"/>
      <c r="L210" s="48"/>
      <c r="M210" s="48"/>
      <c r="N210" s="48"/>
      <c r="O210" s="48"/>
      <c r="P210" s="50">
        <f t="shared" si="21"/>
        <v>1</v>
      </c>
      <c r="Q210" s="196"/>
      <c r="R210" s="196"/>
      <c r="S210" s="197"/>
      <c r="T210" s="228"/>
      <c r="U210" s="231"/>
      <c r="V210" s="198"/>
      <c r="W210" s="198"/>
      <c r="X210" s="198"/>
      <c r="Y210" s="199" t="str">
        <f t="shared" si="22"/>
        <v xml:space="preserve"> </v>
      </c>
      <c r="Z210" s="198"/>
      <c r="AA210" s="200"/>
      <c r="AB210" s="49">
        <f t="shared" si="23"/>
        <v>0</v>
      </c>
    </row>
    <row r="211" spans="1:28" ht="29.25" customHeight="1" x14ac:dyDescent="0.5">
      <c r="A211" s="53"/>
      <c r="B211" s="53"/>
      <c r="C211" s="53"/>
      <c r="D211" s="53"/>
      <c r="E211" s="53"/>
      <c r="F211" s="53"/>
      <c r="G211" s="53"/>
      <c r="I211" s="48"/>
      <c r="J211" s="48"/>
      <c r="K211" s="48"/>
      <c r="L211" s="48"/>
      <c r="M211" s="48"/>
      <c r="N211" s="48"/>
      <c r="O211" s="48"/>
      <c r="P211" s="50">
        <f t="shared" si="21"/>
        <v>1</v>
      </c>
      <c r="Q211" s="201"/>
      <c r="R211" s="202"/>
      <c r="S211" s="203"/>
      <c r="T211" s="220">
        <v>60</v>
      </c>
      <c r="U211" s="223">
        <f>AB212-((60/P212)*S212)</f>
        <v>60</v>
      </c>
      <c r="V211" s="204"/>
      <c r="W211" s="204"/>
      <c r="X211" s="204"/>
      <c r="Y211" s="205" t="str">
        <f t="shared" si="22"/>
        <v xml:space="preserve"> </v>
      </c>
      <c r="Z211" s="204"/>
      <c r="AA211" s="206"/>
      <c r="AB211" s="49">
        <f t="shared" si="23"/>
        <v>0</v>
      </c>
    </row>
    <row r="212" spans="1:28" ht="29.25" customHeight="1" x14ac:dyDescent="0.5">
      <c r="A212" s="53"/>
      <c r="B212" s="53"/>
      <c r="C212" s="53"/>
      <c r="D212" s="53"/>
      <c r="E212" s="53"/>
      <c r="F212" s="53"/>
      <c r="G212" s="53"/>
      <c r="I212" s="48"/>
      <c r="J212" s="48"/>
      <c r="K212" s="48"/>
      <c r="L212" s="48"/>
      <c r="M212" s="48"/>
      <c r="N212" s="48"/>
      <c r="O212" s="48"/>
      <c r="P212" s="50">
        <f t="shared" si="21"/>
        <v>1</v>
      </c>
      <c r="Q212" s="64"/>
      <c r="R212" s="64"/>
      <c r="S212" s="63"/>
      <c r="T212" s="221"/>
      <c r="U212" s="224"/>
      <c r="V212" s="64"/>
      <c r="W212" s="64"/>
      <c r="X212" s="64"/>
      <c r="Y212" s="163" t="str">
        <f t="shared" si="22"/>
        <v xml:space="preserve"> </v>
      </c>
      <c r="Z212" s="64"/>
      <c r="AA212" s="60"/>
      <c r="AB212" s="49">
        <f t="shared" si="23"/>
        <v>60</v>
      </c>
    </row>
    <row r="213" spans="1:28" ht="29.25" customHeight="1" x14ac:dyDescent="0.5">
      <c r="A213" s="53"/>
      <c r="B213" s="53"/>
      <c r="C213" s="53"/>
      <c r="D213" s="53"/>
      <c r="E213" s="53"/>
      <c r="F213" s="53"/>
      <c r="G213" s="53"/>
      <c r="I213" s="48"/>
      <c r="J213" s="48"/>
      <c r="K213" s="48"/>
      <c r="L213" s="48"/>
      <c r="M213" s="48"/>
      <c r="N213" s="48"/>
      <c r="O213" s="48"/>
      <c r="P213" s="50">
        <f t="shared" si="21"/>
        <v>1</v>
      </c>
      <c r="Q213" s="198"/>
      <c r="R213" s="198"/>
      <c r="S213" s="207"/>
      <c r="T213" s="232"/>
      <c r="U213" s="233"/>
      <c r="V213" s="208"/>
      <c r="W213" s="208"/>
      <c r="X213" s="208"/>
      <c r="Y213" s="209" t="str">
        <f t="shared" si="22"/>
        <v xml:space="preserve"> </v>
      </c>
      <c r="Z213" s="208"/>
      <c r="AA213" s="210"/>
      <c r="AB213" s="49">
        <f t="shared" si="23"/>
        <v>0</v>
      </c>
    </row>
    <row r="214" spans="1:28" ht="29.25" customHeight="1" x14ac:dyDescent="0.4">
      <c r="A214" s="53"/>
      <c r="B214" s="53"/>
      <c r="C214" s="53"/>
      <c r="D214" s="53"/>
      <c r="E214" s="53"/>
      <c r="F214" s="53"/>
      <c r="G214" s="53"/>
      <c r="I214" s="48"/>
      <c r="J214" s="48"/>
      <c r="K214" s="48"/>
      <c r="L214" s="48"/>
      <c r="M214" s="48"/>
      <c r="N214" s="48"/>
      <c r="O214" s="48"/>
      <c r="P214" s="50">
        <f t="shared" si="21"/>
        <v>1</v>
      </c>
      <c r="Q214" s="211"/>
      <c r="R214" s="211"/>
      <c r="S214" s="212"/>
      <c r="T214" s="226">
        <v>60</v>
      </c>
      <c r="U214" s="229">
        <f>AB215-((60/P215)*S215)</f>
        <v>60</v>
      </c>
      <c r="V214" s="201"/>
      <c r="W214" s="201"/>
      <c r="X214" s="201"/>
      <c r="Y214" s="213" t="str">
        <f t="shared" si="22"/>
        <v xml:space="preserve"> </v>
      </c>
      <c r="Z214" s="201"/>
      <c r="AA214" s="201"/>
      <c r="AB214" s="49">
        <f t="shared" si="23"/>
        <v>0</v>
      </c>
    </row>
    <row r="215" spans="1:28" ht="29.25" customHeight="1" x14ac:dyDescent="0.5">
      <c r="A215" s="53"/>
      <c r="B215" s="53"/>
      <c r="C215" s="53"/>
      <c r="D215" s="53"/>
      <c r="E215" s="53"/>
      <c r="F215" s="53"/>
      <c r="G215" s="53"/>
      <c r="I215" s="48"/>
      <c r="J215" s="48"/>
      <c r="K215" s="48"/>
      <c r="L215" s="48"/>
      <c r="M215" s="48"/>
      <c r="N215" s="48"/>
      <c r="O215" s="48"/>
      <c r="P215" s="50">
        <f t="shared" si="21"/>
        <v>1</v>
      </c>
      <c r="Q215" s="192"/>
      <c r="R215" s="192"/>
      <c r="S215" s="193"/>
      <c r="T215" s="227"/>
      <c r="U215" s="230"/>
      <c r="V215" s="65"/>
      <c r="W215" s="65"/>
      <c r="X215" s="65"/>
      <c r="Y215" s="164" t="str">
        <f t="shared" si="22"/>
        <v xml:space="preserve"> </v>
      </c>
      <c r="Z215" s="65"/>
      <c r="AA215" s="61"/>
      <c r="AB215" s="49">
        <f t="shared" si="23"/>
        <v>60</v>
      </c>
    </row>
    <row r="216" spans="1:28" ht="29.25" customHeight="1" x14ac:dyDescent="0.5">
      <c r="A216" s="53"/>
      <c r="B216" s="53"/>
      <c r="C216" s="53"/>
      <c r="D216" s="53"/>
      <c r="E216" s="53"/>
      <c r="F216" s="53"/>
      <c r="G216" s="53"/>
      <c r="I216" s="48"/>
      <c r="J216" s="48"/>
      <c r="K216" s="48"/>
      <c r="L216" s="48"/>
      <c r="M216" s="48"/>
      <c r="N216" s="48"/>
      <c r="O216" s="48"/>
      <c r="P216" s="50">
        <f t="shared" si="21"/>
        <v>1</v>
      </c>
      <c r="Q216" s="196"/>
      <c r="R216" s="196"/>
      <c r="S216" s="197"/>
      <c r="T216" s="228"/>
      <c r="U216" s="231"/>
      <c r="V216" s="198"/>
      <c r="W216" s="198"/>
      <c r="X216" s="198"/>
      <c r="Y216" s="199" t="str">
        <f t="shared" si="22"/>
        <v xml:space="preserve"> </v>
      </c>
      <c r="Z216" s="198"/>
      <c r="AA216" s="200"/>
      <c r="AB216" s="49">
        <f t="shared" si="23"/>
        <v>0</v>
      </c>
    </row>
    <row r="217" spans="1:28" ht="29.25" customHeight="1" x14ac:dyDescent="0.5">
      <c r="A217" s="53"/>
      <c r="B217" s="53"/>
      <c r="C217" s="53"/>
      <c r="D217" s="53"/>
      <c r="E217" s="53"/>
      <c r="F217" s="53"/>
      <c r="G217" s="53"/>
      <c r="I217" s="48"/>
      <c r="J217" s="48"/>
      <c r="K217" s="48"/>
      <c r="L217" s="48"/>
      <c r="M217" s="48"/>
      <c r="N217" s="48"/>
      <c r="O217" s="48"/>
      <c r="P217" s="50">
        <f t="shared" si="21"/>
        <v>1</v>
      </c>
      <c r="Q217" s="201"/>
      <c r="R217" s="202"/>
      <c r="S217" s="203"/>
      <c r="T217" s="220">
        <v>60</v>
      </c>
      <c r="U217" s="223">
        <f>AB218-((60/P218)*S218)</f>
        <v>60</v>
      </c>
      <c r="V217" s="204"/>
      <c r="W217" s="204"/>
      <c r="X217" s="204"/>
      <c r="Y217" s="205" t="str">
        <f t="shared" si="22"/>
        <v xml:space="preserve"> </v>
      </c>
      <c r="Z217" s="204"/>
      <c r="AA217" s="206"/>
      <c r="AB217" s="49">
        <f t="shared" si="23"/>
        <v>0</v>
      </c>
    </row>
    <row r="218" spans="1:28" ht="29.25" customHeight="1" x14ac:dyDescent="0.5">
      <c r="A218" s="53"/>
      <c r="B218" s="53"/>
      <c r="C218" s="53"/>
      <c r="D218" s="53"/>
      <c r="E218" s="53"/>
      <c r="F218" s="53"/>
      <c r="G218" s="53"/>
      <c r="I218" s="48"/>
      <c r="J218" s="48"/>
      <c r="K218" s="48"/>
      <c r="L218" s="48"/>
      <c r="M218" s="48"/>
      <c r="N218" s="48"/>
      <c r="O218" s="48"/>
      <c r="P218" s="50">
        <f t="shared" si="21"/>
        <v>1</v>
      </c>
      <c r="Q218" s="64"/>
      <c r="R218" s="64"/>
      <c r="S218" s="63"/>
      <c r="T218" s="221"/>
      <c r="U218" s="224"/>
      <c r="V218" s="64"/>
      <c r="W218" s="64"/>
      <c r="X218" s="64"/>
      <c r="Y218" s="163" t="str">
        <f t="shared" si="22"/>
        <v xml:space="preserve"> </v>
      </c>
      <c r="Z218" s="64"/>
      <c r="AA218" s="60"/>
      <c r="AB218" s="49">
        <f t="shared" si="23"/>
        <v>60</v>
      </c>
    </row>
    <row r="219" spans="1:28" ht="29.25" customHeight="1" x14ac:dyDescent="0.5">
      <c r="A219" s="53"/>
      <c r="B219" s="53"/>
      <c r="C219" s="53"/>
      <c r="D219" s="53"/>
      <c r="E219" s="53"/>
      <c r="F219" s="53"/>
      <c r="G219" s="53"/>
      <c r="I219" s="48"/>
      <c r="J219" s="48"/>
      <c r="K219" s="48"/>
      <c r="L219" s="48"/>
      <c r="M219" s="48"/>
      <c r="N219" s="48"/>
      <c r="O219" s="48"/>
      <c r="P219" s="50">
        <f t="shared" si="21"/>
        <v>1</v>
      </c>
      <c r="Q219" s="198"/>
      <c r="R219" s="198"/>
      <c r="S219" s="207"/>
      <c r="T219" s="232"/>
      <c r="U219" s="233"/>
      <c r="V219" s="208"/>
      <c r="W219" s="208"/>
      <c r="X219" s="208"/>
      <c r="Y219" s="209" t="str">
        <f t="shared" si="22"/>
        <v xml:space="preserve"> </v>
      </c>
      <c r="Z219" s="208"/>
      <c r="AA219" s="210"/>
      <c r="AB219" s="49">
        <f t="shared" si="23"/>
        <v>0</v>
      </c>
    </row>
    <row r="220" spans="1:28" ht="29.25" customHeight="1" x14ac:dyDescent="0.4">
      <c r="A220" s="53"/>
      <c r="B220" s="53"/>
      <c r="C220" s="53"/>
      <c r="D220" s="53"/>
      <c r="E220" s="53"/>
      <c r="F220" s="53"/>
      <c r="G220" s="53"/>
      <c r="I220" s="48"/>
      <c r="J220" s="48"/>
      <c r="K220" s="48"/>
      <c r="L220" s="48"/>
      <c r="M220" s="48"/>
      <c r="N220" s="48"/>
      <c r="O220" s="48"/>
      <c r="P220" s="50">
        <f t="shared" si="21"/>
        <v>1</v>
      </c>
      <c r="Q220" s="211"/>
      <c r="R220" s="211"/>
      <c r="S220" s="212"/>
      <c r="T220" s="226">
        <v>60</v>
      </c>
      <c r="U220" s="229">
        <f>AB221-((60/P221)*S221)</f>
        <v>60</v>
      </c>
      <c r="V220" s="201"/>
      <c r="W220" s="201"/>
      <c r="X220" s="201"/>
      <c r="Y220" s="213" t="str">
        <f t="shared" si="22"/>
        <v xml:space="preserve"> </v>
      </c>
      <c r="Z220" s="201"/>
      <c r="AA220" s="201"/>
      <c r="AB220" s="49">
        <f t="shared" si="23"/>
        <v>0</v>
      </c>
    </row>
    <row r="221" spans="1:28" ht="29.25" customHeight="1" x14ac:dyDescent="0.5">
      <c r="A221" s="53"/>
      <c r="B221" s="53"/>
      <c r="C221" s="53"/>
      <c r="D221" s="53"/>
      <c r="E221" s="53"/>
      <c r="F221" s="53"/>
      <c r="G221" s="53"/>
      <c r="I221" s="48"/>
      <c r="J221" s="48"/>
      <c r="K221" s="48"/>
      <c r="L221" s="48"/>
      <c r="M221" s="48"/>
      <c r="N221" s="48"/>
      <c r="O221" s="48"/>
      <c r="P221" s="50">
        <f t="shared" si="21"/>
        <v>1</v>
      </c>
      <c r="Q221" s="192"/>
      <c r="R221" s="192"/>
      <c r="S221" s="193"/>
      <c r="T221" s="227"/>
      <c r="U221" s="230"/>
      <c r="V221" s="65"/>
      <c r="W221" s="65"/>
      <c r="X221" s="65"/>
      <c r="Y221" s="164" t="str">
        <f t="shared" si="22"/>
        <v xml:space="preserve"> </v>
      </c>
      <c r="Z221" s="65"/>
      <c r="AA221" s="61"/>
      <c r="AB221" s="49">
        <f t="shared" si="23"/>
        <v>60</v>
      </c>
    </row>
    <row r="222" spans="1:28" ht="29.25" customHeight="1" x14ac:dyDescent="0.5">
      <c r="A222" s="53"/>
      <c r="B222" s="53"/>
      <c r="C222" s="53"/>
      <c r="D222" s="53"/>
      <c r="E222" s="53"/>
      <c r="F222" s="53"/>
      <c r="G222" s="53"/>
      <c r="I222" s="48"/>
      <c r="J222" s="48"/>
      <c r="K222" s="48"/>
      <c r="L222" s="48"/>
      <c r="M222" s="48"/>
      <c r="N222" s="48"/>
      <c r="O222" s="48"/>
      <c r="P222" s="50">
        <f t="shared" si="21"/>
        <v>1</v>
      </c>
      <c r="Q222" s="196"/>
      <c r="R222" s="196"/>
      <c r="S222" s="197"/>
      <c r="T222" s="228"/>
      <c r="U222" s="231"/>
      <c r="V222" s="198"/>
      <c r="W222" s="198"/>
      <c r="X222" s="198"/>
      <c r="Y222" s="199" t="str">
        <f t="shared" si="22"/>
        <v xml:space="preserve"> </v>
      </c>
      <c r="Z222" s="198"/>
      <c r="AA222" s="200"/>
      <c r="AB222" s="49">
        <f t="shared" si="23"/>
        <v>0</v>
      </c>
    </row>
    <row r="223" spans="1:28" ht="29.25" customHeight="1" x14ac:dyDescent="0.5">
      <c r="A223" s="53"/>
      <c r="B223" s="53"/>
      <c r="C223" s="53"/>
      <c r="D223" s="53"/>
      <c r="E223" s="53"/>
      <c r="F223" s="53"/>
      <c r="G223" s="53"/>
      <c r="I223" s="48"/>
      <c r="J223" s="48"/>
      <c r="K223" s="48"/>
      <c r="L223" s="48"/>
      <c r="M223" s="48"/>
      <c r="N223" s="48"/>
      <c r="O223" s="48"/>
      <c r="P223" s="50">
        <f t="shared" si="21"/>
        <v>1</v>
      </c>
      <c r="Q223" s="201"/>
      <c r="R223" s="202"/>
      <c r="S223" s="203"/>
      <c r="T223" s="220">
        <v>60</v>
      </c>
      <c r="U223" s="223">
        <f>AB224-((60/P224)*S224)</f>
        <v>60</v>
      </c>
      <c r="V223" s="204"/>
      <c r="W223" s="204"/>
      <c r="X223" s="204"/>
      <c r="Y223" s="205" t="str">
        <f t="shared" si="22"/>
        <v xml:space="preserve"> </v>
      </c>
      <c r="Z223" s="204"/>
      <c r="AA223" s="206"/>
      <c r="AB223" s="49">
        <f t="shared" si="23"/>
        <v>0</v>
      </c>
    </row>
    <row r="224" spans="1:28" ht="29.25" customHeight="1" x14ac:dyDescent="0.5">
      <c r="A224" s="53"/>
      <c r="B224" s="53"/>
      <c r="C224" s="53"/>
      <c r="D224" s="53"/>
      <c r="E224" s="53"/>
      <c r="F224" s="53"/>
      <c r="G224" s="53"/>
      <c r="I224" s="48"/>
      <c r="J224" s="48"/>
      <c r="K224" s="48"/>
      <c r="L224" s="48"/>
      <c r="M224" s="48"/>
      <c r="N224" s="48"/>
      <c r="O224" s="48"/>
      <c r="P224" s="50">
        <f t="shared" si="21"/>
        <v>1</v>
      </c>
      <c r="Q224" s="64"/>
      <c r="R224" s="64"/>
      <c r="S224" s="63"/>
      <c r="T224" s="221"/>
      <c r="U224" s="224"/>
      <c r="V224" s="64"/>
      <c r="W224" s="64"/>
      <c r="X224" s="64"/>
      <c r="Y224" s="163" t="str">
        <f t="shared" si="22"/>
        <v xml:space="preserve"> </v>
      </c>
      <c r="Z224" s="64"/>
      <c r="AA224" s="60"/>
      <c r="AB224" s="49">
        <f t="shared" si="23"/>
        <v>60</v>
      </c>
    </row>
    <row r="225" spans="1:28" ht="29.25" customHeight="1" x14ac:dyDescent="0.5">
      <c r="A225" s="53"/>
      <c r="B225" s="53"/>
      <c r="C225" s="53"/>
      <c r="D225" s="53"/>
      <c r="E225" s="53"/>
      <c r="F225" s="53"/>
      <c r="G225" s="53"/>
      <c r="I225" s="48"/>
      <c r="J225" s="48"/>
      <c r="K225" s="48"/>
      <c r="L225" s="48"/>
      <c r="M225" s="48"/>
      <c r="N225" s="48"/>
      <c r="O225" s="48"/>
      <c r="P225" s="50">
        <f t="shared" si="21"/>
        <v>1</v>
      </c>
      <c r="Q225" s="198"/>
      <c r="R225" s="198"/>
      <c r="S225" s="207"/>
      <c r="T225" s="232"/>
      <c r="U225" s="233"/>
      <c r="V225" s="208"/>
      <c r="W225" s="208"/>
      <c r="X225" s="208"/>
      <c r="Y225" s="209" t="str">
        <f t="shared" si="22"/>
        <v xml:space="preserve"> </v>
      </c>
      <c r="Z225" s="208"/>
      <c r="AA225" s="210"/>
      <c r="AB225" s="49">
        <f t="shared" si="23"/>
        <v>0</v>
      </c>
    </row>
    <row r="226" spans="1:28" ht="29.25" customHeight="1" x14ac:dyDescent="0.4">
      <c r="A226" s="53"/>
      <c r="B226" s="53"/>
      <c r="C226" s="53"/>
      <c r="D226" s="53"/>
      <c r="E226" s="53"/>
      <c r="F226" s="53"/>
      <c r="G226" s="53"/>
      <c r="I226" s="48"/>
      <c r="J226" s="48"/>
      <c r="K226" s="48"/>
      <c r="L226" s="48"/>
      <c r="M226" s="48"/>
      <c r="N226" s="48"/>
      <c r="O226" s="48"/>
      <c r="P226" s="50">
        <f t="shared" si="21"/>
        <v>1</v>
      </c>
      <c r="Q226" s="211"/>
      <c r="R226" s="211"/>
      <c r="S226" s="212"/>
      <c r="T226" s="226">
        <v>60</v>
      </c>
      <c r="U226" s="229">
        <f>AB227-((60/P227)*S227)</f>
        <v>60</v>
      </c>
      <c r="V226" s="201"/>
      <c r="W226" s="201"/>
      <c r="X226" s="201"/>
      <c r="Y226" s="213" t="str">
        <f t="shared" si="22"/>
        <v xml:space="preserve"> </v>
      </c>
      <c r="Z226" s="201"/>
      <c r="AA226" s="201"/>
      <c r="AB226" s="49">
        <f t="shared" si="23"/>
        <v>0</v>
      </c>
    </row>
    <row r="227" spans="1:28" ht="29.25" customHeight="1" x14ac:dyDescent="0.5">
      <c r="A227" s="53"/>
      <c r="B227" s="53"/>
      <c r="C227" s="53"/>
      <c r="D227" s="53"/>
      <c r="E227" s="53"/>
      <c r="F227" s="53"/>
      <c r="G227" s="53"/>
      <c r="I227" s="48"/>
      <c r="J227" s="48"/>
      <c r="K227" s="48"/>
      <c r="L227" s="48"/>
      <c r="M227" s="48"/>
      <c r="N227" s="48"/>
      <c r="O227" s="48"/>
      <c r="P227" s="50">
        <f t="shared" si="21"/>
        <v>1</v>
      </c>
      <c r="Q227" s="192"/>
      <c r="R227" s="192"/>
      <c r="S227" s="193"/>
      <c r="T227" s="227"/>
      <c r="U227" s="230"/>
      <c r="V227" s="65"/>
      <c r="W227" s="65"/>
      <c r="X227" s="65"/>
      <c r="Y227" s="164" t="str">
        <f t="shared" si="22"/>
        <v xml:space="preserve"> </v>
      </c>
      <c r="Z227" s="65"/>
      <c r="AA227" s="61"/>
      <c r="AB227" s="49">
        <f t="shared" si="23"/>
        <v>60</v>
      </c>
    </row>
    <row r="228" spans="1:28" ht="29.25" customHeight="1" x14ac:dyDescent="0.5">
      <c r="A228" s="53"/>
      <c r="B228" s="53"/>
      <c r="C228" s="53"/>
      <c r="D228" s="53"/>
      <c r="E228" s="53"/>
      <c r="F228" s="53"/>
      <c r="G228" s="53"/>
      <c r="I228" s="48"/>
      <c r="J228" s="48"/>
      <c r="K228" s="48"/>
      <c r="L228" s="48"/>
      <c r="M228" s="48"/>
      <c r="N228" s="48"/>
      <c r="O228" s="48"/>
      <c r="P228" s="50">
        <f t="shared" si="21"/>
        <v>1</v>
      </c>
      <c r="Q228" s="196"/>
      <c r="R228" s="196"/>
      <c r="S228" s="197"/>
      <c r="T228" s="228"/>
      <c r="U228" s="231"/>
      <c r="V228" s="198"/>
      <c r="W228" s="198"/>
      <c r="X228" s="198"/>
      <c r="Y228" s="199" t="str">
        <f t="shared" si="22"/>
        <v xml:space="preserve"> </v>
      </c>
      <c r="Z228" s="198"/>
      <c r="AA228" s="200"/>
      <c r="AB228" s="49">
        <f t="shared" si="23"/>
        <v>0</v>
      </c>
    </row>
    <row r="229" spans="1:28" ht="29.25" customHeight="1" x14ac:dyDescent="0.5">
      <c r="A229" s="53"/>
      <c r="B229" s="53"/>
      <c r="C229" s="53"/>
      <c r="D229" s="53"/>
      <c r="E229" s="53"/>
      <c r="F229" s="53"/>
      <c r="G229" s="53"/>
      <c r="I229" s="48"/>
      <c r="J229" s="48"/>
      <c r="K229" s="48"/>
      <c r="L229" s="48"/>
      <c r="M229" s="48"/>
      <c r="N229" s="48"/>
      <c r="O229" s="48"/>
      <c r="P229" s="50">
        <f t="shared" si="21"/>
        <v>1</v>
      </c>
      <c r="Q229" s="201"/>
      <c r="R229" s="202"/>
      <c r="S229" s="203"/>
      <c r="T229" s="220">
        <v>60</v>
      </c>
      <c r="U229" s="223">
        <f>AB230-((60/P230)*S230)</f>
        <v>60</v>
      </c>
      <c r="V229" s="204"/>
      <c r="W229" s="204"/>
      <c r="X229" s="204"/>
      <c r="Y229" s="205" t="str">
        <f t="shared" si="22"/>
        <v xml:space="preserve"> </v>
      </c>
      <c r="Z229" s="204"/>
      <c r="AA229" s="206"/>
      <c r="AB229" s="49">
        <f t="shared" si="23"/>
        <v>0</v>
      </c>
    </row>
    <row r="230" spans="1:28" ht="29.25" customHeight="1" x14ac:dyDescent="0.5">
      <c r="A230" s="53"/>
      <c r="B230" s="53"/>
      <c r="C230" s="53"/>
      <c r="D230" s="53"/>
      <c r="E230" s="53"/>
      <c r="F230" s="53"/>
      <c r="G230" s="53"/>
      <c r="I230" s="48"/>
      <c r="J230" s="48"/>
      <c r="K230" s="48"/>
      <c r="L230" s="48"/>
      <c r="M230" s="48"/>
      <c r="N230" s="48"/>
      <c r="O230" s="48"/>
      <c r="P230" s="50">
        <f t="shared" si="21"/>
        <v>1</v>
      </c>
      <c r="Q230" s="64"/>
      <c r="R230" s="64"/>
      <c r="S230" s="63"/>
      <c r="T230" s="221"/>
      <c r="U230" s="224"/>
      <c r="V230" s="64"/>
      <c r="W230" s="64"/>
      <c r="X230" s="64"/>
      <c r="Y230" s="163" t="str">
        <f t="shared" si="22"/>
        <v xml:space="preserve"> </v>
      </c>
      <c r="Z230" s="64"/>
      <c r="AA230" s="60"/>
      <c r="AB230" s="49">
        <f t="shared" si="23"/>
        <v>60</v>
      </c>
    </row>
    <row r="231" spans="1:28" ht="29.25" customHeight="1" x14ac:dyDescent="0.5">
      <c r="A231" s="53"/>
      <c r="B231" s="53"/>
      <c r="C231" s="53"/>
      <c r="D231" s="53"/>
      <c r="E231" s="53"/>
      <c r="F231" s="53"/>
      <c r="I231" s="48"/>
      <c r="J231" s="48"/>
      <c r="K231" s="48"/>
      <c r="L231" s="48"/>
      <c r="M231" s="48"/>
      <c r="N231" s="48"/>
      <c r="O231" s="48"/>
      <c r="P231" s="50">
        <f t="shared" si="21"/>
        <v>1</v>
      </c>
      <c r="Q231" s="198"/>
      <c r="R231" s="198"/>
      <c r="S231" s="207"/>
      <c r="T231" s="232"/>
      <c r="U231" s="233"/>
      <c r="V231" s="208"/>
      <c r="W231" s="208"/>
      <c r="X231" s="208"/>
      <c r="Y231" s="209" t="str">
        <f t="shared" si="22"/>
        <v xml:space="preserve"> </v>
      </c>
      <c r="Z231" s="208"/>
      <c r="AA231" s="210"/>
      <c r="AB231" s="49">
        <f t="shared" si="23"/>
        <v>0</v>
      </c>
    </row>
    <row r="232" spans="1:28" ht="29.25" customHeight="1" x14ac:dyDescent="0.4">
      <c r="A232" s="53"/>
      <c r="B232" s="53"/>
      <c r="C232" s="53"/>
      <c r="D232" s="53"/>
      <c r="E232" s="53"/>
      <c r="F232" s="53"/>
      <c r="I232" s="48"/>
      <c r="J232" s="48"/>
      <c r="K232" s="48"/>
      <c r="L232" s="48"/>
      <c r="M232" s="48"/>
      <c r="N232" s="48"/>
      <c r="O232" s="48"/>
      <c r="P232" s="50">
        <f t="shared" si="21"/>
        <v>1</v>
      </c>
      <c r="Q232" s="211"/>
      <c r="R232" s="211"/>
      <c r="S232" s="212"/>
      <c r="T232" s="226">
        <v>60</v>
      </c>
      <c r="U232" s="229">
        <f>AB233-((60/P233)*S233)</f>
        <v>60</v>
      </c>
      <c r="V232" s="201"/>
      <c r="W232" s="201"/>
      <c r="X232" s="201"/>
      <c r="Y232" s="213" t="str">
        <f t="shared" si="22"/>
        <v xml:space="preserve"> </v>
      </c>
      <c r="Z232" s="201"/>
      <c r="AA232" s="201"/>
      <c r="AB232" s="49">
        <f t="shared" si="23"/>
        <v>0</v>
      </c>
    </row>
    <row r="233" spans="1:28" ht="29.25" customHeight="1" x14ac:dyDescent="0.5">
      <c r="A233" s="53"/>
      <c r="B233" s="53"/>
      <c r="C233" s="53"/>
      <c r="D233" s="53"/>
      <c r="E233" s="53"/>
      <c r="F233" s="53"/>
      <c r="I233" s="48"/>
      <c r="J233" s="48"/>
      <c r="K233" s="48"/>
      <c r="L233" s="48"/>
      <c r="M233" s="48"/>
      <c r="N233" s="48"/>
      <c r="O233" s="48"/>
      <c r="P233" s="50">
        <f t="shared" si="21"/>
        <v>1</v>
      </c>
      <c r="Q233" s="192"/>
      <c r="R233" s="192"/>
      <c r="S233" s="193"/>
      <c r="T233" s="227"/>
      <c r="U233" s="230"/>
      <c r="V233" s="65"/>
      <c r="W233" s="65"/>
      <c r="X233" s="65"/>
      <c r="Y233" s="164" t="str">
        <f t="shared" si="22"/>
        <v xml:space="preserve"> </v>
      </c>
      <c r="Z233" s="65"/>
      <c r="AA233" s="61"/>
      <c r="AB233" s="49">
        <f t="shared" si="23"/>
        <v>60</v>
      </c>
    </row>
    <row r="234" spans="1:28" ht="29.25" customHeight="1" x14ac:dyDescent="0.5">
      <c r="A234" s="53"/>
      <c r="B234" s="53"/>
      <c r="C234" s="53"/>
      <c r="D234" s="53"/>
      <c r="E234" s="53"/>
      <c r="F234" s="53"/>
      <c r="I234" s="48"/>
      <c r="J234" s="48"/>
      <c r="K234" s="48"/>
      <c r="L234" s="48"/>
      <c r="M234" s="48"/>
      <c r="N234" s="48"/>
      <c r="O234" s="48"/>
      <c r="P234" s="50">
        <f t="shared" si="21"/>
        <v>1</v>
      </c>
      <c r="Q234" s="196"/>
      <c r="R234" s="196"/>
      <c r="S234" s="197"/>
      <c r="T234" s="228"/>
      <c r="U234" s="231"/>
      <c r="V234" s="198"/>
      <c r="W234" s="198"/>
      <c r="X234" s="198"/>
      <c r="Y234" s="199" t="str">
        <f t="shared" si="22"/>
        <v xml:space="preserve"> </v>
      </c>
      <c r="Z234" s="198"/>
      <c r="AA234" s="200"/>
      <c r="AB234" s="49">
        <f t="shared" si="23"/>
        <v>0</v>
      </c>
    </row>
    <row r="235" spans="1:28" ht="29.25" customHeight="1" x14ac:dyDescent="0.5">
      <c r="A235" s="53"/>
      <c r="B235" s="53"/>
      <c r="C235" s="53"/>
      <c r="D235" s="53"/>
      <c r="E235" s="53"/>
      <c r="F235" s="53"/>
      <c r="I235" s="48"/>
      <c r="J235" s="48"/>
      <c r="K235" s="48"/>
      <c r="L235" s="48"/>
      <c r="M235" s="48"/>
      <c r="N235" s="48"/>
      <c r="O235" s="48"/>
      <c r="P235" s="50">
        <f t="shared" si="21"/>
        <v>1</v>
      </c>
      <c r="Q235" s="201"/>
      <c r="R235" s="202"/>
      <c r="S235" s="203"/>
      <c r="T235" s="220">
        <v>60</v>
      </c>
      <c r="U235" s="223">
        <f>AB236-((60/P236)*S236)</f>
        <v>60</v>
      </c>
      <c r="V235" s="204"/>
      <c r="W235" s="204"/>
      <c r="X235" s="204"/>
      <c r="Y235" s="205" t="str">
        <f t="shared" si="22"/>
        <v xml:space="preserve"> </v>
      </c>
      <c r="Z235" s="204"/>
      <c r="AA235" s="206"/>
      <c r="AB235" s="49">
        <f t="shared" si="23"/>
        <v>0</v>
      </c>
    </row>
    <row r="236" spans="1:28" ht="29.25" customHeight="1" x14ac:dyDescent="0.5">
      <c r="A236" s="53"/>
      <c r="B236" s="53"/>
      <c r="C236" s="53"/>
      <c r="D236" s="53"/>
      <c r="E236" s="53"/>
      <c r="F236" s="53"/>
      <c r="I236" s="48"/>
      <c r="J236" s="48"/>
      <c r="K236" s="48"/>
      <c r="L236" s="48"/>
      <c r="M236" s="48"/>
      <c r="N236" s="48"/>
      <c r="O236" s="48"/>
      <c r="P236" s="50">
        <f t="shared" si="21"/>
        <v>1</v>
      </c>
      <c r="Q236" s="64"/>
      <c r="R236" s="64"/>
      <c r="S236" s="63"/>
      <c r="T236" s="221"/>
      <c r="U236" s="224"/>
      <c r="V236" s="64"/>
      <c r="W236" s="64"/>
      <c r="X236" s="64"/>
      <c r="Y236" s="163" t="str">
        <f t="shared" si="22"/>
        <v xml:space="preserve"> </v>
      </c>
      <c r="Z236" s="64"/>
      <c r="AA236" s="60"/>
      <c r="AB236" s="49">
        <f t="shared" si="23"/>
        <v>60</v>
      </c>
    </row>
    <row r="237" spans="1:28" ht="29.25" customHeight="1" x14ac:dyDescent="0.5">
      <c r="A237" s="53"/>
      <c r="B237" s="53"/>
      <c r="C237" s="53"/>
      <c r="D237" s="53"/>
      <c r="E237" s="53"/>
      <c r="F237" s="53"/>
      <c r="I237" s="48"/>
      <c r="J237" s="48"/>
      <c r="K237" s="48"/>
      <c r="L237" s="48"/>
      <c r="M237" s="48"/>
      <c r="N237" s="48"/>
      <c r="O237" s="48"/>
      <c r="P237" s="50">
        <f t="shared" si="21"/>
        <v>1</v>
      </c>
      <c r="Q237" s="198"/>
      <c r="R237" s="198"/>
      <c r="S237" s="207"/>
      <c r="T237" s="232"/>
      <c r="U237" s="233"/>
      <c r="V237" s="208"/>
      <c r="W237" s="208"/>
      <c r="X237" s="208"/>
      <c r="Y237" s="209" t="str">
        <f t="shared" si="22"/>
        <v xml:space="preserve"> </v>
      </c>
      <c r="Z237" s="208"/>
      <c r="AA237" s="210"/>
      <c r="AB237" s="49">
        <f t="shared" si="23"/>
        <v>0</v>
      </c>
    </row>
    <row r="238" spans="1:28" ht="29.25" customHeight="1" x14ac:dyDescent="0.4">
      <c r="A238" s="53"/>
      <c r="B238" s="53"/>
      <c r="C238" s="53"/>
      <c r="D238" s="53"/>
      <c r="E238" s="53"/>
      <c r="F238" s="53"/>
      <c r="I238" s="48"/>
      <c r="J238" s="48"/>
      <c r="K238" s="48"/>
      <c r="L238" s="48"/>
      <c r="M238" s="48"/>
      <c r="N238" s="48"/>
      <c r="O238" s="48"/>
      <c r="P238" s="50">
        <f t="shared" si="21"/>
        <v>1</v>
      </c>
      <c r="Q238" s="211"/>
      <c r="R238" s="211"/>
      <c r="S238" s="212"/>
      <c r="T238" s="226">
        <v>60</v>
      </c>
      <c r="U238" s="229">
        <f>AB239-((60/P239)*S239)</f>
        <v>60</v>
      </c>
      <c r="V238" s="201"/>
      <c r="W238" s="201"/>
      <c r="X238" s="201"/>
      <c r="Y238" s="213" t="str">
        <f t="shared" si="22"/>
        <v xml:space="preserve"> </v>
      </c>
      <c r="Z238" s="201"/>
      <c r="AA238" s="201"/>
      <c r="AB238" s="49">
        <f t="shared" si="23"/>
        <v>0</v>
      </c>
    </row>
    <row r="239" spans="1:28" ht="29.25" customHeight="1" x14ac:dyDescent="0.5">
      <c r="A239" s="53"/>
      <c r="B239" s="53"/>
      <c r="C239" s="53"/>
      <c r="D239" s="53"/>
      <c r="E239" s="53"/>
      <c r="F239" s="53"/>
      <c r="I239" s="48"/>
      <c r="J239" s="48"/>
      <c r="K239" s="48"/>
      <c r="L239" s="48"/>
      <c r="M239" s="48"/>
      <c r="N239" s="48"/>
      <c r="O239" s="48"/>
      <c r="P239" s="50">
        <f t="shared" si="21"/>
        <v>1</v>
      </c>
      <c r="Q239" s="192"/>
      <c r="R239" s="192"/>
      <c r="S239" s="193"/>
      <c r="T239" s="227"/>
      <c r="U239" s="230"/>
      <c r="V239" s="65"/>
      <c r="W239" s="65"/>
      <c r="X239" s="65"/>
      <c r="Y239" s="164" t="str">
        <f t="shared" si="22"/>
        <v xml:space="preserve"> </v>
      </c>
      <c r="Z239" s="65"/>
      <c r="AA239" s="61"/>
      <c r="AB239" s="49">
        <f t="shared" si="23"/>
        <v>60</v>
      </c>
    </row>
    <row r="240" spans="1:28" ht="29.25" customHeight="1" x14ac:dyDescent="0.5">
      <c r="I240" s="48"/>
      <c r="J240" s="48"/>
      <c r="K240" s="48"/>
      <c r="L240" s="48"/>
      <c r="M240" s="48"/>
      <c r="N240" s="48"/>
      <c r="O240" s="48"/>
      <c r="P240" s="50">
        <f t="shared" si="21"/>
        <v>1</v>
      </c>
      <c r="Q240" s="196"/>
      <c r="R240" s="196"/>
      <c r="S240" s="197"/>
      <c r="T240" s="228"/>
      <c r="U240" s="231"/>
      <c r="V240" s="198"/>
      <c r="W240" s="198"/>
      <c r="X240" s="198"/>
      <c r="Y240" s="199" t="str">
        <f t="shared" si="22"/>
        <v xml:space="preserve"> </v>
      </c>
      <c r="Z240" s="198"/>
      <c r="AA240" s="200"/>
      <c r="AB240" s="49">
        <f t="shared" si="23"/>
        <v>0</v>
      </c>
    </row>
    <row r="241" spans="9:28" ht="29.25" customHeight="1" x14ac:dyDescent="0.5">
      <c r="I241" s="48"/>
      <c r="J241" s="48"/>
      <c r="K241" s="48"/>
      <c r="L241" s="48"/>
      <c r="M241" s="48"/>
      <c r="N241" s="48"/>
      <c r="O241" s="48"/>
      <c r="P241" s="50">
        <f t="shared" si="21"/>
        <v>1</v>
      </c>
      <c r="Q241" s="201"/>
      <c r="R241" s="202"/>
      <c r="S241" s="203"/>
      <c r="T241" s="220">
        <v>60</v>
      </c>
      <c r="U241" s="223">
        <f>AB242-((60/P242)*S242)</f>
        <v>60</v>
      </c>
      <c r="V241" s="204"/>
      <c r="W241" s="204"/>
      <c r="X241" s="204"/>
      <c r="Y241" s="205" t="str">
        <f t="shared" si="22"/>
        <v xml:space="preserve"> </v>
      </c>
      <c r="Z241" s="204"/>
      <c r="AA241" s="206"/>
      <c r="AB241" s="49">
        <f t="shared" si="23"/>
        <v>0</v>
      </c>
    </row>
    <row r="242" spans="9:28" ht="29.25" customHeight="1" x14ac:dyDescent="0.5">
      <c r="I242" s="48"/>
      <c r="J242" s="48"/>
      <c r="K242" s="48"/>
      <c r="L242" s="48"/>
      <c r="M242" s="48"/>
      <c r="N242" s="48"/>
      <c r="O242" s="48"/>
      <c r="P242" s="50">
        <f t="shared" si="21"/>
        <v>1</v>
      </c>
      <c r="Q242" s="64"/>
      <c r="R242" s="64"/>
      <c r="S242" s="63"/>
      <c r="T242" s="221"/>
      <c r="U242" s="224"/>
      <c r="V242" s="64"/>
      <c r="W242" s="64"/>
      <c r="X242" s="64"/>
      <c r="Y242" s="163" t="str">
        <f t="shared" si="22"/>
        <v xml:space="preserve"> </v>
      </c>
      <c r="Z242" s="64"/>
      <c r="AA242" s="60"/>
      <c r="AB242" s="49">
        <f t="shared" si="23"/>
        <v>60</v>
      </c>
    </row>
    <row r="243" spans="9:28" ht="29.25" customHeight="1" x14ac:dyDescent="0.5">
      <c r="I243" s="48"/>
      <c r="J243" s="48"/>
      <c r="K243" s="48"/>
      <c r="L243" s="48"/>
      <c r="M243" s="48"/>
      <c r="N243" s="48"/>
      <c r="O243" s="48"/>
      <c r="P243" s="50">
        <f t="shared" si="21"/>
        <v>1</v>
      </c>
      <c r="Q243" s="198"/>
      <c r="R243" s="198"/>
      <c r="S243" s="207"/>
      <c r="T243" s="232"/>
      <c r="U243" s="233"/>
      <c r="V243" s="208"/>
      <c r="W243" s="208"/>
      <c r="X243" s="208"/>
      <c r="Y243" s="209" t="str">
        <f t="shared" si="22"/>
        <v xml:space="preserve"> </v>
      </c>
      <c r="Z243" s="208"/>
      <c r="AA243" s="210"/>
      <c r="AB243" s="49">
        <f t="shared" si="23"/>
        <v>0</v>
      </c>
    </row>
    <row r="244" spans="9:28" ht="29.25" customHeight="1" x14ac:dyDescent="0.4">
      <c r="I244" s="48"/>
      <c r="J244" s="48"/>
      <c r="K244" s="48"/>
      <c r="L244" s="48"/>
      <c r="M244" s="48"/>
      <c r="N244" s="48"/>
      <c r="O244" s="48"/>
      <c r="P244" s="50">
        <f t="shared" si="21"/>
        <v>1</v>
      </c>
      <c r="Q244" s="211"/>
      <c r="R244" s="211"/>
      <c r="S244" s="212"/>
      <c r="T244" s="226">
        <v>60</v>
      </c>
      <c r="U244" s="229">
        <f>AB245-((60/P245)*S245)</f>
        <v>60</v>
      </c>
      <c r="V244" s="201"/>
      <c r="W244" s="201"/>
      <c r="X244" s="201"/>
      <c r="Y244" s="213" t="str">
        <f t="shared" si="22"/>
        <v xml:space="preserve"> </v>
      </c>
      <c r="Z244" s="201"/>
      <c r="AA244" s="201"/>
      <c r="AB244" s="49">
        <f t="shared" si="23"/>
        <v>0</v>
      </c>
    </row>
    <row r="245" spans="9:28" ht="29.25" customHeight="1" x14ac:dyDescent="0.5">
      <c r="I245" s="48"/>
      <c r="J245" s="48"/>
      <c r="K245" s="48"/>
      <c r="L245" s="48"/>
      <c r="M245" s="48"/>
      <c r="N245" s="48"/>
      <c r="O245" s="48"/>
      <c r="P245" s="50">
        <f t="shared" si="21"/>
        <v>1</v>
      </c>
      <c r="Q245" s="192"/>
      <c r="R245" s="192"/>
      <c r="S245" s="193"/>
      <c r="T245" s="227"/>
      <c r="U245" s="230"/>
      <c r="V245" s="65"/>
      <c r="W245" s="65"/>
      <c r="X245" s="65"/>
      <c r="Y245" s="164" t="str">
        <f t="shared" si="22"/>
        <v xml:space="preserve"> </v>
      </c>
      <c r="Z245" s="65"/>
      <c r="AA245" s="61"/>
      <c r="AB245" s="49">
        <f t="shared" si="23"/>
        <v>60</v>
      </c>
    </row>
    <row r="246" spans="9:28" ht="29.25" customHeight="1" x14ac:dyDescent="0.5">
      <c r="I246" s="48"/>
      <c r="J246" s="48"/>
      <c r="K246" s="48"/>
      <c r="L246" s="48"/>
      <c r="M246" s="48"/>
      <c r="N246" s="48"/>
      <c r="O246" s="48"/>
      <c r="P246" s="50">
        <f t="shared" si="21"/>
        <v>1</v>
      </c>
      <c r="Q246" s="196"/>
      <c r="R246" s="196"/>
      <c r="S246" s="197"/>
      <c r="T246" s="228"/>
      <c r="U246" s="231"/>
      <c r="V246" s="198"/>
      <c r="W246" s="198"/>
      <c r="X246" s="198"/>
      <c r="Y246" s="199" t="str">
        <f t="shared" si="22"/>
        <v xml:space="preserve"> </v>
      </c>
      <c r="Z246" s="198"/>
      <c r="AA246" s="200"/>
      <c r="AB246" s="49">
        <f t="shared" si="23"/>
        <v>0</v>
      </c>
    </row>
    <row r="247" spans="9:28" ht="29.25" customHeight="1" x14ac:dyDescent="0.5">
      <c r="I247" s="48"/>
      <c r="J247" s="48"/>
      <c r="K247" s="48"/>
      <c r="L247" s="48"/>
      <c r="M247" s="48"/>
      <c r="N247" s="48"/>
      <c r="O247" s="48"/>
      <c r="P247" s="50">
        <f t="shared" si="21"/>
        <v>1</v>
      </c>
      <c r="Q247" s="201"/>
      <c r="R247" s="202"/>
      <c r="S247" s="203"/>
      <c r="T247" s="220">
        <v>60</v>
      </c>
      <c r="U247" s="223">
        <f>AB248-((60/P248)*S248)</f>
        <v>60</v>
      </c>
      <c r="V247" s="204"/>
      <c r="W247" s="204"/>
      <c r="X247" s="204"/>
      <c r="Y247" s="205" t="str">
        <f t="shared" si="22"/>
        <v xml:space="preserve"> </v>
      </c>
      <c r="Z247" s="204"/>
      <c r="AA247" s="206"/>
      <c r="AB247" s="49">
        <f t="shared" si="23"/>
        <v>0</v>
      </c>
    </row>
    <row r="248" spans="9:28" ht="29.25" customHeight="1" x14ac:dyDescent="0.5">
      <c r="I248" s="48"/>
      <c r="J248" s="48"/>
      <c r="K248" s="48"/>
      <c r="L248" s="48"/>
      <c r="M248" s="48"/>
      <c r="N248" s="48"/>
      <c r="O248" s="48"/>
      <c r="P248" s="50">
        <f t="shared" si="21"/>
        <v>1</v>
      </c>
      <c r="Q248" s="64"/>
      <c r="R248" s="64"/>
      <c r="S248" s="63"/>
      <c r="T248" s="221"/>
      <c r="U248" s="224"/>
      <c r="V248" s="64"/>
      <c r="W248" s="64"/>
      <c r="X248" s="64"/>
      <c r="Y248" s="163" t="str">
        <f t="shared" si="22"/>
        <v xml:space="preserve"> </v>
      </c>
      <c r="Z248" s="64"/>
      <c r="AA248" s="60"/>
      <c r="AB248" s="49">
        <f t="shared" si="23"/>
        <v>60</v>
      </c>
    </row>
    <row r="249" spans="9:28" ht="29.25" customHeight="1" x14ac:dyDescent="0.5">
      <c r="I249" s="48"/>
      <c r="J249" s="48"/>
      <c r="K249" s="48"/>
      <c r="L249" s="48"/>
      <c r="M249" s="48"/>
      <c r="N249" s="48"/>
      <c r="O249" s="48"/>
      <c r="P249" s="50">
        <f t="shared" si="21"/>
        <v>1</v>
      </c>
      <c r="Q249" s="198"/>
      <c r="R249" s="198"/>
      <c r="S249" s="207"/>
      <c r="T249" s="232"/>
      <c r="U249" s="233"/>
      <c r="V249" s="208"/>
      <c r="W249" s="208"/>
      <c r="X249" s="208"/>
      <c r="Y249" s="209" t="str">
        <f t="shared" si="22"/>
        <v xml:space="preserve"> </v>
      </c>
      <c r="Z249" s="208"/>
      <c r="AA249" s="210"/>
      <c r="AB249" s="49">
        <f t="shared" si="23"/>
        <v>0</v>
      </c>
    </row>
    <row r="250" spans="9:28" ht="29.25" customHeight="1" x14ac:dyDescent="0.4">
      <c r="I250" s="48"/>
      <c r="J250" s="48"/>
      <c r="K250" s="48"/>
      <c r="L250" s="48"/>
      <c r="M250" s="48"/>
      <c r="N250" s="48"/>
      <c r="O250" s="48"/>
      <c r="P250" s="50">
        <f t="shared" si="21"/>
        <v>1</v>
      </c>
      <c r="Q250" s="211"/>
      <c r="R250" s="211"/>
      <c r="S250" s="212"/>
      <c r="T250" s="226">
        <v>60</v>
      </c>
      <c r="U250" s="229">
        <f>AB251-((60/P251)*S251)</f>
        <v>60</v>
      </c>
      <c r="V250" s="201"/>
      <c r="W250" s="201"/>
      <c r="X250" s="201"/>
      <c r="Y250" s="213" t="str">
        <f t="shared" si="22"/>
        <v xml:space="preserve"> </v>
      </c>
      <c r="Z250" s="201"/>
      <c r="AA250" s="201"/>
      <c r="AB250" s="49">
        <f t="shared" si="23"/>
        <v>0</v>
      </c>
    </row>
    <row r="251" spans="9:28" ht="29.25" customHeight="1" x14ac:dyDescent="0.5">
      <c r="I251" s="48"/>
      <c r="J251" s="48"/>
      <c r="K251" s="48"/>
      <c r="L251" s="48"/>
      <c r="M251" s="48"/>
      <c r="N251" s="48"/>
      <c r="O251" s="48"/>
      <c r="P251" s="50">
        <f t="shared" si="21"/>
        <v>1</v>
      </c>
      <c r="Q251" s="192"/>
      <c r="R251" s="192"/>
      <c r="S251" s="193"/>
      <c r="T251" s="227"/>
      <c r="U251" s="230"/>
      <c r="V251" s="65"/>
      <c r="W251" s="65"/>
      <c r="X251" s="65"/>
      <c r="Y251" s="164" t="str">
        <f t="shared" si="22"/>
        <v xml:space="preserve"> </v>
      </c>
      <c r="Z251" s="65"/>
      <c r="AA251" s="61"/>
      <c r="AB251" s="49">
        <f t="shared" si="23"/>
        <v>60</v>
      </c>
    </row>
    <row r="252" spans="9:28" ht="29.25" customHeight="1" x14ac:dyDescent="0.5">
      <c r="I252" s="48"/>
      <c r="J252" s="48"/>
      <c r="K252" s="48"/>
      <c r="L252" s="48"/>
      <c r="M252" s="48"/>
      <c r="N252" s="48"/>
      <c r="O252" s="48"/>
      <c r="P252" s="50">
        <f t="shared" si="21"/>
        <v>1</v>
      </c>
      <c r="Q252" s="196"/>
      <c r="R252" s="196"/>
      <c r="S252" s="197"/>
      <c r="T252" s="228"/>
      <c r="U252" s="231"/>
      <c r="V252" s="198"/>
      <c r="W252" s="198"/>
      <c r="X252" s="198"/>
      <c r="Y252" s="199" t="str">
        <f t="shared" si="22"/>
        <v xml:space="preserve"> </v>
      </c>
      <c r="Z252" s="198"/>
      <c r="AA252" s="200"/>
      <c r="AB252" s="49">
        <f t="shared" si="23"/>
        <v>0</v>
      </c>
    </row>
    <row r="253" spans="9:28" ht="29.25" customHeight="1" x14ac:dyDescent="0.5">
      <c r="I253" s="48"/>
      <c r="J253" s="48"/>
      <c r="K253" s="48"/>
      <c r="L253" s="48"/>
      <c r="M253" s="48"/>
      <c r="N253" s="48"/>
      <c r="O253" s="48"/>
      <c r="P253" s="50">
        <f t="shared" si="21"/>
        <v>1</v>
      </c>
      <c r="Q253" s="201"/>
      <c r="R253" s="202"/>
      <c r="S253" s="203"/>
      <c r="T253" s="220">
        <v>60</v>
      </c>
      <c r="U253" s="223">
        <f>AB254-((60/P254)*S254)</f>
        <v>60</v>
      </c>
      <c r="V253" s="204"/>
      <c r="W253" s="204"/>
      <c r="X253" s="204"/>
      <c r="Y253" s="205" t="str">
        <f t="shared" si="22"/>
        <v xml:space="preserve"> </v>
      </c>
      <c r="Z253" s="204"/>
      <c r="AA253" s="206"/>
      <c r="AB253" s="49">
        <f t="shared" si="23"/>
        <v>0</v>
      </c>
    </row>
    <row r="254" spans="9:28" ht="29.25" customHeight="1" x14ac:dyDescent="0.5">
      <c r="I254" s="48"/>
      <c r="J254" s="48"/>
      <c r="K254" s="48"/>
      <c r="L254" s="48"/>
      <c r="M254" s="48"/>
      <c r="N254" s="48"/>
      <c r="O254" s="48"/>
      <c r="P254" s="50">
        <f t="shared" si="21"/>
        <v>1</v>
      </c>
      <c r="Q254" s="64"/>
      <c r="R254" s="64"/>
      <c r="S254" s="63"/>
      <c r="T254" s="221"/>
      <c r="U254" s="224"/>
      <c r="V254" s="64"/>
      <c r="W254" s="64"/>
      <c r="X254" s="64"/>
      <c r="Y254" s="163" t="str">
        <f t="shared" si="22"/>
        <v xml:space="preserve"> </v>
      </c>
      <c r="Z254" s="64"/>
      <c r="AA254" s="60"/>
      <c r="AB254" s="49">
        <f t="shared" si="23"/>
        <v>60</v>
      </c>
    </row>
    <row r="255" spans="9:28" ht="29.25" customHeight="1" x14ac:dyDescent="0.5">
      <c r="I255" s="48"/>
      <c r="J255" s="48"/>
      <c r="K255" s="48"/>
      <c r="L255" s="48"/>
      <c r="M255" s="48"/>
      <c r="N255" s="48"/>
      <c r="O255" s="48"/>
      <c r="P255" s="50">
        <f t="shared" si="21"/>
        <v>1</v>
      </c>
      <c r="Q255" s="198"/>
      <c r="R255" s="198"/>
      <c r="S255" s="207"/>
      <c r="T255" s="232"/>
      <c r="U255" s="233"/>
      <c r="V255" s="208"/>
      <c r="W255" s="208"/>
      <c r="X255" s="208"/>
      <c r="Y255" s="209" t="str">
        <f t="shared" si="22"/>
        <v xml:space="preserve"> </v>
      </c>
      <c r="Z255" s="208"/>
      <c r="AA255" s="210"/>
      <c r="AB255" s="49">
        <f t="shared" si="23"/>
        <v>0</v>
      </c>
    </row>
    <row r="256" spans="9:28" ht="29.25" customHeight="1" x14ac:dyDescent="0.4">
      <c r="I256" s="48"/>
      <c r="J256" s="48"/>
      <c r="K256" s="48"/>
      <c r="L256" s="48"/>
      <c r="M256" s="48"/>
      <c r="N256" s="48"/>
      <c r="O256" s="48"/>
      <c r="P256" s="50">
        <f t="shared" si="21"/>
        <v>1</v>
      </c>
      <c r="Q256" s="211"/>
      <c r="R256" s="211"/>
      <c r="S256" s="212"/>
      <c r="T256" s="226">
        <v>60</v>
      </c>
      <c r="U256" s="229">
        <f>AB257-((60/P257)*S257)</f>
        <v>60</v>
      </c>
      <c r="V256" s="201"/>
      <c r="W256" s="201"/>
      <c r="X256" s="201"/>
      <c r="Y256" s="213" t="str">
        <f t="shared" si="22"/>
        <v xml:space="preserve"> </v>
      </c>
      <c r="Z256" s="201"/>
      <c r="AA256" s="201"/>
      <c r="AB256" s="49">
        <f t="shared" si="23"/>
        <v>0</v>
      </c>
    </row>
    <row r="257" spans="9:28" ht="29.25" customHeight="1" x14ac:dyDescent="0.5">
      <c r="I257" s="48"/>
      <c r="J257" s="48"/>
      <c r="K257" s="48"/>
      <c r="L257" s="48"/>
      <c r="M257" s="48"/>
      <c r="N257" s="48"/>
      <c r="O257" s="48"/>
      <c r="P257" s="50">
        <f t="shared" si="21"/>
        <v>1</v>
      </c>
      <c r="Q257" s="192"/>
      <c r="R257" s="192"/>
      <c r="S257" s="193"/>
      <c r="T257" s="227"/>
      <c r="U257" s="230"/>
      <c r="V257" s="65"/>
      <c r="W257" s="65"/>
      <c r="X257" s="65"/>
      <c r="Y257" s="164" t="str">
        <f t="shared" si="22"/>
        <v xml:space="preserve"> </v>
      </c>
      <c r="Z257" s="65"/>
      <c r="AA257" s="61"/>
      <c r="AB257" s="49">
        <f t="shared" si="23"/>
        <v>60</v>
      </c>
    </row>
    <row r="258" spans="9:28" ht="29.25" customHeight="1" x14ac:dyDescent="0.5">
      <c r="I258" s="48"/>
      <c r="J258" s="48"/>
      <c r="K258" s="48"/>
      <c r="L258" s="48"/>
      <c r="M258" s="48"/>
      <c r="N258" s="48"/>
      <c r="O258" s="48"/>
      <c r="P258" s="50">
        <f t="shared" si="21"/>
        <v>1</v>
      </c>
      <c r="Q258" s="196"/>
      <c r="R258" s="196"/>
      <c r="S258" s="197"/>
      <c r="T258" s="228"/>
      <c r="U258" s="231"/>
      <c r="V258" s="198"/>
      <c r="W258" s="198"/>
      <c r="X258" s="198"/>
      <c r="Y258" s="199" t="str">
        <f t="shared" si="22"/>
        <v xml:space="preserve"> </v>
      </c>
      <c r="Z258" s="198"/>
      <c r="AA258" s="200"/>
      <c r="AB258" s="49">
        <f t="shared" si="23"/>
        <v>0</v>
      </c>
    </row>
    <row r="259" spans="9:28" ht="29.25" customHeight="1" x14ac:dyDescent="0.5">
      <c r="I259" s="48"/>
      <c r="J259" s="48"/>
      <c r="K259" s="48"/>
      <c r="L259" s="48"/>
      <c r="M259" s="48"/>
      <c r="N259" s="48"/>
      <c r="O259" s="48"/>
      <c r="P259" s="50">
        <f t="shared" si="21"/>
        <v>1</v>
      </c>
      <c r="Q259" s="201"/>
      <c r="R259" s="202"/>
      <c r="S259" s="203"/>
      <c r="T259" s="220">
        <v>60</v>
      </c>
      <c r="U259" s="223">
        <f>AB260-((60/P260)*S260)</f>
        <v>60</v>
      </c>
      <c r="V259" s="204"/>
      <c r="W259" s="204"/>
      <c r="X259" s="204"/>
      <c r="Y259" s="205" t="str">
        <f t="shared" si="22"/>
        <v xml:space="preserve"> </v>
      </c>
      <c r="Z259" s="204"/>
      <c r="AA259" s="206"/>
      <c r="AB259" s="49">
        <f t="shared" si="23"/>
        <v>0</v>
      </c>
    </row>
    <row r="260" spans="9:28" ht="29.25" customHeight="1" x14ac:dyDescent="0.5">
      <c r="I260" s="48"/>
      <c r="J260" s="48"/>
      <c r="K260" s="48"/>
      <c r="L260" s="48"/>
      <c r="M260" s="48"/>
      <c r="N260" s="48"/>
      <c r="O260" s="48"/>
      <c r="P260" s="50">
        <f t="shared" si="21"/>
        <v>1</v>
      </c>
      <c r="Q260" s="64"/>
      <c r="R260" s="64"/>
      <c r="S260" s="63"/>
      <c r="T260" s="221"/>
      <c r="U260" s="224"/>
      <c r="V260" s="64"/>
      <c r="W260" s="64"/>
      <c r="X260" s="64"/>
      <c r="Y260" s="163" t="str">
        <f t="shared" si="22"/>
        <v xml:space="preserve"> </v>
      </c>
      <c r="Z260" s="64"/>
      <c r="AA260" s="60"/>
      <c r="AB260" s="49">
        <f t="shared" si="23"/>
        <v>60</v>
      </c>
    </row>
    <row r="261" spans="9:28" ht="29.25" customHeight="1" x14ac:dyDescent="0.5">
      <c r="I261" s="48"/>
      <c r="J261" s="48"/>
      <c r="K261" s="48"/>
      <c r="L261" s="48"/>
      <c r="M261" s="48"/>
      <c r="N261" s="48"/>
      <c r="O261" s="48"/>
      <c r="P261" s="50">
        <f t="shared" ref="P261:P324" si="24">IF(Q261=$B$26,(IF(R261=$C$28,$D$12,$D$5)),(IF(Q261=$B$27,$D$6,(IF(Q261=$B$28,$D$6,(IF(Q261=$B$29,$D$6,(IF(Q261=$B$30,$D$6,(IF(Q261=$B$31,$D$8,(IF(Q261=$B$32,$D$9,(IF(Q261=$B$33,$D$10,(IF(Q261=$B$34,$D$11,(IF(Q261=$B$35,$D$13,(IF(Q261=$B$38,$D$14,(IF(Q261=$B$36,$D$7,(IF(Q261=$B$37,$D$15,1)))))))))))))))))))))))))</f>
        <v>1</v>
      </c>
      <c r="Q261" s="198"/>
      <c r="R261" s="198"/>
      <c r="S261" s="207"/>
      <c r="T261" s="232"/>
      <c r="U261" s="233"/>
      <c r="V261" s="208"/>
      <c r="W261" s="208"/>
      <c r="X261" s="208"/>
      <c r="Y261" s="209" t="str">
        <f t="shared" ref="Y261:Y324" si="25">IF(X261=1,"Calidad",(IF(X261=2,"Logistica",(IF(X261=3,"Manufactura",(IF(X261=4,"Mantenimiento",(IF(X261=5,"Cambio de modelo",(IF(X261=6,"Starving",(IF(X261=7,"Bloqueo",(IF(X261=8,"Paro Programado",(IF(X261=9,"Falta de Personal",IF(X261=10,"Otros"," "))))))))))))))))))</f>
        <v xml:space="preserve"> </v>
      </c>
      <c r="Z261" s="208"/>
      <c r="AA261" s="210"/>
      <c r="AB261" s="49">
        <f t="shared" ref="AB261:AB324" si="26">IF(T260=$F$20,45,(IF(T260=$F$21,30,(IF(T260=$F$22,50,(IF(T260=$F$23,60,0)))))))</f>
        <v>0</v>
      </c>
    </row>
    <row r="262" spans="9:28" ht="29.25" customHeight="1" x14ac:dyDescent="0.4">
      <c r="I262" s="48"/>
      <c r="J262" s="48"/>
      <c r="K262" s="48"/>
      <c r="L262" s="48"/>
      <c r="M262" s="48"/>
      <c r="N262" s="48"/>
      <c r="O262" s="48"/>
      <c r="P262" s="50">
        <f t="shared" si="24"/>
        <v>1</v>
      </c>
      <c r="Q262" s="211"/>
      <c r="R262" s="211"/>
      <c r="S262" s="212"/>
      <c r="T262" s="226">
        <v>60</v>
      </c>
      <c r="U262" s="229">
        <f>AB263-((60/P263)*S263)</f>
        <v>60</v>
      </c>
      <c r="V262" s="201"/>
      <c r="W262" s="201"/>
      <c r="X262" s="201"/>
      <c r="Y262" s="213" t="str">
        <f t="shared" si="25"/>
        <v xml:space="preserve"> </v>
      </c>
      <c r="Z262" s="201"/>
      <c r="AA262" s="201"/>
      <c r="AB262" s="49">
        <f t="shared" si="26"/>
        <v>0</v>
      </c>
    </row>
    <row r="263" spans="9:28" ht="29.25" customHeight="1" x14ac:dyDescent="0.5">
      <c r="I263" s="48"/>
      <c r="J263" s="48"/>
      <c r="K263" s="48"/>
      <c r="L263" s="48"/>
      <c r="M263" s="48"/>
      <c r="N263" s="48"/>
      <c r="O263" s="48"/>
      <c r="P263" s="50">
        <f t="shared" si="24"/>
        <v>1</v>
      </c>
      <c r="Q263" s="192"/>
      <c r="R263" s="192"/>
      <c r="S263" s="193"/>
      <c r="T263" s="227"/>
      <c r="U263" s="230"/>
      <c r="V263" s="65"/>
      <c r="W263" s="65"/>
      <c r="X263" s="65"/>
      <c r="Y263" s="164" t="str">
        <f t="shared" si="25"/>
        <v xml:space="preserve"> </v>
      </c>
      <c r="Z263" s="65"/>
      <c r="AA263" s="61"/>
      <c r="AB263" s="49">
        <f t="shared" si="26"/>
        <v>60</v>
      </c>
    </row>
    <row r="264" spans="9:28" ht="29.25" customHeight="1" x14ac:dyDescent="0.5">
      <c r="I264" s="48"/>
      <c r="J264" s="48"/>
      <c r="K264" s="48"/>
      <c r="L264" s="48"/>
      <c r="M264" s="48"/>
      <c r="N264" s="48"/>
      <c r="O264" s="48"/>
      <c r="P264" s="50">
        <f t="shared" si="24"/>
        <v>1</v>
      </c>
      <c r="Q264" s="196"/>
      <c r="R264" s="196"/>
      <c r="S264" s="197"/>
      <c r="T264" s="228"/>
      <c r="U264" s="231"/>
      <c r="V264" s="198"/>
      <c r="W264" s="198"/>
      <c r="X264" s="198"/>
      <c r="Y264" s="199" t="str">
        <f t="shared" si="25"/>
        <v xml:space="preserve"> </v>
      </c>
      <c r="Z264" s="198"/>
      <c r="AA264" s="200"/>
      <c r="AB264" s="49">
        <f t="shared" si="26"/>
        <v>0</v>
      </c>
    </row>
    <row r="265" spans="9:28" ht="29.25" customHeight="1" x14ac:dyDescent="0.5">
      <c r="I265" s="48"/>
      <c r="J265" s="48"/>
      <c r="K265" s="48"/>
      <c r="L265" s="48"/>
      <c r="M265" s="48"/>
      <c r="N265" s="48"/>
      <c r="O265" s="48"/>
      <c r="P265" s="50">
        <f t="shared" si="24"/>
        <v>1</v>
      </c>
      <c r="Q265" s="201"/>
      <c r="R265" s="202"/>
      <c r="S265" s="203"/>
      <c r="T265" s="220">
        <v>60</v>
      </c>
      <c r="U265" s="223">
        <f>AB266-((60/P266)*S266)</f>
        <v>60</v>
      </c>
      <c r="V265" s="204"/>
      <c r="W265" s="204"/>
      <c r="X265" s="204"/>
      <c r="Y265" s="205" t="str">
        <f t="shared" si="25"/>
        <v xml:space="preserve"> </v>
      </c>
      <c r="Z265" s="204"/>
      <c r="AA265" s="206"/>
      <c r="AB265" s="49">
        <f t="shared" si="26"/>
        <v>0</v>
      </c>
    </row>
    <row r="266" spans="9:28" ht="29.25" customHeight="1" x14ac:dyDescent="0.5">
      <c r="I266" s="48"/>
      <c r="J266" s="48"/>
      <c r="K266" s="48"/>
      <c r="L266" s="48"/>
      <c r="M266" s="48"/>
      <c r="N266" s="48"/>
      <c r="O266" s="48"/>
      <c r="P266" s="50">
        <f t="shared" si="24"/>
        <v>1</v>
      </c>
      <c r="Q266" s="64"/>
      <c r="R266" s="64"/>
      <c r="S266" s="63"/>
      <c r="T266" s="221"/>
      <c r="U266" s="224"/>
      <c r="V266" s="64"/>
      <c r="W266" s="64"/>
      <c r="X266" s="64"/>
      <c r="Y266" s="163" t="str">
        <f t="shared" si="25"/>
        <v xml:space="preserve"> </v>
      </c>
      <c r="Z266" s="64"/>
      <c r="AA266" s="60"/>
      <c r="AB266" s="49">
        <f t="shared" si="26"/>
        <v>60</v>
      </c>
    </row>
    <row r="267" spans="9:28" ht="29.25" customHeight="1" x14ac:dyDescent="0.5">
      <c r="I267" s="48"/>
      <c r="J267" s="48"/>
      <c r="K267" s="48"/>
      <c r="L267" s="48"/>
      <c r="M267" s="48"/>
      <c r="N267" s="48"/>
      <c r="O267" s="48"/>
      <c r="P267" s="50">
        <f t="shared" si="24"/>
        <v>1</v>
      </c>
      <c r="Q267" s="198"/>
      <c r="R267" s="198"/>
      <c r="S267" s="207"/>
      <c r="T267" s="232"/>
      <c r="U267" s="233"/>
      <c r="V267" s="208"/>
      <c r="W267" s="208"/>
      <c r="X267" s="208"/>
      <c r="Y267" s="209" t="str">
        <f t="shared" si="25"/>
        <v xml:space="preserve"> </v>
      </c>
      <c r="Z267" s="208"/>
      <c r="AA267" s="210"/>
      <c r="AB267" s="49">
        <f t="shared" si="26"/>
        <v>0</v>
      </c>
    </row>
    <row r="268" spans="9:28" ht="29.25" customHeight="1" x14ac:dyDescent="0.4">
      <c r="I268" s="48"/>
      <c r="J268" s="48"/>
      <c r="K268" s="48"/>
      <c r="L268" s="48"/>
      <c r="M268" s="48"/>
      <c r="N268" s="48"/>
      <c r="O268" s="48"/>
      <c r="P268" s="50">
        <f t="shared" si="24"/>
        <v>1</v>
      </c>
      <c r="Q268" s="211"/>
      <c r="R268" s="211"/>
      <c r="S268" s="212"/>
      <c r="T268" s="226">
        <v>60</v>
      </c>
      <c r="U268" s="229">
        <f>AB269-((60/P269)*S269)</f>
        <v>60</v>
      </c>
      <c r="V268" s="201"/>
      <c r="W268" s="201"/>
      <c r="X268" s="201"/>
      <c r="Y268" s="213" t="str">
        <f t="shared" si="25"/>
        <v xml:space="preserve"> </v>
      </c>
      <c r="Z268" s="201"/>
      <c r="AA268" s="201"/>
      <c r="AB268" s="49">
        <f t="shared" si="26"/>
        <v>0</v>
      </c>
    </row>
    <row r="269" spans="9:28" ht="29.25" customHeight="1" x14ac:dyDescent="0.5">
      <c r="I269" s="48"/>
      <c r="J269" s="48"/>
      <c r="K269" s="48"/>
      <c r="L269" s="48"/>
      <c r="M269" s="48"/>
      <c r="N269" s="48"/>
      <c r="O269" s="48"/>
      <c r="P269" s="50">
        <f t="shared" si="24"/>
        <v>1</v>
      </c>
      <c r="Q269" s="192"/>
      <c r="R269" s="192"/>
      <c r="S269" s="193"/>
      <c r="T269" s="227"/>
      <c r="U269" s="230"/>
      <c r="V269" s="65"/>
      <c r="W269" s="65"/>
      <c r="X269" s="65"/>
      <c r="Y269" s="164" t="str">
        <f t="shared" si="25"/>
        <v xml:space="preserve"> </v>
      </c>
      <c r="Z269" s="65"/>
      <c r="AA269" s="61"/>
      <c r="AB269" s="49">
        <f t="shared" si="26"/>
        <v>60</v>
      </c>
    </row>
    <row r="270" spans="9:28" ht="29.25" customHeight="1" x14ac:dyDescent="0.5">
      <c r="I270" s="48"/>
      <c r="J270" s="48"/>
      <c r="K270" s="48"/>
      <c r="L270" s="48"/>
      <c r="M270" s="48"/>
      <c r="N270" s="48"/>
      <c r="O270" s="48"/>
      <c r="P270" s="50">
        <f t="shared" si="24"/>
        <v>1</v>
      </c>
      <c r="Q270" s="196"/>
      <c r="R270" s="196"/>
      <c r="S270" s="197"/>
      <c r="T270" s="228"/>
      <c r="U270" s="231"/>
      <c r="V270" s="198"/>
      <c r="W270" s="198"/>
      <c r="X270" s="198"/>
      <c r="Y270" s="199" t="str">
        <f t="shared" si="25"/>
        <v xml:space="preserve"> </v>
      </c>
      <c r="Z270" s="198"/>
      <c r="AA270" s="200"/>
      <c r="AB270" s="49">
        <f t="shared" si="26"/>
        <v>0</v>
      </c>
    </row>
    <row r="271" spans="9:28" ht="29.25" customHeight="1" x14ac:dyDescent="0.5">
      <c r="I271" s="48"/>
      <c r="J271" s="48"/>
      <c r="K271" s="48"/>
      <c r="L271" s="48"/>
      <c r="M271" s="48"/>
      <c r="N271" s="48"/>
      <c r="O271" s="48"/>
      <c r="P271" s="50">
        <f t="shared" si="24"/>
        <v>1</v>
      </c>
      <c r="Q271" s="201"/>
      <c r="R271" s="202"/>
      <c r="S271" s="203"/>
      <c r="T271" s="220">
        <v>60</v>
      </c>
      <c r="U271" s="223">
        <f>AB272-((60/P272)*S272)</f>
        <v>60</v>
      </c>
      <c r="V271" s="204"/>
      <c r="W271" s="204"/>
      <c r="X271" s="204"/>
      <c r="Y271" s="205" t="str">
        <f t="shared" si="25"/>
        <v xml:space="preserve"> </v>
      </c>
      <c r="Z271" s="204"/>
      <c r="AA271" s="206"/>
      <c r="AB271" s="49">
        <f t="shared" si="26"/>
        <v>0</v>
      </c>
    </row>
    <row r="272" spans="9:28" ht="29.25" customHeight="1" x14ac:dyDescent="0.5">
      <c r="I272" s="48"/>
      <c r="J272" s="48"/>
      <c r="K272" s="48"/>
      <c r="L272" s="48"/>
      <c r="M272" s="48"/>
      <c r="N272" s="48"/>
      <c r="O272" s="48"/>
      <c r="P272" s="50">
        <f t="shared" si="24"/>
        <v>1</v>
      </c>
      <c r="Q272" s="64"/>
      <c r="R272" s="64"/>
      <c r="S272" s="63"/>
      <c r="T272" s="221"/>
      <c r="U272" s="224"/>
      <c r="V272" s="64"/>
      <c r="W272" s="64"/>
      <c r="X272" s="64"/>
      <c r="Y272" s="163" t="str">
        <f t="shared" si="25"/>
        <v xml:space="preserve"> </v>
      </c>
      <c r="Z272" s="64"/>
      <c r="AA272" s="60"/>
      <c r="AB272" s="49">
        <f t="shared" si="26"/>
        <v>60</v>
      </c>
    </row>
    <row r="273" spans="9:28" ht="29.25" customHeight="1" x14ac:dyDescent="0.5">
      <c r="I273" s="48"/>
      <c r="J273" s="48"/>
      <c r="K273" s="48"/>
      <c r="L273" s="48"/>
      <c r="M273" s="48"/>
      <c r="N273" s="48"/>
      <c r="O273" s="48"/>
      <c r="P273" s="50">
        <f t="shared" si="24"/>
        <v>1</v>
      </c>
      <c r="Q273" s="198"/>
      <c r="R273" s="198"/>
      <c r="S273" s="207"/>
      <c r="T273" s="232"/>
      <c r="U273" s="233"/>
      <c r="V273" s="208"/>
      <c r="W273" s="208"/>
      <c r="X273" s="208"/>
      <c r="Y273" s="209" t="str">
        <f t="shared" si="25"/>
        <v xml:space="preserve"> </v>
      </c>
      <c r="Z273" s="208"/>
      <c r="AA273" s="210"/>
      <c r="AB273" s="49">
        <f t="shared" si="26"/>
        <v>0</v>
      </c>
    </row>
    <row r="274" spans="9:28" ht="29.25" customHeight="1" x14ac:dyDescent="0.4">
      <c r="I274" s="48"/>
      <c r="J274" s="48"/>
      <c r="K274" s="48"/>
      <c r="L274" s="48"/>
      <c r="M274" s="48"/>
      <c r="N274" s="48"/>
      <c r="O274" s="48"/>
      <c r="P274" s="50">
        <f t="shared" si="24"/>
        <v>1</v>
      </c>
      <c r="Q274" s="211"/>
      <c r="R274" s="211"/>
      <c r="S274" s="212"/>
      <c r="T274" s="226">
        <v>60</v>
      </c>
      <c r="U274" s="229">
        <f>AB275-((60/P275)*S275)</f>
        <v>60</v>
      </c>
      <c r="V274" s="201"/>
      <c r="W274" s="201"/>
      <c r="X274" s="201"/>
      <c r="Y274" s="213" t="str">
        <f t="shared" si="25"/>
        <v xml:space="preserve"> </v>
      </c>
      <c r="Z274" s="201"/>
      <c r="AA274" s="201"/>
      <c r="AB274" s="49">
        <f t="shared" si="26"/>
        <v>0</v>
      </c>
    </row>
    <row r="275" spans="9:28" ht="29.25" customHeight="1" x14ac:dyDescent="0.5">
      <c r="I275" s="48"/>
      <c r="J275" s="48"/>
      <c r="K275" s="48"/>
      <c r="L275" s="48"/>
      <c r="M275" s="48"/>
      <c r="N275" s="48"/>
      <c r="O275" s="48"/>
      <c r="P275" s="50">
        <f t="shared" si="24"/>
        <v>1</v>
      </c>
      <c r="Q275" s="192"/>
      <c r="R275" s="192"/>
      <c r="S275" s="193"/>
      <c r="T275" s="227"/>
      <c r="U275" s="230"/>
      <c r="V275" s="65"/>
      <c r="W275" s="65"/>
      <c r="X275" s="65"/>
      <c r="Y275" s="164" t="str">
        <f t="shared" si="25"/>
        <v xml:space="preserve"> </v>
      </c>
      <c r="Z275" s="65"/>
      <c r="AA275" s="61"/>
      <c r="AB275" s="49">
        <f t="shared" si="26"/>
        <v>60</v>
      </c>
    </row>
    <row r="276" spans="9:28" ht="29.25" customHeight="1" x14ac:dyDescent="0.5">
      <c r="I276" s="48"/>
      <c r="J276" s="48"/>
      <c r="K276" s="48"/>
      <c r="L276" s="48"/>
      <c r="M276" s="48"/>
      <c r="N276" s="48"/>
      <c r="O276" s="48"/>
      <c r="P276" s="50">
        <f t="shared" si="24"/>
        <v>1</v>
      </c>
      <c r="Q276" s="196"/>
      <c r="R276" s="196"/>
      <c r="S276" s="197"/>
      <c r="T276" s="228"/>
      <c r="U276" s="231"/>
      <c r="V276" s="198"/>
      <c r="W276" s="198"/>
      <c r="X276" s="198"/>
      <c r="Y276" s="199" t="str">
        <f t="shared" si="25"/>
        <v xml:space="preserve"> </v>
      </c>
      <c r="Z276" s="198"/>
      <c r="AA276" s="200"/>
      <c r="AB276" s="49">
        <f t="shared" si="26"/>
        <v>0</v>
      </c>
    </row>
    <row r="277" spans="9:28" ht="29.25" customHeight="1" x14ac:dyDescent="0.5">
      <c r="I277" s="48"/>
      <c r="J277" s="48"/>
      <c r="K277" s="48"/>
      <c r="L277" s="48"/>
      <c r="M277" s="48"/>
      <c r="N277" s="48"/>
      <c r="O277" s="48"/>
      <c r="P277" s="50">
        <f t="shared" si="24"/>
        <v>1</v>
      </c>
      <c r="Q277" s="201"/>
      <c r="R277" s="202"/>
      <c r="S277" s="203"/>
      <c r="T277" s="220">
        <v>60</v>
      </c>
      <c r="U277" s="223">
        <f>AB278-((60/P278)*S278)</f>
        <v>60</v>
      </c>
      <c r="V277" s="204"/>
      <c r="W277" s="204"/>
      <c r="X277" s="204"/>
      <c r="Y277" s="205" t="str">
        <f t="shared" si="25"/>
        <v xml:space="preserve"> </v>
      </c>
      <c r="Z277" s="204"/>
      <c r="AA277" s="206"/>
      <c r="AB277" s="49">
        <f t="shared" si="26"/>
        <v>0</v>
      </c>
    </row>
    <row r="278" spans="9:28" ht="29.25" customHeight="1" x14ac:dyDescent="0.5">
      <c r="I278" s="48"/>
      <c r="J278" s="48"/>
      <c r="K278" s="48"/>
      <c r="L278" s="48"/>
      <c r="M278" s="48"/>
      <c r="N278" s="48"/>
      <c r="O278" s="48"/>
      <c r="P278" s="50">
        <f t="shared" si="24"/>
        <v>1</v>
      </c>
      <c r="Q278" s="64"/>
      <c r="R278" s="64"/>
      <c r="S278" s="63"/>
      <c r="T278" s="221"/>
      <c r="U278" s="224"/>
      <c r="V278" s="64"/>
      <c r="W278" s="64"/>
      <c r="X278" s="64"/>
      <c r="Y278" s="163" t="str">
        <f t="shared" si="25"/>
        <v xml:space="preserve"> </v>
      </c>
      <c r="Z278" s="64"/>
      <c r="AA278" s="60"/>
      <c r="AB278" s="49">
        <f t="shared" si="26"/>
        <v>60</v>
      </c>
    </row>
    <row r="279" spans="9:28" ht="29.25" customHeight="1" x14ac:dyDescent="0.5">
      <c r="I279" s="48"/>
      <c r="J279" s="48"/>
      <c r="K279" s="48"/>
      <c r="L279" s="48"/>
      <c r="M279" s="48"/>
      <c r="N279" s="48"/>
      <c r="O279" s="48"/>
      <c r="P279" s="50">
        <f t="shared" si="24"/>
        <v>1</v>
      </c>
      <c r="Q279" s="198"/>
      <c r="R279" s="198"/>
      <c r="S279" s="207"/>
      <c r="T279" s="232"/>
      <c r="U279" s="233"/>
      <c r="V279" s="208"/>
      <c r="W279" s="208"/>
      <c r="X279" s="208"/>
      <c r="Y279" s="209" t="str">
        <f t="shared" si="25"/>
        <v xml:space="preserve"> </v>
      </c>
      <c r="Z279" s="208"/>
      <c r="AA279" s="210"/>
      <c r="AB279" s="49">
        <f t="shared" si="26"/>
        <v>0</v>
      </c>
    </row>
    <row r="280" spans="9:28" ht="29.25" customHeight="1" x14ac:dyDescent="0.4">
      <c r="I280" s="48"/>
      <c r="J280" s="48"/>
      <c r="K280" s="48"/>
      <c r="L280" s="48"/>
      <c r="M280" s="48"/>
      <c r="N280" s="48"/>
      <c r="O280" s="48"/>
      <c r="P280" s="50">
        <f t="shared" si="24"/>
        <v>1</v>
      </c>
      <c r="Q280" s="211"/>
      <c r="R280" s="211"/>
      <c r="S280" s="212"/>
      <c r="T280" s="226">
        <v>60</v>
      </c>
      <c r="U280" s="229">
        <f>AB281-((60/P281)*S281)</f>
        <v>60</v>
      </c>
      <c r="V280" s="201"/>
      <c r="W280" s="201"/>
      <c r="X280" s="201"/>
      <c r="Y280" s="213" t="str">
        <f t="shared" si="25"/>
        <v xml:space="preserve"> </v>
      </c>
      <c r="Z280" s="201"/>
      <c r="AA280" s="201"/>
      <c r="AB280" s="49">
        <f t="shared" si="26"/>
        <v>0</v>
      </c>
    </row>
    <row r="281" spans="9:28" ht="29.25" customHeight="1" x14ac:dyDescent="0.5">
      <c r="I281" s="48"/>
      <c r="J281" s="48"/>
      <c r="K281" s="48"/>
      <c r="L281" s="48"/>
      <c r="M281" s="48"/>
      <c r="N281" s="48"/>
      <c r="O281" s="48"/>
      <c r="P281" s="50">
        <f t="shared" si="24"/>
        <v>1</v>
      </c>
      <c r="Q281" s="192"/>
      <c r="R281" s="192"/>
      <c r="S281" s="193"/>
      <c r="T281" s="227"/>
      <c r="U281" s="230"/>
      <c r="V281" s="65"/>
      <c r="W281" s="65"/>
      <c r="X281" s="65"/>
      <c r="Y281" s="164" t="str">
        <f t="shared" si="25"/>
        <v xml:space="preserve"> </v>
      </c>
      <c r="Z281" s="65"/>
      <c r="AA281" s="61"/>
      <c r="AB281" s="49">
        <f t="shared" si="26"/>
        <v>60</v>
      </c>
    </row>
    <row r="282" spans="9:28" ht="29.25" customHeight="1" x14ac:dyDescent="0.5">
      <c r="I282" s="48"/>
      <c r="J282" s="48"/>
      <c r="K282" s="48"/>
      <c r="L282" s="48"/>
      <c r="M282" s="48"/>
      <c r="N282" s="48"/>
      <c r="O282" s="48"/>
      <c r="P282" s="50">
        <f t="shared" si="24"/>
        <v>1</v>
      </c>
      <c r="Q282" s="196"/>
      <c r="R282" s="196"/>
      <c r="S282" s="197"/>
      <c r="T282" s="228"/>
      <c r="U282" s="231"/>
      <c r="V282" s="198"/>
      <c r="W282" s="198"/>
      <c r="X282" s="198"/>
      <c r="Y282" s="199" t="str">
        <f t="shared" si="25"/>
        <v xml:space="preserve"> </v>
      </c>
      <c r="Z282" s="198"/>
      <c r="AA282" s="200"/>
      <c r="AB282" s="49">
        <f t="shared" si="26"/>
        <v>0</v>
      </c>
    </row>
    <row r="283" spans="9:28" ht="29.25" customHeight="1" x14ac:dyDescent="0.5">
      <c r="I283" s="48"/>
      <c r="J283" s="48"/>
      <c r="K283" s="48"/>
      <c r="L283" s="48"/>
      <c r="M283" s="48"/>
      <c r="N283" s="48"/>
      <c r="O283" s="48"/>
      <c r="P283" s="50">
        <f t="shared" si="24"/>
        <v>1</v>
      </c>
      <c r="Q283" s="201"/>
      <c r="R283" s="202"/>
      <c r="S283" s="203"/>
      <c r="T283" s="220">
        <v>60</v>
      </c>
      <c r="U283" s="223">
        <f>AB284-((60/P284)*S284)</f>
        <v>60</v>
      </c>
      <c r="V283" s="204"/>
      <c r="W283" s="204"/>
      <c r="X283" s="204"/>
      <c r="Y283" s="205" t="str">
        <f t="shared" si="25"/>
        <v xml:space="preserve"> </v>
      </c>
      <c r="Z283" s="204"/>
      <c r="AA283" s="206"/>
      <c r="AB283" s="49">
        <f t="shared" si="26"/>
        <v>0</v>
      </c>
    </row>
    <row r="284" spans="9:28" ht="29.25" customHeight="1" x14ac:dyDescent="0.5">
      <c r="I284" s="48"/>
      <c r="J284" s="48"/>
      <c r="K284" s="48"/>
      <c r="L284" s="48"/>
      <c r="M284" s="48"/>
      <c r="N284" s="48"/>
      <c r="O284" s="48"/>
      <c r="P284" s="50">
        <f t="shared" si="24"/>
        <v>1</v>
      </c>
      <c r="Q284" s="64"/>
      <c r="R284" s="64"/>
      <c r="S284" s="63"/>
      <c r="T284" s="221"/>
      <c r="U284" s="224"/>
      <c r="V284" s="64"/>
      <c r="W284" s="64"/>
      <c r="X284" s="64"/>
      <c r="Y284" s="163" t="str">
        <f t="shared" si="25"/>
        <v xml:space="preserve"> </v>
      </c>
      <c r="Z284" s="64"/>
      <c r="AA284" s="60"/>
      <c r="AB284" s="49">
        <f t="shared" si="26"/>
        <v>60</v>
      </c>
    </row>
    <row r="285" spans="9:28" ht="29.25" customHeight="1" x14ac:dyDescent="0.5">
      <c r="I285" s="48"/>
      <c r="J285" s="48"/>
      <c r="K285" s="48"/>
      <c r="L285" s="48"/>
      <c r="M285" s="48"/>
      <c r="N285" s="48"/>
      <c r="O285" s="48"/>
      <c r="P285" s="50">
        <f t="shared" si="24"/>
        <v>1</v>
      </c>
      <c r="Q285" s="198"/>
      <c r="R285" s="198"/>
      <c r="S285" s="207"/>
      <c r="T285" s="232"/>
      <c r="U285" s="233"/>
      <c r="V285" s="208"/>
      <c r="W285" s="208"/>
      <c r="X285" s="208"/>
      <c r="Y285" s="209" t="str">
        <f t="shared" si="25"/>
        <v xml:space="preserve"> </v>
      </c>
      <c r="Z285" s="208"/>
      <c r="AA285" s="210"/>
      <c r="AB285" s="49">
        <f t="shared" si="26"/>
        <v>0</v>
      </c>
    </row>
    <row r="286" spans="9:28" ht="29.25" customHeight="1" x14ac:dyDescent="0.4">
      <c r="I286" s="48"/>
      <c r="J286" s="48"/>
      <c r="K286" s="48"/>
      <c r="L286" s="48"/>
      <c r="M286" s="48"/>
      <c r="N286" s="48"/>
      <c r="O286" s="48"/>
      <c r="P286" s="50">
        <f t="shared" si="24"/>
        <v>1</v>
      </c>
      <c r="Q286" s="211"/>
      <c r="R286" s="211"/>
      <c r="S286" s="212"/>
      <c r="T286" s="226">
        <v>60</v>
      </c>
      <c r="U286" s="229">
        <f>AB287-((60/P287)*S287)</f>
        <v>60</v>
      </c>
      <c r="V286" s="201"/>
      <c r="W286" s="201"/>
      <c r="X286" s="201"/>
      <c r="Y286" s="213" t="str">
        <f t="shared" si="25"/>
        <v xml:space="preserve"> </v>
      </c>
      <c r="Z286" s="201"/>
      <c r="AA286" s="201"/>
      <c r="AB286" s="49">
        <f t="shared" si="26"/>
        <v>0</v>
      </c>
    </row>
    <row r="287" spans="9:28" ht="29.25" customHeight="1" x14ac:dyDescent="0.5">
      <c r="I287" s="48"/>
      <c r="J287" s="48"/>
      <c r="K287" s="48"/>
      <c r="L287" s="48"/>
      <c r="M287" s="48"/>
      <c r="N287" s="48"/>
      <c r="O287" s="48"/>
      <c r="P287" s="50">
        <f t="shared" si="24"/>
        <v>1</v>
      </c>
      <c r="Q287" s="192"/>
      <c r="R287" s="192"/>
      <c r="S287" s="193"/>
      <c r="T287" s="227"/>
      <c r="U287" s="230"/>
      <c r="V287" s="65"/>
      <c r="W287" s="65"/>
      <c r="X287" s="65"/>
      <c r="Y287" s="164" t="str">
        <f t="shared" si="25"/>
        <v xml:space="preserve"> </v>
      </c>
      <c r="Z287" s="65"/>
      <c r="AA287" s="61"/>
      <c r="AB287" s="49">
        <f t="shared" si="26"/>
        <v>60</v>
      </c>
    </row>
    <row r="288" spans="9:28" ht="29.25" customHeight="1" x14ac:dyDescent="0.5">
      <c r="I288" s="48"/>
      <c r="J288" s="48"/>
      <c r="K288" s="48"/>
      <c r="L288" s="48"/>
      <c r="M288" s="48"/>
      <c r="N288" s="48"/>
      <c r="O288" s="48"/>
      <c r="P288" s="50">
        <f t="shared" si="24"/>
        <v>1</v>
      </c>
      <c r="Q288" s="196"/>
      <c r="R288" s="196"/>
      <c r="S288" s="197"/>
      <c r="T288" s="228"/>
      <c r="U288" s="231"/>
      <c r="V288" s="198"/>
      <c r="W288" s="198"/>
      <c r="X288" s="198"/>
      <c r="Y288" s="199" t="str">
        <f t="shared" si="25"/>
        <v xml:space="preserve"> </v>
      </c>
      <c r="Z288" s="198"/>
      <c r="AA288" s="200"/>
      <c r="AB288" s="49">
        <f t="shared" si="26"/>
        <v>0</v>
      </c>
    </row>
    <row r="289" spans="9:28" ht="29.25" customHeight="1" x14ac:dyDescent="0.5">
      <c r="I289" s="48"/>
      <c r="J289" s="48"/>
      <c r="K289" s="48"/>
      <c r="L289" s="48"/>
      <c r="M289" s="48"/>
      <c r="N289" s="48"/>
      <c r="O289" s="48"/>
      <c r="P289" s="50">
        <f t="shared" si="24"/>
        <v>1</v>
      </c>
      <c r="Q289" s="201"/>
      <c r="R289" s="202"/>
      <c r="S289" s="203"/>
      <c r="T289" s="220">
        <v>60</v>
      </c>
      <c r="U289" s="223">
        <f>AB290-((60/P290)*S290)</f>
        <v>60</v>
      </c>
      <c r="V289" s="204"/>
      <c r="W289" s="204"/>
      <c r="X289" s="204"/>
      <c r="Y289" s="205" t="str">
        <f t="shared" si="25"/>
        <v xml:space="preserve"> </v>
      </c>
      <c r="Z289" s="204"/>
      <c r="AA289" s="206"/>
      <c r="AB289" s="49">
        <f t="shared" si="26"/>
        <v>0</v>
      </c>
    </row>
    <row r="290" spans="9:28" ht="29.25" customHeight="1" x14ac:dyDescent="0.5">
      <c r="I290" s="48"/>
      <c r="J290" s="48"/>
      <c r="K290" s="48"/>
      <c r="L290" s="48"/>
      <c r="M290" s="48"/>
      <c r="N290" s="48"/>
      <c r="O290" s="48"/>
      <c r="P290" s="50">
        <f t="shared" si="24"/>
        <v>1</v>
      </c>
      <c r="Q290" s="64"/>
      <c r="R290" s="64"/>
      <c r="S290" s="63"/>
      <c r="T290" s="221"/>
      <c r="U290" s="224"/>
      <c r="V290" s="64"/>
      <c r="W290" s="64"/>
      <c r="X290" s="64"/>
      <c r="Y290" s="163" t="str">
        <f t="shared" si="25"/>
        <v xml:space="preserve"> </v>
      </c>
      <c r="Z290" s="64"/>
      <c r="AA290" s="60"/>
      <c r="AB290" s="49">
        <f t="shared" si="26"/>
        <v>60</v>
      </c>
    </row>
    <row r="291" spans="9:28" ht="29.25" customHeight="1" x14ac:dyDescent="0.5">
      <c r="I291" s="48"/>
      <c r="J291" s="48"/>
      <c r="K291" s="48"/>
      <c r="L291" s="48"/>
      <c r="M291" s="48"/>
      <c r="N291" s="48"/>
      <c r="O291" s="48"/>
      <c r="P291" s="50">
        <f t="shared" si="24"/>
        <v>1</v>
      </c>
      <c r="Q291" s="198"/>
      <c r="R291" s="198"/>
      <c r="S291" s="207"/>
      <c r="T291" s="232"/>
      <c r="U291" s="233"/>
      <c r="V291" s="208"/>
      <c r="W291" s="208"/>
      <c r="X291" s="208"/>
      <c r="Y291" s="209" t="str">
        <f t="shared" si="25"/>
        <v xml:space="preserve"> </v>
      </c>
      <c r="Z291" s="208"/>
      <c r="AA291" s="210"/>
      <c r="AB291" s="49">
        <f t="shared" si="26"/>
        <v>0</v>
      </c>
    </row>
    <row r="292" spans="9:28" ht="29.25" customHeight="1" x14ac:dyDescent="0.4">
      <c r="I292" s="48"/>
      <c r="J292" s="48"/>
      <c r="K292" s="48"/>
      <c r="L292" s="48"/>
      <c r="M292" s="48"/>
      <c r="N292" s="48"/>
      <c r="O292" s="48"/>
      <c r="P292" s="50">
        <f t="shared" si="24"/>
        <v>1</v>
      </c>
      <c r="Q292" s="211"/>
      <c r="R292" s="211"/>
      <c r="S292" s="212"/>
      <c r="T292" s="226">
        <v>60</v>
      </c>
      <c r="U292" s="229">
        <f>AB293-((60/P293)*S293)</f>
        <v>60</v>
      </c>
      <c r="V292" s="201"/>
      <c r="W292" s="201"/>
      <c r="X292" s="201"/>
      <c r="Y292" s="213" t="str">
        <f t="shared" si="25"/>
        <v xml:space="preserve"> </v>
      </c>
      <c r="Z292" s="201"/>
      <c r="AA292" s="201"/>
      <c r="AB292" s="49">
        <f t="shared" si="26"/>
        <v>0</v>
      </c>
    </row>
    <row r="293" spans="9:28" ht="29.25" customHeight="1" x14ac:dyDescent="0.5">
      <c r="I293" s="48"/>
      <c r="J293" s="48"/>
      <c r="K293" s="48"/>
      <c r="L293" s="48"/>
      <c r="M293" s="48"/>
      <c r="N293" s="48"/>
      <c r="O293" s="48"/>
      <c r="P293" s="50">
        <f t="shared" si="24"/>
        <v>1</v>
      </c>
      <c r="Q293" s="192"/>
      <c r="R293" s="192"/>
      <c r="S293" s="193"/>
      <c r="T293" s="227"/>
      <c r="U293" s="230"/>
      <c r="V293" s="65"/>
      <c r="W293" s="65"/>
      <c r="X293" s="65"/>
      <c r="Y293" s="164" t="str">
        <f t="shared" si="25"/>
        <v xml:space="preserve"> </v>
      </c>
      <c r="Z293" s="65"/>
      <c r="AA293" s="61"/>
      <c r="AB293" s="49">
        <f t="shared" si="26"/>
        <v>60</v>
      </c>
    </row>
    <row r="294" spans="9:28" ht="29.25" customHeight="1" x14ac:dyDescent="0.5">
      <c r="I294" s="48"/>
      <c r="J294" s="48"/>
      <c r="K294" s="48"/>
      <c r="L294" s="48"/>
      <c r="M294" s="48"/>
      <c r="N294" s="48"/>
      <c r="O294" s="48"/>
      <c r="P294" s="50">
        <f t="shared" si="24"/>
        <v>1</v>
      </c>
      <c r="Q294" s="196"/>
      <c r="R294" s="196"/>
      <c r="S294" s="197"/>
      <c r="T294" s="228"/>
      <c r="U294" s="231"/>
      <c r="V294" s="198"/>
      <c r="W294" s="198"/>
      <c r="X294" s="198"/>
      <c r="Y294" s="199" t="str">
        <f t="shared" si="25"/>
        <v xml:space="preserve"> </v>
      </c>
      <c r="Z294" s="198"/>
      <c r="AA294" s="200"/>
      <c r="AB294" s="49">
        <f t="shared" si="26"/>
        <v>0</v>
      </c>
    </row>
    <row r="295" spans="9:28" ht="29.25" customHeight="1" x14ac:dyDescent="0.5">
      <c r="I295" s="48"/>
      <c r="J295" s="48"/>
      <c r="K295" s="48"/>
      <c r="L295" s="48"/>
      <c r="M295" s="48"/>
      <c r="N295" s="48"/>
      <c r="O295" s="48"/>
      <c r="P295" s="50">
        <f t="shared" si="24"/>
        <v>1</v>
      </c>
      <c r="Q295" s="201"/>
      <c r="R295" s="202"/>
      <c r="S295" s="203"/>
      <c r="T295" s="220">
        <v>60</v>
      </c>
      <c r="U295" s="223">
        <f>AB296-((60/P296)*S296)</f>
        <v>60</v>
      </c>
      <c r="V295" s="204"/>
      <c r="W295" s="204"/>
      <c r="X295" s="204"/>
      <c r="Y295" s="205" t="str">
        <f t="shared" si="25"/>
        <v xml:space="preserve"> </v>
      </c>
      <c r="Z295" s="204"/>
      <c r="AA295" s="206"/>
      <c r="AB295" s="49">
        <f t="shared" si="26"/>
        <v>0</v>
      </c>
    </row>
    <row r="296" spans="9:28" ht="29.25" customHeight="1" x14ac:dyDescent="0.5">
      <c r="I296" s="48"/>
      <c r="J296" s="48"/>
      <c r="K296" s="48"/>
      <c r="L296" s="48"/>
      <c r="M296" s="48"/>
      <c r="N296" s="48"/>
      <c r="O296" s="48"/>
      <c r="P296" s="50">
        <f t="shared" si="24"/>
        <v>1</v>
      </c>
      <c r="Q296" s="64"/>
      <c r="R296" s="64"/>
      <c r="S296" s="63"/>
      <c r="T296" s="221"/>
      <c r="U296" s="224"/>
      <c r="V296" s="64"/>
      <c r="W296" s="64"/>
      <c r="X296" s="64"/>
      <c r="Y296" s="163" t="str">
        <f t="shared" si="25"/>
        <v xml:space="preserve"> </v>
      </c>
      <c r="Z296" s="64"/>
      <c r="AA296" s="60"/>
      <c r="AB296" s="49">
        <f t="shared" si="26"/>
        <v>60</v>
      </c>
    </row>
    <row r="297" spans="9:28" ht="29.25" customHeight="1" x14ac:dyDescent="0.5">
      <c r="I297" s="48"/>
      <c r="J297" s="48"/>
      <c r="K297" s="48"/>
      <c r="L297" s="48"/>
      <c r="M297" s="48"/>
      <c r="N297" s="48"/>
      <c r="O297" s="48"/>
      <c r="P297" s="50">
        <f t="shared" si="24"/>
        <v>1</v>
      </c>
      <c r="Q297" s="198"/>
      <c r="R297" s="198"/>
      <c r="S297" s="207"/>
      <c r="T297" s="232"/>
      <c r="U297" s="233"/>
      <c r="V297" s="208"/>
      <c r="W297" s="208"/>
      <c r="X297" s="208"/>
      <c r="Y297" s="209" t="str">
        <f t="shared" si="25"/>
        <v xml:space="preserve"> </v>
      </c>
      <c r="Z297" s="208"/>
      <c r="AA297" s="210"/>
      <c r="AB297" s="49">
        <f t="shared" si="26"/>
        <v>0</v>
      </c>
    </row>
    <row r="298" spans="9:28" ht="29.25" customHeight="1" x14ac:dyDescent="0.4">
      <c r="I298" s="48"/>
      <c r="J298" s="48"/>
      <c r="K298" s="48"/>
      <c r="L298" s="48"/>
      <c r="M298" s="48"/>
      <c r="N298" s="48"/>
      <c r="O298" s="48"/>
      <c r="P298" s="50">
        <f t="shared" si="24"/>
        <v>1</v>
      </c>
      <c r="Q298" s="211"/>
      <c r="R298" s="211"/>
      <c r="S298" s="212"/>
      <c r="T298" s="226">
        <v>60</v>
      </c>
      <c r="U298" s="229">
        <f>AB299-((60/P299)*S299)</f>
        <v>60</v>
      </c>
      <c r="V298" s="201"/>
      <c r="W298" s="201"/>
      <c r="X298" s="201"/>
      <c r="Y298" s="213" t="str">
        <f t="shared" si="25"/>
        <v xml:space="preserve"> </v>
      </c>
      <c r="Z298" s="201"/>
      <c r="AA298" s="201"/>
      <c r="AB298" s="49">
        <f t="shared" si="26"/>
        <v>0</v>
      </c>
    </row>
    <row r="299" spans="9:28" ht="29.25" customHeight="1" x14ac:dyDescent="0.5">
      <c r="I299" s="48"/>
      <c r="J299" s="48"/>
      <c r="K299" s="48"/>
      <c r="L299" s="48"/>
      <c r="M299" s="48"/>
      <c r="N299" s="48"/>
      <c r="O299" s="48"/>
      <c r="P299" s="50">
        <f t="shared" si="24"/>
        <v>1</v>
      </c>
      <c r="Q299" s="192"/>
      <c r="R299" s="192"/>
      <c r="S299" s="193"/>
      <c r="T299" s="227"/>
      <c r="U299" s="230"/>
      <c r="V299" s="65"/>
      <c r="W299" s="65"/>
      <c r="X299" s="65"/>
      <c r="Y299" s="164" t="str">
        <f t="shared" si="25"/>
        <v xml:space="preserve"> </v>
      </c>
      <c r="Z299" s="65"/>
      <c r="AA299" s="61"/>
      <c r="AB299" s="49">
        <f t="shared" si="26"/>
        <v>60</v>
      </c>
    </row>
    <row r="300" spans="9:28" ht="29.25" customHeight="1" x14ac:dyDescent="0.5">
      <c r="I300" s="48"/>
      <c r="J300" s="48"/>
      <c r="K300" s="48"/>
      <c r="L300" s="48"/>
      <c r="M300" s="48"/>
      <c r="N300" s="48"/>
      <c r="O300" s="48"/>
      <c r="P300" s="50">
        <f t="shared" si="24"/>
        <v>1</v>
      </c>
      <c r="Q300" s="196"/>
      <c r="R300" s="196"/>
      <c r="S300" s="197"/>
      <c r="T300" s="228"/>
      <c r="U300" s="231"/>
      <c r="V300" s="198"/>
      <c r="W300" s="198"/>
      <c r="X300" s="198"/>
      <c r="Y300" s="199" t="str">
        <f t="shared" si="25"/>
        <v xml:space="preserve"> </v>
      </c>
      <c r="Z300" s="198"/>
      <c r="AA300" s="200"/>
      <c r="AB300" s="49">
        <f t="shared" si="26"/>
        <v>0</v>
      </c>
    </row>
    <row r="301" spans="9:28" ht="29.25" customHeight="1" x14ac:dyDescent="0.5">
      <c r="I301" s="48"/>
      <c r="J301" s="48"/>
      <c r="K301" s="48"/>
      <c r="L301" s="48"/>
      <c r="M301" s="48"/>
      <c r="N301" s="48"/>
      <c r="O301" s="48"/>
      <c r="P301" s="50">
        <f t="shared" si="24"/>
        <v>1</v>
      </c>
      <c r="Q301" s="201"/>
      <c r="R301" s="202"/>
      <c r="S301" s="203"/>
      <c r="T301" s="220">
        <v>60</v>
      </c>
      <c r="U301" s="223">
        <f>AB302-((60/P302)*S302)</f>
        <v>60</v>
      </c>
      <c r="V301" s="204"/>
      <c r="W301" s="204"/>
      <c r="X301" s="204"/>
      <c r="Y301" s="205" t="str">
        <f t="shared" si="25"/>
        <v xml:space="preserve"> </v>
      </c>
      <c r="Z301" s="204"/>
      <c r="AA301" s="206"/>
      <c r="AB301" s="49">
        <f t="shared" si="26"/>
        <v>0</v>
      </c>
    </row>
    <row r="302" spans="9:28" ht="29.25" customHeight="1" x14ac:dyDescent="0.5">
      <c r="I302" s="48"/>
      <c r="J302" s="48"/>
      <c r="K302" s="48"/>
      <c r="L302" s="48"/>
      <c r="M302" s="48"/>
      <c r="N302" s="48"/>
      <c r="O302" s="48"/>
      <c r="P302" s="50">
        <f t="shared" si="24"/>
        <v>1</v>
      </c>
      <c r="Q302" s="64"/>
      <c r="R302" s="64"/>
      <c r="S302" s="63"/>
      <c r="T302" s="221"/>
      <c r="U302" s="224"/>
      <c r="V302" s="64"/>
      <c r="W302" s="64"/>
      <c r="X302" s="64"/>
      <c r="Y302" s="163" t="str">
        <f t="shared" si="25"/>
        <v xml:space="preserve"> </v>
      </c>
      <c r="Z302" s="64"/>
      <c r="AA302" s="60"/>
      <c r="AB302" s="49">
        <f t="shared" si="26"/>
        <v>60</v>
      </c>
    </row>
    <row r="303" spans="9:28" ht="29.25" customHeight="1" x14ac:dyDescent="0.5">
      <c r="I303" s="48"/>
      <c r="J303" s="48"/>
      <c r="K303" s="48"/>
      <c r="L303" s="48"/>
      <c r="M303" s="48"/>
      <c r="N303" s="48"/>
      <c r="O303" s="48"/>
      <c r="P303" s="50">
        <f t="shared" si="24"/>
        <v>1</v>
      </c>
      <c r="Q303" s="198"/>
      <c r="R303" s="198"/>
      <c r="S303" s="207"/>
      <c r="T303" s="232"/>
      <c r="U303" s="233"/>
      <c r="V303" s="208"/>
      <c r="W303" s="208"/>
      <c r="X303" s="208"/>
      <c r="Y303" s="209" t="str">
        <f t="shared" si="25"/>
        <v xml:space="preserve"> </v>
      </c>
      <c r="Z303" s="208"/>
      <c r="AA303" s="210"/>
      <c r="AB303" s="49">
        <f t="shared" si="26"/>
        <v>0</v>
      </c>
    </row>
    <row r="304" spans="9:28" ht="29.25" customHeight="1" x14ac:dyDescent="0.4">
      <c r="I304" s="48"/>
      <c r="J304" s="48"/>
      <c r="K304" s="48"/>
      <c r="L304" s="48"/>
      <c r="M304" s="48"/>
      <c r="N304" s="48"/>
      <c r="O304" s="48"/>
      <c r="P304" s="50">
        <f t="shared" si="24"/>
        <v>1</v>
      </c>
      <c r="Q304" s="211"/>
      <c r="R304" s="211"/>
      <c r="S304" s="212"/>
      <c r="T304" s="226">
        <v>60</v>
      </c>
      <c r="U304" s="229">
        <f>AB305-((60/P305)*S305)</f>
        <v>60</v>
      </c>
      <c r="V304" s="201"/>
      <c r="W304" s="201"/>
      <c r="X304" s="201"/>
      <c r="Y304" s="213" t="str">
        <f t="shared" si="25"/>
        <v xml:space="preserve"> </v>
      </c>
      <c r="Z304" s="201"/>
      <c r="AA304" s="201"/>
      <c r="AB304" s="49">
        <f t="shared" si="26"/>
        <v>0</v>
      </c>
    </row>
    <row r="305" spans="9:28" ht="29.25" customHeight="1" x14ac:dyDescent="0.5">
      <c r="I305" s="48"/>
      <c r="J305" s="48"/>
      <c r="K305" s="48"/>
      <c r="L305" s="48"/>
      <c r="M305" s="48"/>
      <c r="N305" s="48"/>
      <c r="O305" s="48"/>
      <c r="P305" s="50">
        <f t="shared" si="24"/>
        <v>1</v>
      </c>
      <c r="Q305" s="192"/>
      <c r="R305" s="192"/>
      <c r="S305" s="193"/>
      <c r="T305" s="227"/>
      <c r="U305" s="230"/>
      <c r="V305" s="65"/>
      <c r="W305" s="65"/>
      <c r="X305" s="65"/>
      <c r="Y305" s="164" t="str">
        <f t="shared" si="25"/>
        <v xml:space="preserve"> </v>
      </c>
      <c r="Z305" s="65"/>
      <c r="AA305" s="61"/>
      <c r="AB305" s="49">
        <f t="shared" si="26"/>
        <v>60</v>
      </c>
    </row>
    <row r="306" spans="9:28" ht="29.25" customHeight="1" x14ac:dyDescent="0.5">
      <c r="I306" s="48"/>
      <c r="J306" s="48"/>
      <c r="K306" s="48"/>
      <c r="L306" s="48"/>
      <c r="M306" s="48"/>
      <c r="N306" s="48"/>
      <c r="O306" s="48"/>
      <c r="P306" s="50">
        <f t="shared" si="24"/>
        <v>1</v>
      </c>
      <c r="Q306" s="196"/>
      <c r="R306" s="196"/>
      <c r="S306" s="197"/>
      <c r="T306" s="228"/>
      <c r="U306" s="231"/>
      <c r="V306" s="198"/>
      <c r="W306" s="198"/>
      <c r="X306" s="198"/>
      <c r="Y306" s="199" t="str">
        <f t="shared" si="25"/>
        <v xml:space="preserve"> </v>
      </c>
      <c r="Z306" s="198"/>
      <c r="AA306" s="200"/>
      <c r="AB306" s="49">
        <f t="shared" si="26"/>
        <v>0</v>
      </c>
    </row>
    <row r="307" spans="9:28" ht="29.25" customHeight="1" x14ac:dyDescent="0.5">
      <c r="I307" s="48"/>
      <c r="J307" s="48"/>
      <c r="K307" s="48"/>
      <c r="L307" s="48"/>
      <c r="M307" s="48"/>
      <c r="N307" s="48"/>
      <c r="O307" s="48"/>
      <c r="P307" s="50">
        <f t="shared" si="24"/>
        <v>1</v>
      </c>
      <c r="Q307" s="201"/>
      <c r="R307" s="202"/>
      <c r="S307" s="203"/>
      <c r="T307" s="220">
        <v>60</v>
      </c>
      <c r="U307" s="223">
        <f>AB308-((60/P308)*S308)</f>
        <v>60</v>
      </c>
      <c r="V307" s="204"/>
      <c r="W307" s="204"/>
      <c r="X307" s="204"/>
      <c r="Y307" s="205" t="str">
        <f t="shared" si="25"/>
        <v xml:space="preserve"> </v>
      </c>
      <c r="Z307" s="204"/>
      <c r="AA307" s="206"/>
      <c r="AB307" s="49">
        <f t="shared" si="26"/>
        <v>0</v>
      </c>
    </row>
    <row r="308" spans="9:28" ht="29.25" customHeight="1" x14ac:dyDescent="0.5">
      <c r="I308" s="48"/>
      <c r="J308" s="48"/>
      <c r="K308" s="48"/>
      <c r="L308" s="48"/>
      <c r="M308" s="48"/>
      <c r="N308" s="48"/>
      <c r="O308" s="48"/>
      <c r="P308" s="50">
        <f t="shared" si="24"/>
        <v>1</v>
      </c>
      <c r="Q308" s="64"/>
      <c r="R308" s="64"/>
      <c r="S308" s="63"/>
      <c r="T308" s="221"/>
      <c r="U308" s="224"/>
      <c r="V308" s="64"/>
      <c r="W308" s="64"/>
      <c r="X308" s="64"/>
      <c r="Y308" s="163" t="str">
        <f t="shared" si="25"/>
        <v xml:space="preserve"> </v>
      </c>
      <c r="Z308" s="64"/>
      <c r="AA308" s="60"/>
      <c r="AB308" s="49">
        <f t="shared" si="26"/>
        <v>60</v>
      </c>
    </row>
    <row r="309" spans="9:28" ht="29.25" customHeight="1" x14ac:dyDescent="0.5">
      <c r="I309" s="48"/>
      <c r="J309" s="48"/>
      <c r="K309" s="48"/>
      <c r="L309" s="48"/>
      <c r="M309" s="48"/>
      <c r="N309" s="48"/>
      <c r="O309" s="48"/>
      <c r="P309" s="50">
        <f t="shared" si="24"/>
        <v>1</v>
      </c>
      <c r="Q309" s="198"/>
      <c r="R309" s="198"/>
      <c r="S309" s="207"/>
      <c r="T309" s="232"/>
      <c r="U309" s="233"/>
      <c r="V309" s="208"/>
      <c r="W309" s="208"/>
      <c r="X309" s="208"/>
      <c r="Y309" s="209" t="str">
        <f t="shared" si="25"/>
        <v xml:space="preserve"> </v>
      </c>
      <c r="Z309" s="208"/>
      <c r="AA309" s="210"/>
      <c r="AB309" s="49">
        <f t="shared" si="26"/>
        <v>0</v>
      </c>
    </row>
    <row r="310" spans="9:28" ht="29.25" customHeight="1" x14ac:dyDescent="0.4">
      <c r="I310" s="48"/>
      <c r="J310" s="48"/>
      <c r="K310" s="48"/>
      <c r="L310" s="48"/>
      <c r="M310" s="48"/>
      <c r="N310" s="48"/>
      <c r="O310" s="48"/>
      <c r="P310" s="50">
        <f t="shared" si="24"/>
        <v>1</v>
      </c>
      <c r="Q310" s="211"/>
      <c r="R310" s="211"/>
      <c r="S310" s="212"/>
      <c r="T310" s="226">
        <v>60</v>
      </c>
      <c r="U310" s="229">
        <f>AB311-((60/P311)*S311)</f>
        <v>60</v>
      </c>
      <c r="V310" s="201"/>
      <c r="W310" s="201"/>
      <c r="X310" s="201"/>
      <c r="Y310" s="213" t="str">
        <f t="shared" si="25"/>
        <v xml:space="preserve"> </v>
      </c>
      <c r="Z310" s="201"/>
      <c r="AA310" s="201"/>
      <c r="AB310" s="49">
        <f t="shared" si="26"/>
        <v>0</v>
      </c>
    </row>
    <row r="311" spans="9:28" ht="29.25" customHeight="1" x14ac:dyDescent="0.5">
      <c r="I311" s="48"/>
      <c r="J311" s="48"/>
      <c r="K311" s="48"/>
      <c r="L311" s="48"/>
      <c r="M311" s="48"/>
      <c r="N311" s="48"/>
      <c r="O311" s="48"/>
      <c r="P311" s="50">
        <f t="shared" si="24"/>
        <v>1</v>
      </c>
      <c r="Q311" s="192"/>
      <c r="R311" s="192"/>
      <c r="S311" s="193"/>
      <c r="T311" s="227"/>
      <c r="U311" s="230"/>
      <c r="V311" s="65"/>
      <c r="W311" s="65"/>
      <c r="X311" s="65"/>
      <c r="Y311" s="164" t="str">
        <f t="shared" si="25"/>
        <v xml:space="preserve"> </v>
      </c>
      <c r="Z311" s="65"/>
      <c r="AA311" s="61"/>
      <c r="AB311" s="49">
        <f t="shared" si="26"/>
        <v>60</v>
      </c>
    </row>
    <row r="312" spans="9:28" ht="29.25" customHeight="1" x14ac:dyDescent="0.5">
      <c r="I312" s="48"/>
      <c r="J312" s="48"/>
      <c r="K312" s="48"/>
      <c r="L312" s="48"/>
      <c r="M312" s="48"/>
      <c r="N312" s="48"/>
      <c r="O312" s="48"/>
      <c r="P312" s="50">
        <f t="shared" si="24"/>
        <v>1</v>
      </c>
      <c r="Q312" s="196"/>
      <c r="R312" s="196"/>
      <c r="S312" s="197"/>
      <c r="T312" s="228"/>
      <c r="U312" s="231"/>
      <c r="V312" s="198"/>
      <c r="W312" s="198"/>
      <c r="X312" s="198"/>
      <c r="Y312" s="199" t="str">
        <f t="shared" si="25"/>
        <v xml:space="preserve"> </v>
      </c>
      <c r="Z312" s="198"/>
      <c r="AA312" s="200"/>
      <c r="AB312" s="49">
        <f t="shared" si="26"/>
        <v>0</v>
      </c>
    </row>
    <row r="313" spans="9:28" ht="29.25" customHeight="1" x14ac:dyDescent="0.5">
      <c r="I313" s="48"/>
      <c r="J313" s="48"/>
      <c r="K313" s="48"/>
      <c r="L313" s="48"/>
      <c r="M313" s="48"/>
      <c r="N313" s="48"/>
      <c r="O313" s="48"/>
      <c r="P313" s="50">
        <f t="shared" si="24"/>
        <v>1</v>
      </c>
      <c r="Q313" s="201"/>
      <c r="R313" s="202"/>
      <c r="S313" s="203"/>
      <c r="T313" s="220">
        <v>60</v>
      </c>
      <c r="U313" s="223">
        <f>AB314-((60/P314)*S314)</f>
        <v>60</v>
      </c>
      <c r="V313" s="204"/>
      <c r="W313" s="204"/>
      <c r="X313" s="204"/>
      <c r="Y313" s="205" t="str">
        <f t="shared" si="25"/>
        <v xml:space="preserve"> </v>
      </c>
      <c r="Z313" s="204"/>
      <c r="AA313" s="206"/>
      <c r="AB313" s="49">
        <f t="shared" si="26"/>
        <v>0</v>
      </c>
    </row>
    <row r="314" spans="9:28" ht="29.25" customHeight="1" x14ac:dyDescent="0.5">
      <c r="I314" s="48"/>
      <c r="J314" s="48"/>
      <c r="K314" s="48"/>
      <c r="L314" s="48"/>
      <c r="M314" s="48"/>
      <c r="N314" s="48"/>
      <c r="O314" s="48"/>
      <c r="P314" s="50">
        <f t="shared" si="24"/>
        <v>1</v>
      </c>
      <c r="Q314" s="64"/>
      <c r="R314" s="64"/>
      <c r="S314" s="63"/>
      <c r="T314" s="221"/>
      <c r="U314" s="224"/>
      <c r="V314" s="64"/>
      <c r="W314" s="64"/>
      <c r="X314" s="64"/>
      <c r="Y314" s="163" t="str">
        <f t="shared" si="25"/>
        <v xml:space="preserve"> </v>
      </c>
      <c r="Z314" s="64"/>
      <c r="AA314" s="60"/>
      <c r="AB314" s="49">
        <f t="shared" si="26"/>
        <v>60</v>
      </c>
    </row>
    <row r="315" spans="9:28" ht="29.25" customHeight="1" x14ac:dyDescent="0.5">
      <c r="I315" s="48"/>
      <c r="J315" s="48"/>
      <c r="K315" s="48"/>
      <c r="L315" s="48"/>
      <c r="M315" s="48"/>
      <c r="N315" s="48"/>
      <c r="O315" s="48"/>
      <c r="P315" s="50">
        <f t="shared" si="24"/>
        <v>1</v>
      </c>
      <c r="Q315" s="198"/>
      <c r="R315" s="198"/>
      <c r="S315" s="207"/>
      <c r="T315" s="232"/>
      <c r="U315" s="233"/>
      <c r="V315" s="208"/>
      <c r="W315" s="208"/>
      <c r="X315" s="208"/>
      <c r="Y315" s="209" t="str">
        <f t="shared" si="25"/>
        <v xml:space="preserve"> </v>
      </c>
      <c r="Z315" s="208"/>
      <c r="AA315" s="210"/>
      <c r="AB315" s="49">
        <f t="shared" si="26"/>
        <v>0</v>
      </c>
    </row>
    <row r="316" spans="9:28" ht="29.25" customHeight="1" x14ac:dyDescent="0.4">
      <c r="I316" s="48"/>
      <c r="J316" s="48"/>
      <c r="K316" s="48"/>
      <c r="L316" s="48"/>
      <c r="M316" s="48"/>
      <c r="N316" s="48"/>
      <c r="O316" s="48"/>
      <c r="P316" s="50">
        <f t="shared" si="24"/>
        <v>1</v>
      </c>
      <c r="Q316" s="211"/>
      <c r="R316" s="211"/>
      <c r="S316" s="212"/>
      <c r="T316" s="226">
        <v>60</v>
      </c>
      <c r="U316" s="229">
        <f>AB317-((60/P317)*S317)</f>
        <v>60</v>
      </c>
      <c r="V316" s="201"/>
      <c r="W316" s="201"/>
      <c r="X316" s="201"/>
      <c r="Y316" s="213" t="str">
        <f t="shared" si="25"/>
        <v xml:space="preserve"> </v>
      </c>
      <c r="Z316" s="201"/>
      <c r="AA316" s="201"/>
      <c r="AB316" s="49">
        <f t="shared" si="26"/>
        <v>0</v>
      </c>
    </row>
    <row r="317" spans="9:28" ht="29.25" customHeight="1" x14ac:dyDescent="0.5">
      <c r="I317" s="48"/>
      <c r="J317" s="48"/>
      <c r="K317" s="48"/>
      <c r="L317" s="48"/>
      <c r="M317" s="48"/>
      <c r="N317" s="48"/>
      <c r="O317" s="48"/>
      <c r="P317" s="50">
        <f t="shared" si="24"/>
        <v>1</v>
      </c>
      <c r="Q317" s="192"/>
      <c r="R317" s="192"/>
      <c r="S317" s="193"/>
      <c r="T317" s="227"/>
      <c r="U317" s="230"/>
      <c r="V317" s="65"/>
      <c r="W317" s="65"/>
      <c r="X317" s="65"/>
      <c r="Y317" s="164" t="str">
        <f t="shared" si="25"/>
        <v xml:space="preserve"> </v>
      </c>
      <c r="Z317" s="65"/>
      <c r="AA317" s="61"/>
      <c r="AB317" s="49">
        <f t="shared" si="26"/>
        <v>60</v>
      </c>
    </row>
    <row r="318" spans="9:28" ht="29.25" customHeight="1" x14ac:dyDescent="0.5">
      <c r="I318" s="48"/>
      <c r="J318" s="48"/>
      <c r="K318" s="48"/>
      <c r="L318" s="48"/>
      <c r="M318" s="48"/>
      <c r="N318" s="48"/>
      <c r="O318" s="48"/>
      <c r="P318" s="50">
        <f t="shared" si="24"/>
        <v>1</v>
      </c>
      <c r="Q318" s="196"/>
      <c r="R318" s="196"/>
      <c r="S318" s="197"/>
      <c r="T318" s="228"/>
      <c r="U318" s="231"/>
      <c r="V318" s="198"/>
      <c r="W318" s="198"/>
      <c r="X318" s="198"/>
      <c r="Y318" s="199" t="str">
        <f t="shared" si="25"/>
        <v xml:space="preserve"> </v>
      </c>
      <c r="Z318" s="198"/>
      <c r="AA318" s="200"/>
      <c r="AB318" s="49">
        <f t="shared" si="26"/>
        <v>0</v>
      </c>
    </row>
    <row r="319" spans="9:28" ht="29.25" customHeight="1" x14ac:dyDescent="0.5">
      <c r="I319" s="48"/>
      <c r="J319" s="48"/>
      <c r="K319" s="48"/>
      <c r="L319" s="48"/>
      <c r="M319" s="48"/>
      <c r="N319" s="48"/>
      <c r="O319" s="48"/>
      <c r="P319" s="50">
        <f t="shared" si="24"/>
        <v>1</v>
      </c>
      <c r="Q319" s="201"/>
      <c r="R319" s="202"/>
      <c r="S319" s="203"/>
      <c r="T319" s="220">
        <v>60</v>
      </c>
      <c r="U319" s="223">
        <f>AB320-((60/P320)*S320)</f>
        <v>60</v>
      </c>
      <c r="V319" s="204"/>
      <c r="W319" s="204"/>
      <c r="X319" s="204"/>
      <c r="Y319" s="205" t="str">
        <f t="shared" si="25"/>
        <v xml:space="preserve"> </v>
      </c>
      <c r="Z319" s="204"/>
      <c r="AA319" s="206"/>
      <c r="AB319" s="49">
        <f t="shared" si="26"/>
        <v>0</v>
      </c>
    </row>
    <row r="320" spans="9:28" ht="29.25" customHeight="1" x14ac:dyDescent="0.5">
      <c r="I320" s="48"/>
      <c r="J320" s="48"/>
      <c r="K320" s="48"/>
      <c r="L320" s="48"/>
      <c r="M320" s="48"/>
      <c r="N320" s="48"/>
      <c r="O320" s="48"/>
      <c r="P320" s="50">
        <f t="shared" si="24"/>
        <v>1</v>
      </c>
      <c r="Q320" s="64"/>
      <c r="R320" s="64"/>
      <c r="S320" s="63"/>
      <c r="T320" s="221"/>
      <c r="U320" s="224"/>
      <c r="V320" s="64"/>
      <c r="W320" s="64"/>
      <c r="X320" s="64"/>
      <c r="Y320" s="163" t="str">
        <f t="shared" si="25"/>
        <v xml:space="preserve"> </v>
      </c>
      <c r="Z320" s="64"/>
      <c r="AA320" s="60"/>
      <c r="AB320" s="49">
        <f t="shared" si="26"/>
        <v>60</v>
      </c>
    </row>
    <row r="321" spans="9:28" ht="29.25" customHeight="1" x14ac:dyDescent="0.5">
      <c r="I321" s="48"/>
      <c r="J321" s="48"/>
      <c r="K321" s="48"/>
      <c r="L321" s="48"/>
      <c r="M321" s="48"/>
      <c r="N321" s="48"/>
      <c r="O321" s="48"/>
      <c r="P321" s="50">
        <f t="shared" si="24"/>
        <v>1</v>
      </c>
      <c r="Q321" s="198"/>
      <c r="R321" s="198"/>
      <c r="S321" s="207"/>
      <c r="T321" s="232"/>
      <c r="U321" s="233"/>
      <c r="V321" s="208"/>
      <c r="W321" s="208"/>
      <c r="X321" s="208"/>
      <c r="Y321" s="209" t="str">
        <f t="shared" si="25"/>
        <v xml:space="preserve"> </v>
      </c>
      <c r="Z321" s="208"/>
      <c r="AA321" s="210"/>
      <c r="AB321" s="49">
        <f t="shared" si="26"/>
        <v>0</v>
      </c>
    </row>
    <row r="322" spans="9:28" ht="29.25" customHeight="1" x14ac:dyDescent="0.4">
      <c r="I322" s="48"/>
      <c r="J322" s="48"/>
      <c r="K322" s="48"/>
      <c r="L322" s="48"/>
      <c r="M322" s="48"/>
      <c r="N322" s="48"/>
      <c r="O322" s="48"/>
      <c r="P322" s="50">
        <f t="shared" si="24"/>
        <v>1</v>
      </c>
      <c r="Q322" s="211"/>
      <c r="R322" s="211"/>
      <c r="S322" s="212"/>
      <c r="T322" s="226">
        <v>60</v>
      </c>
      <c r="U322" s="229">
        <f>AB323-((60/P323)*S323)</f>
        <v>60</v>
      </c>
      <c r="V322" s="201"/>
      <c r="W322" s="201"/>
      <c r="X322" s="201"/>
      <c r="Y322" s="213" t="str">
        <f t="shared" si="25"/>
        <v xml:space="preserve"> </v>
      </c>
      <c r="Z322" s="201"/>
      <c r="AA322" s="201"/>
      <c r="AB322" s="49">
        <f t="shared" si="26"/>
        <v>0</v>
      </c>
    </row>
    <row r="323" spans="9:28" ht="29.25" customHeight="1" x14ac:dyDescent="0.5">
      <c r="I323" s="48"/>
      <c r="J323" s="48"/>
      <c r="K323" s="48"/>
      <c r="L323" s="48"/>
      <c r="M323" s="48"/>
      <c r="N323" s="48"/>
      <c r="O323" s="48"/>
      <c r="P323" s="50">
        <f t="shared" si="24"/>
        <v>1</v>
      </c>
      <c r="Q323" s="192"/>
      <c r="R323" s="192"/>
      <c r="S323" s="193"/>
      <c r="T323" s="227"/>
      <c r="U323" s="230"/>
      <c r="V323" s="65"/>
      <c r="W323" s="65"/>
      <c r="X323" s="65"/>
      <c r="Y323" s="164" t="str">
        <f t="shared" si="25"/>
        <v xml:space="preserve"> </v>
      </c>
      <c r="Z323" s="65"/>
      <c r="AA323" s="61"/>
      <c r="AB323" s="49">
        <f t="shared" si="26"/>
        <v>60</v>
      </c>
    </row>
    <row r="324" spans="9:28" ht="29.25" customHeight="1" x14ac:dyDescent="0.5">
      <c r="I324" s="48"/>
      <c r="J324" s="48"/>
      <c r="K324" s="48"/>
      <c r="L324" s="48"/>
      <c r="M324" s="48"/>
      <c r="N324" s="48"/>
      <c r="O324" s="48"/>
      <c r="P324" s="50">
        <f t="shared" si="24"/>
        <v>1</v>
      </c>
      <c r="Q324" s="196"/>
      <c r="R324" s="196"/>
      <c r="S324" s="197"/>
      <c r="T324" s="228"/>
      <c r="U324" s="231"/>
      <c r="V324" s="198"/>
      <c r="W324" s="198"/>
      <c r="X324" s="198"/>
      <c r="Y324" s="199" t="str">
        <f t="shared" si="25"/>
        <v xml:space="preserve"> </v>
      </c>
      <c r="Z324" s="198"/>
      <c r="AA324" s="200"/>
      <c r="AB324" s="49">
        <f t="shared" si="26"/>
        <v>0</v>
      </c>
    </row>
    <row r="325" spans="9:28" ht="29.25" customHeight="1" x14ac:dyDescent="0.5">
      <c r="I325" s="48"/>
      <c r="J325" s="48"/>
      <c r="K325" s="48"/>
      <c r="L325" s="48"/>
      <c r="M325" s="48"/>
      <c r="N325" s="48"/>
      <c r="O325" s="48"/>
      <c r="P325" s="50">
        <f t="shared" ref="P325:P388" si="27">IF(Q325=$B$26,(IF(R325=$C$28,$D$12,$D$5)),(IF(Q325=$B$27,$D$6,(IF(Q325=$B$28,$D$6,(IF(Q325=$B$29,$D$6,(IF(Q325=$B$30,$D$6,(IF(Q325=$B$31,$D$8,(IF(Q325=$B$32,$D$9,(IF(Q325=$B$33,$D$10,(IF(Q325=$B$34,$D$11,(IF(Q325=$B$35,$D$13,(IF(Q325=$B$38,$D$14,(IF(Q325=$B$36,$D$7,(IF(Q325=$B$37,$D$15,1)))))))))))))))))))))))))</f>
        <v>1</v>
      </c>
      <c r="Q325" s="201"/>
      <c r="R325" s="202"/>
      <c r="S325" s="203"/>
      <c r="T325" s="220">
        <v>60</v>
      </c>
      <c r="U325" s="223">
        <f>AB326-((60/P326)*S326)</f>
        <v>60</v>
      </c>
      <c r="V325" s="204"/>
      <c r="W325" s="204"/>
      <c r="X325" s="204"/>
      <c r="Y325" s="205" t="str">
        <f t="shared" ref="Y325:Y388" si="28">IF(X325=1,"Calidad",(IF(X325=2,"Logistica",(IF(X325=3,"Manufactura",(IF(X325=4,"Mantenimiento",(IF(X325=5,"Cambio de modelo",(IF(X325=6,"Starving",(IF(X325=7,"Bloqueo",(IF(X325=8,"Paro Programado",(IF(X325=9,"Falta de Personal",IF(X325=10,"Otros"," "))))))))))))))))))</f>
        <v xml:space="preserve"> </v>
      </c>
      <c r="Z325" s="204"/>
      <c r="AA325" s="206"/>
      <c r="AB325" s="49">
        <f t="shared" ref="AB325:AB388" si="29">IF(T324=$F$20,45,(IF(T324=$F$21,30,(IF(T324=$F$22,50,(IF(T324=$F$23,60,0)))))))</f>
        <v>0</v>
      </c>
    </row>
    <row r="326" spans="9:28" ht="29.25" customHeight="1" x14ac:dyDescent="0.5">
      <c r="I326" s="48"/>
      <c r="J326" s="48"/>
      <c r="K326" s="48"/>
      <c r="L326" s="48"/>
      <c r="M326" s="48"/>
      <c r="N326" s="48"/>
      <c r="O326" s="48"/>
      <c r="P326" s="50">
        <f t="shared" si="27"/>
        <v>1</v>
      </c>
      <c r="Q326" s="64"/>
      <c r="R326" s="64"/>
      <c r="S326" s="63"/>
      <c r="T326" s="221"/>
      <c r="U326" s="224"/>
      <c r="V326" s="64"/>
      <c r="W326" s="64"/>
      <c r="X326" s="64"/>
      <c r="Y326" s="163" t="str">
        <f t="shared" si="28"/>
        <v xml:space="preserve"> </v>
      </c>
      <c r="Z326" s="64"/>
      <c r="AA326" s="60"/>
      <c r="AB326" s="49">
        <f t="shared" si="29"/>
        <v>60</v>
      </c>
    </row>
    <row r="327" spans="9:28" ht="29.25" customHeight="1" x14ac:dyDescent="0.5">
      <c r="I327" s="48"/>
      <c r="J327" s="48"/>
      <c r="K327" s="48"/>
      <c r="L327" s="48"/>
      <c r="M327" s="48"/>
      <c r="N327" s="48"/>
      <c r="O327" s="48"/>
      <c r="P327" s="50">
        <f t="shared" si="27"/>
        <v>1</v>
      </c>
      <c r="Q327" s="198"/>
      <c r="R327" s="198"/>
      <c r="S327" s="207"/>
      <c r="T327" s="232"/>
      <c r="U327" s="233"/>
      <c r="V327" s="208"/>
      <c r="W327" s="208"/>
      <c r="X327" s="208"/>
      <c r="Y327" s="209" t="str">
        <f t="shared" si="28"/>
        <v xml:space="preserve"> </v>
      </c>
      <c r="Z327" s="208"/>
      <c r="AA327" s="210"/>
      <c r="AB327" s="49">
        <f t="shared" si="29"/>
        <v>0</v>
      </c>
    </row>
    <row r="328" spans="9:28" ht="29.25" customHeight="1" x14ac:dyDescent="0.4">
      <c r="I328" s="48"/>
      <c r="J328" s="48"/>
      <c r="K328" s="48"/>
      <c r="L328" s="48"/>
      <c r="M328" s="48"/>
      <c r="N328" s="48"/>
      <c r="O328" s="48"/>
      <c r="P328" s="50">
        <f t="shared" si="27"/>
        <v>1</v>
      </c>
      <c r="Q328" s="211"/>
      <c r="R328" s="211"/>
      <c r="S328" s="212"/>
      <c r="T328" s="226">
        <v>60</v>
      </c>
      <c r="U328" s="229">
        <f>AB329-((60/P329)*S329)</f>
        <v>60</v>
      </c>
      <c r="V328" s="201"/>
      <c r="W328" s="201"/>
      <c r="X328" s="201"/>
      <c r="Y328" s="213" t="str">
        <f t="shared" si="28"/>
        <v xml:space="preserve"> </v>
      </c>
      <c r="Z328" s="201"/>
      <c r="AA328" s="201"/>
      <c r="AB328" s="49">
        <f t="shared" si="29"/>
        <v>0</v>
      </c>
    </row>
    <row r="329" spans="9:28" ht="29.25" customHeight="1" x14ac:dyDescent="0.5">
      <c r="I329" s="48"/>
      <c r="J329" s="48"/>
      <c r="K329" s="48"/>
      <c r="L329" s="48"/>
      <c r="M329" s="48"/>
      <c r="N329" s="48"/>
      <c r="O329" s="48"/>
      <c r="P329" s="50">
        <f t="shared" si="27"/>
        <v>1</v>
      </c>
      <c r="Q329" s="192"/>
      <c r="R329" s="192"/>
      <c r="S329" s="193"/>
      <c r="T329" s="227"/>
      <c r="U329" s="230"/>
      <c r="V329" s="65"/>
      <c r="W329" s="65"/>
      <c r="X329" s="65"/>
      <c r="Y329" s="164" t="str">
        <f t="shared" si="28"/>
        <v xml:space="preserve"> </v>
      </c>
      <c r="Z329" s="65"/>
      <c r="AA329" s="61"/>
      <c r="AB329" s="49">
        <f t="shared" si="29"/>
        <v>60</v>
      </c>
    </row>
    <row r="330" spans="9:28" ht="29.25" customHeight="1" x14ac:dyDescent="0.5">
      <c r="I330" s="48"/>
      <c r="J330" s="48"/>
      <c r="K330" s="48"/>
      <c r="L330" s="48"/>
      <c r="M330" s="48"/>
      <c r="N330" s="48"/>
      <c r="O330" s="48"/>
      <c r="P330" s="50">
        <f t="shared" si="27"/>
        <v>1</v>
      </c>
      <c r="Q330" s="196"/>
      <c r="R330" s="196"/>
      <c r="S330" s="197"/>
      <c r="T330" s="228"/>
      <c r="U330" s="231"/>
      <c r="V330" s="198"/>
      <c r="W330" s="198"/>
      <c r="X330" s="198"/>
      <c r="Y330" s="199" t="str">
        <f t="shared" si="28"/>
        <v xml:space="preserve"> </v>
      </c>
      <c r="Z330" s="198"/>
      <c r="AA330" s="200"/>
      <c r="AB330" s="49">
        <f t="shared" si="29"/>
        <v>0</v>
      </c>
    </row>
    <row r="331" spans="9:28" ht="29.25" customHeight="1" x14ac:dyDescent="0.5">
      <c r="I331" s="48"/>
      <c r="J331" s="48"/>
      <c r="K331" s="48"/>
      <c r="L331" s="48"/>
      <c r="M331" s="48"/>
      <c r="N331" s="48"/>
      <c r="O331" s="48"/>
      <c r="P331" s="50">
        <f t="shared" si="27"/>
        <v>1</v>
      </c>
      <c r="Q331" s="201"/>
      <c r="R331" s="202"/>
      <c r="S331" s="203"/>
      <c r="T331" s="220">
        <v>60</v>
      </c>
      <c r="U331" s="223">
        <f>AB332-((60/P332)*S332)</f>
        <v>60</v>
      </c>
      <c r="V331" s="204"/>
      <c r="W331" s="204"/>
      <c r="X331" s="204"/>
      <c r="Y331" s="205" t="str">
        <f t="shared" si="28"/>
        <v xml:space="preserve"> </v>
      </c>
      <c r="Z331" s="204"/>
      <c r="AA331" s="206"/>
      <c r="AB331" s="49">
        <f t="shared" si="29"/>
        <v>0</v>
      </c>
    </row>
    <row r="332" spans="9:28" ht="29.25" customHeight="1" x14ac:dyDescent="0.5">
      <c r="I332" s="48"/>
      <c r="J332" s="48"/>
      <c r="K332" s="48"/>
      <c r="L332" s="48"/>
      <c r="M332" s="48"/>
      <c r="N332" s="48"/>
      <c r="O332" s="48"/>
      <c r="P332" s="50">
        <f t="shared" si="27"/>
        <v>1</v>
      </c>
      <c r="Q332" s="64"/>
      <c r="R332" s="64"/>
      <c r="S332" s="63"/>
      <c r="T332" s="221"/>
      <c r="U332" s="224"/>
      <c r="V332" s="64"/>
      <c r="W332" s="64"/>
      <c r="X332" s="64"/>
      <c r="Y332" s="163" t="str">
        <f t="shared" si="28"/>
        <v xml:space="preserve"> </v>
      </c>
      <c r="Z332" s="64"/>
      <c r="AA332" s="60"/>
      <c r="AB332" s="49">
        <f t="shared" si="29"/>
        <v>60</v>
      </c>
    </row>
    <row r="333" spans="9:28" ht="29.25" customHeight="1" x14ac:dyDescent="0.5">
      <c r="I333" s="48"/>
      <c r="J333" s="48"/>
      <c r="K333" s="48"/>
      <c r="L333" s="48"/>
      <c r="M333" s="48"/>
      <c r="N333" s="48"/>
      <c r="O333" s="48"/>
      <c r="P333" s="50">
        <f t="shared" si="27"/>
        <v>1</v>
      </c>
      <c r="Q333" s="198"/>
      <c r="R333" s="198"/>
      <c r="S333" s="207"/>
      <c r="T333" s="232"/>
      <c r="U333" s="233"/>
      <c r="V333" s="208"/>
      <c r="W333" s="208"/>
      <c r="X333" s="208"/>
      <c r="Y333" s="209" t="str">
        <f t="shared" si="28"/>
        <v xml:space="preserve"> </v>
      </c>
      <c r="Z333" s="208"/>
      <c r="AA333" s="210"/>
      <c r="AB333" s="49">
        <f t="shared" si="29"/>
        <v>0</v>
      </c>
    </row>
    <row r="334" spans="9:28" ht="29.25" customHeight="1" x14ac:dyDescent="0.4">
      <c r="I334" s="48"/>
      <c r="J334" s="48"/>
      <c r="K334" s="48"/>
      <c r="L334" s="48"/>
      <c r="M334" s="48"/>
      <c r="N334" s="48"/>
      <c r="O334" s="48"/>
      <c r="P334" s="50">
        <f t="shared" si="27"/>
        <v>1</v>
      </c>
      <c r="Q334" s="211"/>
      <c r="R334" s="211"/>
      <c r="S334" s="212"/>
      <c r="T334" s="226">
        <v>60</v>
      </c>
      <c r="U334" s="229">
        <f>AB335-((60/P335)*S335)</f>
        <v>60</v>
      </c>
      <c r="V334" s="201"/>
      <c r="W334" s="201"/>
      <c r="X334" s="201"/>
      <c r="Y334" s="213" t="str">
        <f t="shared" si="28"/>
        <v xml:space="preserve"> </v>
      </c>
      <c r="Z334" s="201"/>
      <c r="AA334" s="201"/>
      <c r="AB334" s="49">
        <f t="shared" si="29"/>
        <v>0</v>
      </c>
    </row>
    <row r="335" spans="9:28" ht="29.25" customHeight="1" x14ac:dyDescent="0.5">
      <c r="I335" s="48"/>
      <c r="J335" s="48"/>
      <c r="K335" s="48"/>
      <c r="L335" s="48"/>
      <c r="M335" s="48"/>
      <c r="N335" s="48"/>
      <c r="O335" s="48"/>
      <c r="P335" s="50">
        <f t="shared" si="27"/>
        <v>1</v>
      </c>
      <c r="Q335" s="192"/>
      <c r="R335" s="192"/>
      <c r="S335" s="193"/>
      <c r="T335" s="227"/>
      <c r="U335" s="230"/>
      <c r="V335" s="65"/>
      <c r="W335" s="65"/>
      <c r="X335" s="65"/>
      <c r="Y335" s="164" t="str">
        <f t="shared" si="28"/>
        <v xml:space="preserve"> </v>
      </c>
      <c r="Z335" s="65"/>
      <c r="AA335" s="61"/>
      <c r="AB335" s="49">
        <f t="shared" si="29"/>
        <v>60</v>
      </c>
    </row>
    <row r="336" spans="9:28" ht="29.25" customHeight="1" x14ac:dyDescent="0.5">
      <c r="I336" s="48"/>
      <c r="J336" s="48"/>
      <c r="K336" s="48"/>
      <c r="L336" s="48"/>
      <c r="M336" s="48"/>
      <c r="N336" s="48"/>
      <c r="O336" s="48"/>
      <c r="P336" s="50">
        <f t="shared" si="27"/>
        <v>1</v>
      </c>
      <c r="Q336" s="196"/>
      <c r="R336" s="196"/>
      <c r="S336" s="197"/>
      <c r="T336" s="228"/>
      <c r="U336" s="231"/>
      <c r="V336" s="198"/>
      <c r="W336" s="198"/>
      <c r="X336" s="198"/>
      <c r="Y336" s="199" t="str">
        <f t="shared" si="28"/>
        <v xml:space="preserve"> </v>
      </c>
      <c r="Z336" s="198"/>
      <c r="AA336" s="200"/>
      <c r="AB336" s="49">
        <f t="shared" si="29"/>
        <v>0</v>
      </c>
    </row>
    <row r="337" spans="9:28" ht="29.25" customHeight="1" x14ac:dyDescent="0.5">
      <c r="I337" s="48"/>
      <c r="J337" s="48"/>
      <c r="K337" s="48"/>
      <c r="L337" s="48"/>
      <c r="M337" s="48"/>
      <c r="N337" s="48"/>
      <c r="O337" s="48"/>
      <c r="P337" s="50">
        <f t="shared" si="27"/>
        <v>1</v>
      </c>
      <c r="Q337" s="201"/>
      <c r="R337" s="202"/>
      <c r="S337" s="203"/>
      <c r="T337" s="220">
        <v>60</v>
      </c>
      <c r="U337" s="223">
        <f>AB338-((60/P338)*S338)</f>
        <v>60</v>
      </c>
      <c r="V337" s="204"/>
      <c r="W337" s="204"/>
      <c r="X337" s="204"/>
      <c r="Y337" s="205" t="str">
        <f t="shared" si="28"/>
        <v xml:space="preserve"> </v>
      </c>
      <c r="Z337" s="204"/>
      <c r="AA337" s="206"/>
      <c r="AB337" s="49">
        <f t="shared" si="29"/>
        <v>0</v>
      </c>
    </row>
    <row r="338" spans="9:28" ht="29.25" customHeight="1" x14ac:dyDescent="0.5">
      <c r="I338" s="48"/>
      <c r="J338" s="48"/>
      <c r="K338" s="48"/>
      <c r="L338" s="48"/>
      <c r="M338" s="48"/>
      <c r="N338" s="48"/>
      <c r="O338" s="48"/>
      <c r="P338" s="50">
        <f t="shared" si="27"/>
        <v>1</v>
      </c>
      <c r="Q338" s="64"/>
      <c r="R338" s="64"/>
      <c r="S338" s="63"/>
      <c r="T338" s="221"/>
      <c r="U338" s="224"/>
      <c r="V338" s="64"/>
      <c r="W338" s="64"/>
      <c r="X338" s="64"/>
      <c r="Y338" s="163" t="str">
        <f t="shared" si="28"/>
        <v xml:space="preserve"> </v>
      </c>
      <c r="Z338" s="64"/>
      <c r="AA338" s="60"/>
      <c r="AB338" s="49">
        <f t="shared" si="29"/>
        <v>60</v>
      </c>
    </row>
    <row r="339" spans="9:28" ht="29.25" customHeight="1" x14ac:dyDescent="0.5">
      <c r="I339" s="48"/>
      <c r="J339" s="48"/>
      <c r="K339" s="48"/>
      <c r="L339" s="48"/>
      <c r="M339" s="48"/>
      <c r="N339" s="48"/>
      <c r="O339" s="48"/>
      <c r="P339" s="50">
        <f t="shared" si="27"/>
        <v>1</v>
      </c>
      <c r="Q339" s="198"/>
      <c r="R339" s="198"/>
      <c r="S339" s="207"/>
      <c r="T339" s="232"/>
      <c r="U339" s="233"/>
      <c r="V339" s="208"/>
      <c r="W339" s="208"/>
      <c r="X339" s="208"/>
      <c r="Y339" s="209" t="str">
        <f t="shared" si="28"/>
        <v xml:space="preserve"> </v>
      </c>
      <c r="Z339" s="208"/>
      <c r="AA339" s="210"/>
      <c r="AB339" s="49">
        <f t="shared" si="29"/>
        <v>0</v>
      </c>
    </row>
    <row r="340" spans="9:28" ht="29.25" customHeight="1" x14ac:dyDescent="0.4">
      <c r="I340" s="48"/>
      <c r="J340" s="48"/>
      <c r="K340" s="48"/>
      <c r="L340" s="48"/>
      <c r="M340" s="48"/>
      <c r="N340" s="48"/>
      <c r="O340" s="48"/>
      <c r="P340" s="50">
        <f t="shared" si="27"/>
        <v>1</v>
      </c>
      <c r="Q340" s="211"/>
      <c r="R340" s="211"/>
      <c r="S340" s="212"/>
      <c r="T340" s="226">
        <v>60</v>
      </c>
      <c r="U340" s="229">
        <f>AB341-((60/P341)*S341)</f>
        <v>60</v>
      </c>
      <c r="V340" s="201"/>
      <c r="W340" s="201"/>
      <c r="X340" s="201"/>
      <c r="Y340" s="213" t="str">
        <f t="shared" si="28"/>
        <v xml:space="preserve"> </v>
      </c>
      <c r="Z340" s="201"/>
      <c r="AA340" s="201"/>
      <c r="AB340" s="49">
        <f t="shared" si="29"/>
        <v>0</v>
      </c>
    </row>
    <row r="341" spans="9:28" ht="29.25" customHeight="1" x14ac:dyDescent="0.5">
      <c r="I341" s="48"/>
      <c r="J341" s="48"/>
      <c r="K341" s="48"/>
      <c r="L341" s="48"/>
      <c r="M341" s="48"/>
      <c r="N341" s="48"/>
      <c r="O341" s="48"/>
      <c r="P341" s="50">
        <f t="shared" si="27"/>
        <v>1</v>
      </c>
      <c r="Q341" s="192"/>
      <c r="R341" s="192"/>
      <c r="S341" s="193"/>
      <c r="T341" s="227"/>
      <c r="U341" s="230"/>
      <c r="V341" s="65"/>
      <c r="W341" s="65"/>
      <c r="X341" s="65"/>
      <c r="Y341" s="164" t="str">
        <f t="shared" si="28"/>
        <v xml:space="preserve"> </v>
      </c>
      <c r="Z341" s="65"/>
      <c r="AA341" s="61"/>
      <c r="AB341" s="49">
        <f t="shared" si="29"/>
        <v>60</v>
      </c>
    </row>
    <row r="342" spans="9:28" ht="29.25" customHeight="1" x14ac:dyDescent="0.5">
      <c r="I342" s="48"/>
      <c r="J342" s="48"/>
      <c r="K342" s="48"/>
      <c r="L342" s="48"/>
      <c r="M342" s="48"/>
      <c r="N342" s="48"/>
      <c r="O342" s="48"/>
      <c r="P342" s="50">
        <f t="shared" si="27"/>
        <v>1</v>
      </c>
      <c r="Q342" s="196"/>
      <c r="R342" s="196"/>
      <c r="S342" s="197"/>
      <c r="T342" s="228"/>
      <c r="U342" s="231"/>
      <c r="V342" s="198"/>
      <c r="W342" s="198"/>
      <c r="X342" s="198"/>
      <c r="Y342" s="199" t="str">
        <f t="shared" si="28"/>
        <v xml:space="preserve"> </v>
      </c>
      <c r="Z342" s="198"/>
      <c r="AA342" s="200"/>
      <c r="AB342" s="49">
        <f t="shared" si="29"/>
        <v>0</v>
      </c>
    </row>
    <row r="343" spans="9:28" ht="29.25" customHeight="1" x14ac:dyDescent="0.5">
      <c r="I343" s="48"/>
      <c r="J343" s="48"/>
      <c r="K343" s="48"/>
      <c r="L343" s="48"/>
      <c r="M343" s="48"/>
      <c r="N343" s="48"/>
      <c r="O343" s="48"/>
      <c r="P343" s="50">
        <f t="shared" si="27"/>
        <v>1</v>
      </c>
      <c r="Q343" s="201"/>
      <c r="R343" s="202"/>
      <c r="S343" s="203"/>
      <c r="T343" s="220">
        <v>60</v>
      </c>
      <c r="U343" s="223">
        <f>AB344-((60/P344)*S344)</f>
        <v>60</v>
      </c>
      <c r="V343" s="204"/>
      <c r="W343" s="204"/>
      <c r="X343" s="204"/>
      <c r="Y343" s="205" t="str">
        <f t="shared" si="28"/>
        <v xml:space="preserve"> </v>
      </c>
      <c r="Z343" s="204"/>
      <c r="AA343" s="206"/>
      <c r="AB343" s="49">
        <f t="shared" si="29"/>
        <v>0</v>
      </c>
    </row>
    <row r="344" spans="9:28" ht="29.25" customHeight="1" x14ac:dyDescent="0.5">
      <c r="I344" s="48"/>
      <c r="J344" s="48"/>
      <c r="K344" s="48"/>
      <c r="L344" s="48"/>
      <c r="M344" s="48"/>
      <c r="N344" s="48"/>
      <c r="O344" s="48"/>
      <c r="P344" s="50">
        <f t="shared" si="27"/>
        <v>1</v>
      </c>
      <c r="Q344" s="64"/>
      <c r="R344" s="64"/>
      <c r="S344" s="63"/>
      <c r="T344" s="221"/>
      <c r="U344" s="224"/>
      <c r="V344" s="64"/>
      <c r="W344" s="64"/>
      <c r="X344" s="64"/>
      <c r="Y344" s="163" t="str">
        <f t="shared" si="28"/>
        <v xml:space="preserve"> </v>
      </c>
      <c r="Z344" s="64"/>
      <c r="AA344" s="60"/>
      <c r="AB344" s="49">
        <f t="shared" si="29"/>
        <v>60</v>
      </c>
    </row>
    <row r="345" spans="9:28" ht="29.25" customHeight="1" x14ac:dyDescent="0.5">
      <c r="I345" s="48"/>
      <c r="J345" s="48"/>
      <c r="K345" s="48"/>
      <c r="L345" s="48"/>
      <c r="M345" s="48"/>
      <c r="N345" s="48"/>
      <c r="O345" s="48"/>
      <c r="P345" s="50">
        <f t="shared" si="27"/>
        <v>1</v>
      </c>
      <c r="Q345" s="198"/>
      <c r="R345" s="198"/>
      <c r="S345" s="207"/>
      <c r="T345" s="232"/>
      <c r="U345" s="233"/>
      <c r="V345" s="208"/>
      <c r="W345" s="208"/>
      <c r="X345" s="208"/>
      <c r="Y345" s="209" t="str">
        <f t="shared" si="28"/>
        <v xml:space="preserve"> </v>
      </c>
      <c r="Z345" s="208"/>
      <c r="AA345" s="210"/>
      <c r="AB345" s="49">
        <f t="shared" si="29"/>
        <v>0</v>
      </c>
    </row>
    <row r="346" spans="9:28" ht="29.25" customHeight="1" x14ac:dyDescent="0.4">
      <c r="I346" s="48"/>
      <c r="J346" s="48"/>
      <c r="K346" s="48"/>
      <c r="L346" s="48"/>
      <c r="M346" s="48"/>
      <c r="N346" s="48"/>
      <c r="O346" s="48"/>
      <c r="P346" s="50">
        <f t="shared" si="27"/>
        <v>1</v>
      </c>
      <c r="Q346" s="211"/>
      <c r="R346" s="211"/>
      <c r="S346" s="212"/>
      <c r="T346" s="226">
        <v>60</v>
      </c>
      <c r="U346" s="229">
        <f>AB347-((60/P347)*S347)</f>
        <v>60</v>
      </c>
      <c r="V346" s="201"/>
      <c r="W346" s="201"/>
      <c r="X346" s="201"/>
      <c r="Y346" s="213" t="str">
        <f t="shared" si="28"/>
        <v xml:space="preserve"> </v>
      </c>
      <c r="Z346" s="201"/>
      <c r="AA346" s="201"/>
      <c r="AB346" s="49">
        <f t="shared" si="29"/>
        <v>0</v>
      </c>
    </row>
    <row r="347" spans="9:28" ht="29.25" customHeight="1" x14ac:dyDescent="0.5">
      <c r="I347" s="48"/>
      <c r="J347" s="48"/>
      <c r="K347" s="48"/>
      <c r="L347" s="48"/>
      <c r="M347" s="48"/>
      <c r="N347" s="48"/>
      <c r="O347" s="48"/>
      <c r="P347" s="50">
        <f t="shared" si="27"/>
        <v>1</v>
      </c>
      <c r="Q347" s="192"/>
      <c r="R347" s="192"/>
      <c r="S347" s="193"/>
      <c r="T347" s="227"/>
      <c r="U347" s="230"/>
      <c r="V347" s="65"/>
      <c r="W347" s="65"/>
      <c r="X347" s="65"/>
      <c r="Y347" s="164" t="str">
        <f t="shared" si="28"/>
        <v xml:space="preserve"> </v>
      </c>
      <c r="Z347" s="65"/>
      <c r="AA347" s="61"/>
      <c r="AB347" s="49">
        <f t="shared" si="29"/>
        <v>60</v>
      </c>
    </row>
    <row r="348" spans="9:28" ht="29.25" customHeight="1" x14ac:dyDescent="0.5">
      <c r="I348" s="48"/>
      <c r="J348" s="48"/>
      <c r="K348" s="48"/>
      <c r="L348" s="48"/>
      <c r="M348" s="48"/>
      <c r="N348" s="48"/>
      <c r="O348" s="48"/>
      <c r="P348" s="50">
        <f t="shared" si="27"/>
        <v>1</v>
      </c>
      <c r="Q348" s="196"/>
      <c r="R348" s="196"/>
      <c r="S348" s="197"/>
      <c r="T348" s="228"/>
      <c r="U348" s="231"/>
      <c r="V348" s="198"/>
      <c r="W348" s="198"/>
      <c r="X348" s="198"/>
      <c r="Y348" s="199" t="str">
        <f t="shared" si="28"/>
        <v xml:space="preserve"> </v>
      </c>
      <c r="Z348" s="198"/>
      <c r="AA348" s="200"/>
      <c r="AB348" s="49">
        <f t="shared" si="29"/>
        <v>0</v>
      </c>
    </row>
    <row r="349" spans="9:28" ht="29.25" customHeight="1" x14ac:dyDescent="0.5">
      <c r="I349" s="48"/>
      <c r="J349" s="48"/>
      <c r="K349" s="48"/>
      <c r="L349" s="48"/>
      <c r="M349" s="48"/>
      <c r="N349" s="48"/>
      <c r="O349" s="48"/>
      <c r="P349" s="50">
        <f t="shared" si="27"/>
        <v>1</v>
      </c>
      <c r="Q349" s="201"/>
      <c r="R349" s="202"/>
      <c r="S349" s="203"/>
      <c r="T349" s="220">
        <v>60</v>
      </c>
      <c r="U349" s="223">
        <f>AB350-((60/P350)*S350)</f>
        <v>60</v>
      </c>
      <c r="V349" s="204"/>
      <c r="W349" s="204"/>
      <c r="X349" s="204"/>
      <c r="Y349" s="205" t="str">
        <f t="shared" si="28"/>
        <v xml:space="preserve"> </v>
      </c>
      <c r="Z349" s="204"/>
      <c r="AA349" s="206"/>
      <c r="AB349" s="49">
        <f t="shared" si="29"/>
        <v>0</v>
      </c>
    </row>
    <row r="350" spans="9:28" ht="29.25" customHeight="1" x14ac:dyDescent="0.5">
      <c r="I350" s="48"/>
      <c r="J350" s="48"/>
      <c r="K350" s="48"/>
      <c r="L350" s="48"/>
      <c r="M350" s="48"/>
      <c r="N350" s="48"/>
      <c r="O350" s="48"/>
      <c r="P350" s="50">
        <f t="shared" si="27"/>
        <v>1</v>
      </c>
      <c r="Q350" s="64"/>
      <c r="R350" s="64"/>
      <c r="S350" s="63"/>
      <c r="T350" s="221"/>
      <c r="U350" s="224"/>
      <c r="V350" s="64"/>
      <c r="W350" s="64"/>
      <c r="X350" s="64"/>
      <c r="Y350" s="163" t="str">
        <f t="shared" si="28"/>
        <v xml:space="preserve"> </v>
      </c>
      <c r="Z350" s="64"/>
      <c r="AA350" s="60"/>
      <c r="AB350" s="49">
        <f t="shared" si="29"/>
        <v>60</v>
      </c>
    </row>
    <row r="351" spans="9:28" ht="29.25" customHeight="1" x14ac:dyDescent="0.5">
      <c r="I351" s="48"/>
      <c r="J351" s="48"/>
      <c r="K351" s="48"/>
      <c r="L351" s="48"/>
      <c r="M351" s="48"/>
      <c r="N351" s="48"/>
      <c r="O351" s="48"/>
      <c r="P351" s="50">
        <f t="shared" si="27"/>
        <v>1</v>
      </c>
      <c r="Q351" s="198"/>
      <c r="R351" s="198"/>
      <c r="S351" s="207"/>
      <c r="T351" s="232"/>
      <c r="U351" s="233"/>
      <c r="V351" s="208"/>
      <c r="W351" s="208"/>
      <c r="X351" s="208"/>
      <c r="Y351" s="209" t="str">
        <f t="shared" si="28"/>
        <v xml:space="preserve"> </v>
      </c>
      <c r="Z351" s="208"/>
      <c r="AA351" s="210"/>
      <c r="AB351" s="49">
        <f t="shared" si="29"/>
        <v>0</v>
      </c>
    </row>
    <row r="352" spans="9:28" ht="29.25" customHeight="1" x14ac:dyDescent="0.4">
      <c r="I352" s="48"/>
      <c r="J352" s="48"/>
      <c r="K352" s="48"/>
      <c r="L352" s="48"/>
      <c r="M352" s="48"/>
      <c r="N352" s="48"/>
      <c r="O352" s="48"/>
      <c r="P352" s="50">
        <f t="shared" si="27"/>
        <v>1</v>
      </c>
      <c r="Q352" s="211"/>
      <c r="R352" s="211"/>
      <c r="S352" s="212"/>
      <c r="T352" s="226">
        <v>60</v>
      </c>
      <c r="U352" s="229">
        <f>AB353-((60/P353)*S353)</f>
        <v>60</v>
      </c>
      <c r="V352" s="201"/>
      <c r="W352" s="201"/>
      <c r="X352" s="201"/>
      <c r="Y352" s="213" t="str">
        <f t="shared" si="28"/>
        <v xml:space="preserve"> </v>
      </c>
      <c r="Z352" s="201"/>
      <c r="AA352" s="201"/>
      <c r="AB352" s="49">
        <f t="shared" si="29"/>
        <v>0</v>
      </c>
    </row>
    <row r="353" spans="9:28" ht="29.25" customHeight="1" x14ac:dyDescent="0.5">
      <c r="I353" s="48"/>
      <c r="J353" s="48"/>
      <c r="K353" s="48"/>
      <c r="L353" s="48"/>
      <c r="M353" s="48"/>
      <c r="N353" s="48"/>
      <c r="O353" s="48"/>
      <c r="P353" s="50">
        <f t="shared" si="27"/>
        <v>1</v>
      </c>
      <c r="Q353" s="192"/>
      <c r="R353" s="192"/>
      <c r="S353" s="193"/>
      <c r="T353" s="227"/>
      <c r="U353" s="230"/>
      <c r="V353" s="65"/>
      <c r="W353" s="65"/>
      <c r="X353" s="65"/>
      <c r="Y353" s="164" t="str">
        <f t="shared" si="28"/>
        <v xml:space="preserve"> </v>
      </c>
      <c r="Z353" s="65"/>
      <c r="AA353" s="61"/>
      <c r="AB353" s="49">
        <f t="shared" si="29"/>
        <v>60</v>
      </c>
    </row>
    <row r="354" spans="9:28" ht="29.25" customHeight="1" x14ac:dyDescent="0.5">
      <c r="I354" s="48"/>
      <c r="J354" s="48"/>
      <c r="K354" s="48"/>
      <c r="L354" s="48"/>
      <c r="M354" s="48"/>
      <c r="N354" s="48"/>
      <c r="O354" s="48"/>
      <c r="P354" s="50">
        <f t="shared" si="27"/>
        <v>1</v>
      </c>
      <c r="Q354" s="196"/>
      <c r="R354" s="196"/>
      <c r="S354" s="197"/>
      <c r="T354" s="228"/>
      <c r="U354" s="231"/>
      <c r="V354" s="198"/>
      <c r="W354" s="198"/>
      <c r="X354" s="198"/>
      <c r="Y354" s="199" t="str">
        <f t="shared" si="28"/>
        <v xml:space="preserve"> </v>
      </c>
      <c r="Z354" s="198"/>
      <c r="AA354" s="200"/>
      <c r="AB354" s="49">
        <f t="shared" si="29"/>
        <v>0</v>
      </c>
    </row>
    <row r="355" spans="9:28" ht="29.25" customHeight="1" x14ac:dyDescent="0.5">
      <c r="I355" s="48"/>
      <c r="J355" s="48"/>
      <c r="K355" s="48"/>
      <c r="L355" s="48"/>
      <c r="M355" s="48"/>
      <c r="N355" s="48"/>
      <c r="O355" s="48"/>
      <c r="P355" s="50">
        <f t="shared" si="27"/>
        <v>1</v>
      </c>
      <c r="Q355" s="201"/>
      <c r="R355" s="202"/>
      <c r="S355" s="203"/>
      <c r="T355" s="220">
        <v>60</v>
      </c>
      <c r="U355" s="223">
        <f>AB356-((60/P356)*S356)</f>
        <v>60</v>
      </c>
      <c r="V355" s="204"/>
      <c r="W355" s="204"/>
      <c r="X355" s="204"/>
      <c r="Y355" s="205" t="str">
        <f t="shared" si="28"/>
        <v xml:space="preserve"> </v>
      </c>
      <c r="Z355" s="204"/>
      <c r="AA355" s="206"/>
      <c r="AB355" s="49">
        <f t="shared" si="29"/>
        <v>0</v>
      </c>
    </row>
    <row r="356" spans="9:28" ht="29.25" customHeight="1" x14ac:dyDescent="0.5">
      <c r="I356" s="48"/>
      <c r="J356" s="48"/>
      <c r="K356" s="48"/>
      <c r="L356" s="48"/>
      <c r="M356" s="48"/>
      <c r="N356" s="48"/>
      <c r="O356" s="48"/>
      <c r="P356" s="50">
        <f t="shared" si="27"/>
        <v>1</v>
      </c>
      <c r="Q356" s="64"/>
      <c r="R356" s="64"/>
      <c r="S356" s="63"/>
      <c r="T356" s="221"/>
      <c r="U356" s="224"/>
      <c r="V356" s="64"/>
      <c r="W356" s="64"/>
      <c r="X356" s="64"/>
      <c r="Y356" s="163" t="str">
        <f t="shared" si="28"/>
        <v xml:space="preserve"> </v>
      </c>
      <c r="Z356" s="64"/>
      <c r="AA356" s="60"/>
      <c r="AB356" s="49">
        <f t="shared" si="29"/>
        <v>60</v>
      </c>
    </row>
    <row r="357" spans="9:28" ht="29.25" customHeight="1" x14ac:dyDescent="0.5">
      <c r="P357" s="50">
        <f t="shared" si="27"/>
        <v>1</v>
      </c>
      <c r="Q357" s="198"/>
      <c r="R357" s="198"/>
      <c r="S357" s="207"/>
      <c r="T357" s="232"/>
      <c r="U357" s="233"/>
      <c r="V357" s="208"/>
      <c r="W357" s="208"/>
      <c r="X357" s="208"/>
      <c r="Y357" s="209" t="str">
        <f t="shared" si="28"/>
        <v xml:space="preserve"> </v>
      </c>
      <c r="Z357" s="208"/>
      <c r="AA357" s="210"/>
      <c r="AB357" s="49">
        <f t="shared" si="29"/>
        <v>0</v>
      </c>
    </row>
    <row r="358" spans="9:28" ht="29.25" customHeight="1" x14ac:dyDescent="0.4">
      <c r="P358" s="50">
        <f t="shared" si="27"/>
        <v>1</v>
      </c>
      <c r="Q358" s="211"/>
      <c r="R358" s="211"/>
      <c r="S358" s="212"/>
      <c r="T358" s="226">
        <v>60</v>
      </c>
      <c r="U358" s="229">
        <f>AB359-((60/P359)*S359)</f>
        <v>60</v>
      </c>
      <c r="V358" s="201"/>
      <c r="W358" s="201"/>
      <c r="X358" s="201"/>
      <c r="Y358" s="213" t="str">
        <f t="shared" si="28"/>
        <v xml:space="preserve"> </v>
      </c>
      <c r="Z358" s="201"/>
      <c r="AA358" s="201"/>
      <c r="AB358" s="49">
        <f t="shared" si="29"/>
        <v>0</v>
      </c>
    </row>
    <row r="359" spans="9:28" ht="29.25" customHeight="1" x14ac:dyDescent="0.5">
      <c r="P359" s="50">
        <f t="shared" si="27"/>
        <v>1</v>
      </c>
      <c r="Q359" s="192"/>
      <c r="R359" s="192"/>
      <c r="S359" s="193"/>
      <c r="T359" s="227"/>
      <c r="U359" s="230"/>
      <c r="V359" s="65"/>
      <c r="W359" s="65"/>
      <c r="X359" s="65"/>
      <c r="Y359" s="164" t="str">
        <f t="shared" si="28"/>
        <v xml:space="preserve"> </v>
      </c>
      <c r="Z359" s="65"/>
      <c r="AA359" s="61"/>
      <c r="AB359" s="49">
        <f t="shared" si="29"/>
        <v>60</v>
      </c>
    </row>
    <row r="360" spans="9:28" ht="29.25" customHeight="1" x14ac:dyDescent="0.5">
      <c r="P360" s="50">
        <f t="shared" si="27"/>
        <v>1</v>
      </c>
      <c r="Q360" s="196"/>
      <c r="R360" s="196"/>
      <c r="S360" s="197"/>
      <c r="T360" s="228"/>
      <c r="U360" s="231"/>
      <c r="V360" s="198"/>
      <c r="W360" s="198"/>
      <c r="X360" s="198"/>
      <c r="Y360" s="199" t="str">
        <f t="shared" si="28"/>
        <v xml:space="preserve"> </v>
      </c>
      <c r="Z360" s="198"/>
      <c r="AA360" s="200"/>
      <c r="AB360" s="49">
        <f t="shared" si="29"/>
        <v>0</v>
      </c>
    </row>
    <row r="361" spans="9:28" ht="29.25" customHeight="1" x14ac:dyDescent="0.5">
      <c r="P361" s="50">
        <f t="shared" si="27"/>
        <v>1</v>
      </c>
      <c r="Q361" s="201"/>
      <c r="R361" s="202"/>
      <c r="S361" s="203"/>
      <c r="T361" s="220">
        <v>60</v>
      </c>
      <c r="U361" s="223">
        <f>AB362-((60/P362)*S362)</f>
        <v>60</v>
      </c>
      <c r="V361" s="204"/>
      <c r="W361" s="204"/>
      <c r="X361" s="204"/>
      <c r="Y361" s="205" t="str">
        <f t="shared" si="28"/>
        <v xml:space="preserve"> </v>
      </c>
      <c r="Z361" s="204"/>
      <c r="AA361" s="206"/>
      <c r="AB361" s="49">
        <f t="shared" si="29"/>
        <v>0</v>
      </c>
    </row>
    <row r="362" spans="9:28" ht="29.25" customHeight="1" x14ac:dyDescent="0.5">
      <c r="P362" s="50">
        <f t="shared" si="27"/>
        <v>1</v>
      </c>
      <c r="Q362" s="64"/>
      <c r="R362" s="64"/>
      <c r="S362" s="63"/>
      <c r="T362" s="221"/>
      <c r="U362" s="224"/>
      <c r="V362" s="64"/>
      <c r="W362" s="64"/>
      <c r="X362" s="64"/>
      <c r="Y362" s="163" t="str">
        <f t="shared" si="28"/>
        <v xml:space="preserve"> </v>
      </c>
      <c r="Z362" s="64"/>
      <c r="AA362" s="60"/>
      <c r="AB362" s="49">
        <f t="shared" si="29"/>
        <v>60</v>
      </c>
    </row>
    <row r="363" spans="9:28" ht="25.8" x14ac:dyDescent="0.5">
      <c r="P363" s="50">
        <f t="shared" si="27"/>
        <v>1</v>
      </c>
      <c r="Q363" s="198"/>
      <c r="R363" s="198"/>
      <c r="S363" s="207"/>
      <c r="T363" s="232"/>
      <c r="U363" s="233"/>
      <c r="V363" s="208"/>
      <c r="W363" s="208"/>
      <c r="X363" s="208"/>
      <c r="Y363" s="209" t="str">
        <f t="shared" si="28"/>
        <v xml:space="preserve"> </v>
      </c>
      <c r="Z363" s="208"/>
      <c r="AA363" s="210"/>
      <c r="AB363" s="49">
        <f t="shared" si="29"/>
        <v>0</v>
      </c>
    </row>
    <row r="364" spans="9:28" ht="25.8" x14ac:dyDescent="0.4">
      <c r="P364" s="50">
        <f t="shared" si="27"/>
        <v>1</v>
      </c>
      <c r="Q364" s="211"/>
      <c r="R364" s="211"/>
      <c r="S364" s="212"/>
      <c r="T364" s="226">
        <v>60</v>
      </c>
      <c r="U364" s="229">
        <f>AB365-((60/P365)*S365)</f>
        <v>60</v>
      </c>
      <c r="V364" s="201"/>
      <c r="W364" s="201"/>
      <c r="X364" s="201"/>
      <c r="Y364" s="213" t="str">
        <f t="shared" si="28"/>
        <v xml:space="preserve"> </v>
      </c>
      <c r="Z364" s="201"/>
      <c r="AA364" s="201"/>
      <c r="AB364" s="49">
        <f t="shared" si="29"/>
        <v>0</v>
      </c>
    </row>
    <row r="365" spans="9:28" ht="25.8" x14ac:dyDescent="0.5">
      <c r="P365" s="50">
        <f t="shared" si="27"/>
        <v>1</v>
      </c>
      <c r="Q365" s="192"/>
      <c r="R365" s="192"/>
      <c r="S365" s="193"/>
      <c r="T365" s="227"/>
      <c r="U365" s="230"/>
      <c r="V365" s="65"/>
      <c r="W365" s="65"/>
      <c r="X365" s="65"/>
      <c r="Y365" s="164" t="str">
        <f t="shared" si="28"/>
        <v xml:space="preserve"> </v>
      </c>
      <c r="Z365" s="65"/>
      <c r="AA365" s="61"/>
      <c r="AB365" s="49">
        <f t="shared" si="29"/>
        <v>60</v>
      </c>
    </row>
    <row r="366" spans="9:28" ht="25.8" x14ac:dyDescent="0.5">
      <c r="P366" s="50">
        <f t="shared" si="27"/>
        <v>1</v>
      </c>
      <c r="Q366" s="196"/>
      <c r="R366" s="196"/>
      <c r="S366" s="197"/>
      <c r="T366" s="228"/>
      <c r="U366" s="231"/>
      <c r="V366" s="198"/>
      <c r="W366" s="198"/>
      <c r="X366" s="198"/>
      <c r="Y366" s="199" t="str">
        <f t="shared" si="28"/>
        <v xml:space="preserve"> </v>
      </c>
      <c r="Z366" s="198"/>
      <c r="AA366" s="200"/>
      <c r="AB366" s="49">
        <f t="shared" si="29"/>
        <v>0</v>
      </c>
    </row>
    <row r="367" spans="9:28" ht="25.8" x14ac:dyDescent="0.5">
      <c r="P367" s="50">
        <f t="shared" si="27"/>
        <v>1</v>
      </c>
      <c r="Q367" s="201"/>
      <c r="R367" s="202"/>
      <c r="S367" s="203"/>
      <c r="T367" s="220">
        <v>60</v>
      </c>
      <c r="U367" s="223">
        <f>AB368-((60/P368)*S368)</f>
        <v>60</v>
      </c>
      <c r="V367" s="204"/>
      <c r="W367" s="204"/>
      <c r="X367" s="204"/>
      <c r="Y367" s="205" t="str">
        <f t="shared" si="28"/>
        <v xml:space="preserve"> </v>
      </c>
      <c r="Z367" s="204"/>
      <c r="AA367" s="206"/>
      <c r="AB367" s="49">
        <f t="shared" si="29"/>
        <v>0</v>
      </c>
    </row>
    <row r="368" spans="9:28" ht="25.8" x14ac:dyDescent="0.5">
      <c r="P368" s="50">
        <f t="shared" si="27"/>
        <v>1</v>
      </c>
      <c r="Q368" s="64"/>
      <c r="R368" s="64"/>
      <c r="S368" s="63"/>
      <c r="T368" s="221"/>
      <c r="U368" s="224"/>
      <c r="V368" s="64"/>
      <c r="W368" s="64"/>
      <c r="X368" s="64"/>
      <c r="Y368" s="163" t="str">
        <f t="shared" si="28"/>
        <v xml:space="preserve"> </v>
      </c>
      <c r="Z368" s="64"/>
      <c r="AA368" s="60"/>
      <c r="AB368" s="49">
        <f t="shared" si="29"/>
        <v>60</v>
      </c>
    </row>
    <row r="369" spans="16:28" ht="25.8" x14ac:dyDescent="0.5">
      <c r="P369" s="50">
        <f t="shared" si="27"/>
        <v>1</v>
      </c>
      <c r="Q369" s="198"/>
      <c r="R369" s="198"/>
      <c r="S369" s="207"/>
      <c r="T369" s="232"/>
      <c r="U369" s="233"/>
      <c r="V369" s="208"/>
      <c r="W369" s="208"/>
      <c r="X369" s="208"/>
      <c r="Y369" s="209" t="str">
        <f t="shared" si="28"/>
        <v xml:space="preserve"> </v>
      </c>
      <c r="Z369" s="208"/>
      <c r="AA369" s="210"/>
      <c r="AB369" s="49">
        <f t="shared" si="29"/>
        <v>0</v>
      </c>
    </row>
    <row r="370" spans="16:28" ht="25.8" x14ac:dyDescent="0.4">
      <c r="P370" s="50">
        <f t="shared" si="27"/>
        <v>1</v>
      </c>
      <c r="Q370" s="211"/>
      <c r="R370" s="211"/>
      <c r="S370" s="212"/>
      <c r="T370" s="226">
        <v>60</v>
      </c>
      <c r="U370" s="229">
        <f>AB371-((60/P371)*S371)</f>
        <v>60</v>
      </c>
      <c r="V370" s="201"/>
      <c r="W370" s="201"/>
      <c r="X370" s="201"/>
      <c r="Y370" s="213" t="str">
        <f t="shared" si="28"/>
        <v xml:space="preserve"> </v>
      </c>
      <c r="Z370" s="201"/>
      <c r="AA370" s="201"/>
      <c r="AB370" s="49">
        <f t="shared" si="29"/>
        <v>0</v>
      </c>
    </row>
    <row r="371" spans="16:28" ht="25.8" x14ac:dyDescent="0.5">
      <c r="P371" s="50">
        <f t="shared" si="27"/>
        <v>1</v>
      </c>
      <c r="Q371" s="192"/>
      <c r="R371" s="192"/>
      <c r="S371" s="193"/>
      <c r="T371" s="227"/>
      <c r="U371" s="230"/>
      <c r="V371" s="65"/>
      <c r="W371" s="65"/>
      <c r="X371" s="65"/>
      <c r="Y371" s="164" t="str">
        <f t="shared" si="28"/>
        <v xml:space="preserve"> </v>
      </c>
      <c r="Z371" s="65"/>
      <c r="AA371" s="61"/>
      <c r="AB371" s="49">
        <f t="shared" si="29"/>
        <v>60</v>
      </c>
    </row>
    <row r="372" spans="16:28" ht="25.8" x14ac:dyDescent="0.5">
      <c r="P372" s="50">
        <f t="shared" si="27"/>
        <v>1</v>
      </c>
      <c r="Q372" s="196"/>
      <c r="R372" s="196"/>
      <c r="S372" s="197"/>
      <c r="T372" s="228"/>
      <c r="U372" s="231"/>
      <c r="V372" s="198"/>
      <c r="W372" s="198"/>
      <c r="X372" s="198"/>
      <c r="Y372" s="199" t="str">
        <f t="shared" si="28"/>
        <v xml:space="preserve"> </v>
      </c>
      <c r="Z372" s="198"/>
      <c r="AA372" s="200"/>
      <c r="AB372" s="49">
        <f t="shared" si="29"/>
        <v>0</v>
      </c>
    </row>
    <row r="373" spans="16:28" ht="25.8" x14ac:dyDescent="0.5">
      <c r="P373" s="50">
        <f t="shared" si="27"/>
        <v>1</v>
      </c>
      <c r="Q373" s="201"/>
      <c r="R373" s="202"/>
      <c r="S373" s="203"/>
      <c r="T373" s="220">
        <v>60</v>
      </c>
      <c r="U373" s="223">
        <f>AB374-((60/P374)*S374)</f>
        <v>60</v>
      </c>
      <c r="V373" s="204"/>
      <c r="W373" s="204"/>
      <c r="X373" s="204"/>
      <c r="Y373" s="205" t="str">
        <f t="shared" si="28"/>
        <v xml:space="preserve"> </v>
      </c>
      <c r="Z373" s="204"/>
      <c r="AA373" s="206"/>
      <c r="AB373" s="49">
        <f t="shared" si="29"/>
        <v>0</v>
      </c>
    </row>
    <row r="374" spans="16:28" ht="25.8" x14ac:dyDescent="0.5">
      <c r="P374" s="50">
        <f t="shared" si="27"/>
        <v>1</v>
      </c>
      <c r="Q374" s="64"/>
      <c r="R374" s="64"/>
      <c r="S374" s="63"/>
      <c r="T374" s="221"/>
      <c r="U374" s="224"/>
      <c r="V374" s="64"/>
      <c r="W374" s="64"/>
      <c r="X374" s="64"/>
      <c r="Y374" s="163" t="str">
        <f t="shared" si="28"/>
        <v xml:space="preserve"> </v>
      </c>
      <c r="Z374" s="64"/>
      <c r="AA374" s="60"/>
      <c r="AB374" s="49">
        <f t="shared" si="29"/>
        <v>60</v>
      </c>
    </row>
    <row r="375" spans="16:28" ht="25.8" x14ac:dyDescent="0.5">
      <c r="P375" s="50">
        <f t="shared" si="27"/>
        <v>1</v>
      </c>
      <c r="Q375" s="198"/>
      <c r="R375" s="198"/>
      <c r="S375" s="207"/>
      <c r="T375" s="232"/>
      <c r="U375" s="233"/>
      <c r="V375" s="208"/>
      <c r="W375" s="208"/>
      <c r="X375" s="208"/>
      <c r="Y375" s="209" t="str">
        <f t="shared" si="28"/>
        <v xml:space="preserve"> </v>
      </c>
      <c r="Z375" s="208"/>
      <c r="AA375" s="210"/>
      <c r="AB375" s="49">
        <f t="shared" si="29"/>
        <v>0</v>
      </c>
    </row>
    <row r="376" spans="16:28" ht="25.8" x14ac:dyDescent="0.4">
      <c r="P376" s="50">
        <f t="shared" si="27"/>
        <v>1</v>
      </c>
      <c r="Q376" s="211"/>
      <c r="R376" s="211"/>
      <c r="S376" s="212"/>
      <c r="T376" s="226">
        <v>60</v>
      </c>
      <c r="U376" s="229">
        <f>AB377-((60/P377)*S377)</f>
        <v>60</v>
      </c>
      <c r="V376" s="201"/>
      <c r="W376" s="201"/>
      <c r="X376" s="201"/>
      <c r="Y376" s="213" t="str">
        <f t="shared" si="28"/>
        <v xml:space="preserve"> </v>
      </c>
      <c r="Z376" s="201"/>
      <c r="AA376" s="201"/>
      <c r="AB376" s="49">
        <f t="shared" si="29"/>
        <v>0</v>
      </c>
    </row>
    <row r="377" spans="16:28" ht="25.8" x14ac:dyDescent="0.5">
      <c r="P377" s="50">
        <f t="shared" si="27"/>
        <v>1</v>
      </c>
      <c r="Q377" s="192"/>
      <c r="R377" s="192"/>
      <c r="S377" s="193"/>
      <c r="T377" s="227"/>
      <c r="U377" s="230"/>
      <c r="V377" s="65"/>
      <c r="W377" s="65"/>
      <c r="X377" s="65"/>
      <c r="Y377" s="164" t="str">
        <f t="shared" si="28"/>
        <v xml:space="preserve"> </v>
      </c>
      <c r="Z377" s="65"/>
      <c r="AA377" s="61"/>
      <c r="AB377" s="49">
        <f t="shared" si="29"/>
        <v>60</v>
      </c>
    </row>
    <row r="378" spans="16:28" ht="25.8" x14ac:dyDescent="0.5">
      <c r="P378" s="50">
        <f t="shared" si="27"/>
        <v>1</v>
      </c>
      <c r="Q378" s="196"/>
      <c r="R378" s="196"/>
      <c r="S378" s="197"/>
      <c r="T378" s="228"/>
      <c r="U378" s="231"/>
      <c r="V378" s="198"/>
      <c r="W378" s="198"/>
      <c r="X378" s="198"/>
      <c r="Y378" s="199" t="str">
        <f t="shared" si="28"/>
        <v xml:space="preserve"> </v>
      </c>
      <c r="Z378" s="198"/>
      <c r="AA378" s="200"/>
      <c r="AB378" s="49">
        <f t="shared" si="29"/>
        <v>0</v>
      </c>
    </row>
    <row r="379" spans="16:28" ht="25.8" x14ac:dyDescent="0.5">
      <c r="P379" s="50">
        <f t="shared" si="27"/>
        <v>1</v>
      </c>
      <c r="Q379" s="201"/>
      <c r="R379" s="202"/>
      <c r="S379" s="203"/>
      <c r="T379" s="220">
        <v>60</v>
      </c>
      <c r="U379" s="223">
        <f>AB380-((60/P380)*S380)</f>
        <v>60</v>
      </c>
      <c r="V379" s="204"/>
      <c r="W379" s="204"/>
      <c r="X379" s="204"/>
      <c r="Y379" s="205" t="str">
        <f t="shared" si="28"/>
        <v xml:space="preserve"> </v>
      </c>
      <c r="Z379" s="204"/>
      <c r="AA379" s="206"/>
      <c r="AB379" s="49">
        <f t="shared" si="29"/>
        <v>0</v>
      </c>
    </row>
    <row r="380" spans="16:28" ht="25.8" x14ac:dyDescent="0.5">
      <c r="P380" s="50">
        <f t="shared" si="27"/>
        <v>1</v>
      </c>
      <c r="Q380" s="64"/>
      <c r="R380" s="64"/>
      <c r="S380" s="63"/>
      <c r="T380" s="221"/>
      <c r="U380" s="224"/>
      <c r="V380" s="64"/>
      <c r="W380" s="64"/>
      <c r="X380" s="64"/>
      <c r="Y380" s="163" t="str">
        <f t="shared" si="28"/>
        <v xml:space="preserve"> </v>
      </c>
      <c r="Z380" s="64"/>
      <c r="AA380" s="60"/>
      <c r="AB380" s="49">
        <f t="shared" si="29"/>
        <v>60</v>
      </c>
    </row>
    <row r="381" spans="16:28" ht="25.8" x14ac:dyDescent="0.5">
      <c r="P381" s="50">
        <f t="shared" si="27"/>
        <v>1</v>
      </c>
      <c r="Q381" s="198"/>
      <c r="R381" s="198"/>
      <c r="S381" s="207"/>
      <c r="T381" s="232"/>
      <c r="U381" s="233"/>
      <c r="V381" s="208"/>
      <c r="W381" s="208"/>
      <c r="X381" s="208"/>
      <c r="Y381" s="209" t="str">
        <f t="shared" si="28"/>
        <v xml:space="preserve"> </v>
      </c>
      <c r="Z381" s="208"/>
      <c r="AA381" s="210"/>
      <c r="AB381" s="49">
        <f t="shared" si="29"/>
        <v>0</v>
      </c>
    </row>
    <row r="382" spans="16:28" ht="25.8" x14ac:dyDescent="0.4">
      <c r="P382" s="50">
        <f t="shared" si="27"/>
        <v>1</v>
      </c>
      <c r="Q382" s="211"/>
      <c r="R382" s="211"/>
      <c r="S382" s="212"/>
      <c r="T382" s="226">
        <v>60</v>
      </c>
      <c r="U382" s="229">
        <f>AB383-((60/P383)*S383)</f>
        <v>60</v>
      </c>
      <c r="V382" s="201"/>
      <c r="W382" s="201"/>
      <c r="X382" s="201"/>
      <c r="Y382" s="213" t="str">
        <f t="shared" si="28"/>
        <v xml:space="preserve"> </v>
      </c>
      <c r="Z382" s="201"/>
      <c r="AA382" s="201"/>
      <c r="AB382" s="49">
        <f t="shared" si="29"/>
        <v>0</v>
      </c>
    </row>
    <row r="383" spans="16:28" ht="25.8" x14ac:dyDescent="0.5">
      <c r="P383" s="50">
        <f t="shared" si="27"/>
        <v>1</v>
      </c>
      <c r="Q383" s="192"/>
      <c r="R383" s="192"/>
      <c r="S383" s="193"/>
      <c r="T383" s="227"/>
      <c r="U383" s="230"/>
      <c r="V383" s="65"/>
      <c r="W383" s="65"/>
      <c r="X383" s="65"/>
      <c r="Y383" s="164" t="str">
        <f t="shared" si="28"/>
        <v xml:space="preserve"> </v>
      </c>
      <c r="Z383" s="65"/>
      <c r="AA383" s="61"/>
      <c r="AB383" s="49">
        <f t="shared" si="29"/>
        <v>60</v>
      </c>
    </row>
    <row r="384" spans="16:28" ht="25.8" x14ac:dyDescent="0.5">
      <c r="P384" s="50">
        <f t="shared" si="27"/>
        <v>1</v>
      </c>
      <c r="Q384" s="196"/>
      <c r="R384" s="196"/>
      <c r="S384" s="197"/>
      <c r="T384" s="228"/>
      <c r="U384" s="231"/>
      <c r="V384" s="198"/>
      <c r="W384" s="198"/>
      <c r="X384" s="198"/>
      <c r="Y384" s="199" t="str">
        <f t="shared" si="28"/>
        <v xml:space="preserve"> </v>
      </c>
      <c r="Z384" s="198"/>
      <c r="AA384" s="200"/>
      <c r="AB384" s="49">
        <f t="shared" si="29"/>
        <v>0</v>
      </c>
    </row>
    <row r="385" spans="16:28" ht="25.8" x14ac:dyDescent="0.5">
      <c r="P385" s="50">
        <f t="shared" si="27"/>
        <v>1</v>
      </c>
      <c r="Q385" s="201"/>
      <c r="R385" s="202"/>
      <c r="S385" s="203"/>
      <c r="T385" s="220">
        <v>60</v>
      </c>
      <c r="U385" s="223">
        <f>AB386-((60/P386)*S386)</f>
        <v>60</v>
      </c>
      <c r="V385" s="204"/>
      <c r="W385" s="204"/>
      <c r="X385" s="204"/>
      <c r="Y385" s="205" t="str">
        <f t="shared" si="28"/>
        <v xml:space="preserve"> </v>
      </c>
      <c r="Z385" s="204"/>
      <c r="AA385" s="206"/>
      <c r="AB385" s="49">
        <f t="shared" si="29"/>
        <v>0</v>
      </c>
    </row>
    <row r="386" spans="16:28" ht="25.8" x14ac:dyDescent="0.5">
      <c r="P386" s="50">
        <f t="shared" si="27"/>
        <v>1</v>
      </c>
      <c r="Q386" s="64"/>
      <c r="R386" s="64"/>
      <c r="S386" s="63"/>
      <c r="T386" s="221"/>
      <c r="U386" s="224"/>
      <c r="V386" s="64"/>
      <c r="W386" s="64"/>
      <c r="X386" s="64"/>
      <c r="Y386" s="163" t="str">
        <f t="shared" si="28"/>
        <v xml:space="preserve"> </v>
      </c>
      <c r="Z386" s="64"/>
      <c r="AA386" s="60"/>
      <c r="AB386" s="49">
        <f t="shared" si="29"/>
        <v>60</v>
      </c>
    </row>
    <row r="387" spans="16:28" ht="25.8" x14ac:dyDescent="0.5">
      <c r="P387" s="50">
        <f t="shared" si="27"/>
        <v>1</v>
      </c>
      <c r="Q387" s="198"/>
      <c r="R387" s="198"/>
      <c r="S387" s="207"/>
      <c r="T387" s="232"/>
      <c r="U387" s="233"/>
      <c r="V387" s="208"/>
      <c r="W387" s="208"/>
      <c r="X387" s="208"/>
      <c r="Y387" s="209" t="str">
        <f t="shared" si="28"/>
        <v xml:space="preserve"> </v>
      </c>
      <c r="Z387" s="208"/>
      <c r="AA387" s="210"/>
      <c r="AB387" s="49">
        <f t="shared" si="29"/>
        <v>0</v>
      </c>
    </row>
    <row r="388" spans="16:28" ht="25.8" x14ac:dyDescent="0.4">
      <c r="P388" s="50">
        <f t="shared" si="27"/>
        <v>1</v>
      </c>
      <c r="Q388" s="211"/>
      <c r="R388" s="211"/>
      <c r="S388" s="212"/>
      <c r="T388" s="226">
        <v>60</v>
      </c>
      <c r="U388" s="229">
        <f>AB389-((60/P389)*S389)</f>
        <v>60</v>
      </c>
      <c r="V388" s="201"/>
      <c r="W388" s="201"/>
      <c r="X388" s="201"/>
      <c r="Y388" s="213" t="str">
        <f t="shared" si="28"/>
        <v xml:space="preserve"> </v>
      </c>
      <c r="Z388" s="201"/>
      <c r="AA388" s="201"/>
      <c r="AB388" s="49">
        <f t="shared" si="29"/>
        <v>0</v>
      </c>
    </row>
    <row r="389" spans="16:28" ht="25.8" x14ac:dyDescent="0.5">
      <c r="P389" s="50">
        <f t="shared" ref="P389:P452" si="30">IF(Q389=$B$26,(IF(R389=$C$28,$D$12,$D$5)),(IF(Q389=$B$27,$D$6,(IF(Q389=$B$28,$D$6,(IF(Q389=$B$29,$D$6,(IF(Q389=$B$30,$D$6,(IF(Q389=$B$31,$D$8,(IF(Q389=$B$32,$D$9,(IF(Q389=$B$33,$D$10,(IF(Q389=$B$34,$D$11,(IF(Q389=$B$35,$D$13,(IF(Q389=$B$38,$D$14,(IF(Q389=$B$36,$D$7,(IF(Q389=$B$37,$D$15,1)))))))))))))))))))))))))</f>
        <v>1</v>
      </c>
      <c r="Q389" s="192"/>
      <c r="R389" s="192"/>
      <c r="S389" s="193"/>
      <c r="T389" s="227"/>
      <c r="U389" s="230"/>
      <c r="V389" s="65"/>
      <c r="W389" s="65"/>
      <c r="X389" s="65"/>
      <c r="Y389" s="164" t="str">
        <f t="shared" ref="Y389:Y452" si="31">IF(X389=1,"Calidad",(IF(X389=2,"Logistica",(IF(X389=3,"Manufactura",(IF(X389=4,"Mantenimiento",(IF(X389=5,"Cambio de modelo",(IF(X389=6,"Starving",(IF(X389=7,"Bloqueo",(IF(X389=8,"Paro Programado",(IF(X389=9,"Falta de Personal",IF(X389=10,"Otros"," "))))))))))))))))))</f>
        <v xml:space="preserve"> </v>
      </c>
      <c r="Z389" s="65"/>
      <c r="AA389" s="61"/>
      <c r="AB389" s="49">
        <f t="shared" ref="AB389:AB452" si="32">IF(T388=$F$20,45,(IF(T388=$F$21,30,(IF(T388=$F$22,50,(IF(T388=$F$23,60,0)))))))</f>
        <v>60</v>
      </c>
    </row>
    <row r="390" spans="16:28" ht="25.8" x14ac:dyDescent="0.5">
      <c r="P390" s="50">
        <f t="shared" si="30"/>
        <v>1</v>
      </c>
      <c r="Q390" s="196"/>
      <c r="R390" s="196"/>
      <c r="S390" s="197"/>
      <c r="T390" s="228"/>
      <c r="U390" s="231"/>
      <c r="V390" s="198"/>
      <c r="W390" s="198"/>
      <c r="X390" s="198"/>
      <c r="Y390" s="199" t="str">
        <f t="shared" si="31"/>
        <v xml:space="preserve"> </v>
      </c>
      <c r="Z390" s="198"/>
      <c r="AA390" s="200"/>
      <c r="AB390" s="49">
        <f t="shared" si="32"/>
        <v>0</v>
      </c>
    </row>
    <row r="391" spans="16:28" ht="25.8" x14ac:dyDescent="0.5">
      <c r="P391" s="50">
        <f t="shared" si="30"/>
        <v>1</v>
      </c>
      <c r="Q391" s="201"/>
      <c r="R391" s="202"/>
      <c r="S391" s="203"/>
      <c r="T391" s="220">
        <v>60</v>
      </c>
      <c r="U391" s="223">
        <f>AB392-((60/P392)*S392)</f>
        <v>60</v>
      </c>
      <c r="V391" s="204"/>
      <c r="W391" s="204"/>
      <c r="X391" s="204"/>
      <c r="Y391" s="205" t="str">
        <f t="shared" si="31"/>
        <v xml:space="preserve"> </v>
      </c>
      <c r="Z391" s="204"/>
      <c r="AA391" s="206"/>
      <c r="AB391" s="49">
        <f t="shared" si="32"/>
        <v>0</v>
      </c>
    </row>
    <row r="392" spans="16:28" ht="25.8" x14ac:dyDescent="0.5">
      <c r="P392" s="50">
        <f t="shared" si="30"/>
        <v>1</v>
      </c>
      <c r="Q392" s="64"/>
      <c r="R392" s="64"/>
      <c r="S392" s="63"/>
      <c r="T392" s="221"/>
      <c r="U392" s="224"/>
      <c r="V392" s="64"/>
      <c r="W392" s="64"/>
      <c r="X392" s="64"/>
      <c r="Y392" s="163" t="str">
        <f t="shared" si="31"/>
        <v xml:space="preserve"> </v>
      </c>
      <c r="Z392" s="64"/>
      <c r="AA392" s="60"/>
      <c r="AB392" s="49">
        <f t="shared" si="32"/>
        <v>60</v>
      </c>
    </row>
    <row r="393" spans="16:28" ht="25.8" x14ac:dyDescent="0.5">
      <c r="P393" s="50">
        <f t="shared" si="30"/>
        <v>1</v>
      </c>
      <c r="Q393" s="198"/>
      <c r="R393" s="198"/>
      <c r="S393" s="207"/>
      <c r="T393" s="232"/>
      <c r="U393" s="233"/>
      <c r="V393" s="208"/>
      <c r="W393" s="208"/>
      <c r="X393" s="208"/>
      <c r="Y393" s="209" t="str">
        <f t="shared" si="31"/>
        <v xml:space="preserve"> </v>
      </c>
      <c r="Z393" s="208"/>
      <c r="AA393" s="210"/>
      <c r="AB393" s="49">
        <f t="shared" si="32"/>
        <v>0</v>
      </c>
    </row>
    <row r="394" spans="16:28" ht="25.8" x14ac:dyDescent="0.4">
      <c r="P394" s="50">
        <f t="shared" si="30"/>
        <v>1</v>
      </c>
      <c r="Q394" s="211"/>
      <c r="R394" s="211"/>
      <c r="S394" s="212"/>
      <c r="T394" s="226">
        <v>60</v>
      </c>
      <c r="U394" s="229">
        <f>AB395-((60/P395)*S395)</f>
        <v>60</v>
      </c>
      <c r="V394" s="201"/>
      <c r="W394" s="201"/>
      <c r="X394" s="201"/>
      <c r="Y394" s="213" t="str">
        <f t="shared" si="31"/>
        <v xml:space="preserve"> </v>
      </c>
      <c r="Z394" s="201"/>
      <c r="AA394" s="201"/>
      <c r="AB394" s="49">
        <f t="shared" si="32"/>
        <v>0</v>
      </c>
    </row>
    <row r="395" spans="16:28" ht="25.8" x14ac:dyDescent="0.5">
      <c r="P395" s="50">
        <f t="shared" si="30"/>
        <v>1</v>
      </c>
      <c r="Q395" s="192"/>
      <c r="R395" s="192"/>
      <c r="S395" s="193"/>
      <c r="T395" s="227"/>
      <c r="U395" s="230"/>
      <c r="V395" s="65"/>
      <c r="W395" s="65"/>
      <c r="X395" s="65"/>
      <c r="Y395" s="164" t="str">
        <f t="shared" si="31"/>
        <v xml:space="preserve"> </v>
      </c>
      <c r="Z395" s="65"/>
      <c r="AA395" s="61"/>
      <c r="AB395" s="49">
        <f t="shared" si="32"/>
        <v>60</v>
      </c>
    </row>
    <row r="396" spans="16:28" ht="25.8" x14ac:dyDescent="0.5">
      <c r="P396" s="50">
        <f t="shared" si="30"/>
        <v>1</v>
      </c>
      <c r="Q396" s="196"/>
      <c r="R396" s="196"/>
      <c r="S396" s="197"/>
      <c r="T396" s="228"/>
      <c r="U396" s="231"/>
      <c r="V396" s="198"/>
      <c r="W396" s="198"/>
      <c r="X396" s="198"/>
      <c r="Y396" s="199" t="str">
        <f t="shared" si="31"/>
        <v xml:space="preserve"> </v>
      </c>
      <c r="Z396" s="198"/>
      <c r="AA396" s="200"/>
      <c r="AB396" s="49">
        <f t="shared" si="32"/>
        <v>0</v>
      </c>
    </row>
    <row r="397" spans="16:28" ht="25.8" x14ac:dyDescent="0.5">
      <c r="P397" s="50">
        <f t="shared" si="30"/>
        <v>1</v>
      </c>
      <c r="Q397" s="201"/>
      <c r="R397" s="202"/>
      <c r="S397" s="203"/>
      <c r="T397" s="220">
        <v>60</v>
      </c>
      <c r="U397" s="223">
        <f>AB398-((60/P398)*S398)</f>
        <v>60</v>
      </c>
      <c r="V397" s="204"/>
      <c r="W397" s="204"/>
      <c r="X397" s="204"/>
      <c r="Y397" s="205" t="str">
        <f t="shared" si="31"/>
        <v xml:space="preserve"> </v>
      </c>
      <c r="Z397" s="204"/>
      <c r="AA397" s="206"/>
      <c r="AB397" s="49">
        <f t="shared" si="32"/>
        <v>0</v>
      </c>
    </row>
    <row r="398" spans="16:28" ht="25.8" x14ac:dyDescent="0.5">
      <c r="P398" s="50">
        <f t="shared" si="30"/>
        <v>1</v>
      </c>
      <c r="Q398" s="64"/>
      <c r="R398" s="64"/>
      <c r="S398" s="63"/>
      <c r="T398" s="221"/>
      <c r="U398" s="224"/>
      <c r="V398" s="64"/>
      <c r="W398" s="64"/>
      <c r="X398" s="64"/>
      <c r="Y398" s="163" t="str">
        <f t="shared" si="31"/>
        <v xml:space="preserve"> </v>
      </c>
      <c r="Z398" s="64"/>
      <c r="AA398" s="60"/>
      <c r="AB398" s="49">
        <f t="shared" si="32"/>
        <v>60</v>
      </c>
    </row>
    <row r="399" spans="16:28" ht="25.8" x14ac:dyDescent="0.5">
      <c r="P399" s="50">
        <f t="shared" si="30"/>
        <v>1</v>
      </c>
      <c r="Q399" s="198"/>
      <c r="R399" s="198"/>
      <c r="S399" s="207"/>
      <c r="T399" s="232"/>
      <c r="U399" s="233"/>
      <c r="V399" s="208"/>
      <c r="W399" s="208"/>
      <c r="X399" s="208"/>
      <c r="Y399" s="209" t="str">
        <f t="shared" si="31"/>
        <v xml:space="preserve"> </v>
      </c>
      <c r="Z399" s="208"/>
      <c r="AA399" s="210"/>
      <c r="AB399" s="49">
        <f t="shared" si="32"/>
        <v>0</v>
      </c>
    </row>
    <row r="400" spans="16:28" ht="25.8" x14ac:dyDescent="0.4">
      <c r="P400" s="50">
        <f t="shared" si="30"/>
        <v>1</v>
      </c>
      <c r="Q400" s="211"/>
      <c r="R400" s="211"/>
      <c r="S400" s="212"/>
      <c r="T400" s="226">
        <v>60</v>
      </c>
      <c r="U400" s="229">
        <f>AB401-((60/P401)*S401)</f>
        <v>60</v>
      </c>
      <c r="V400" s="201"/>
      <c r="W400" s="201"/>
      <c r="X400" s="201"/>
      <c r="Y400" s="213" t="str">
        <f t="shared" si="31"/>
        <v xml:space="preserve"> </v>
      </c>
      <c r="Z400" s="201"/>
      <c r="AA400" s="201"/>
      <c r="AB400" s="49">
        <f t="shared" si="32"/>
        <v>0</v>
      </c>
    </row>
    <row r="401" spans="16:28" ht="25.8" x14ac:dyDescent="0.5">
      <c r="P401" s="50">
        <f t="shared" si="30"/>
        <v>1</v>
      </c>
      <c r="Q401" s="192"/>
      <c r="R401" s="192"/>
      <c r="S401" s="193"/>
      <c r="T401" s="227"/>
      <c r="U401" s="230"/>
      <c r="V401" s="65"/>
      <c r="W401" s="65"/>
      <c r="X401" s="65"/>
      <c r="Y401" s="164" t="str">
        <f t="shared" si="31"/>
        <v xml:space="preserve"> </v>
      </c>
      <c r="Z401" s="65"/>
      <c r="AA401" s="61"/>
      <c r="AB401" s="49">
        <f t="shared" si="32"/>
        <v>60</v>
      </c>
    </row>
    <row r="402" spans="16:28" ht="25.8" x14ac:dyDescent="0.5">
      <c r="P402" s="50">
        <f t="shared" si="30"/>
        <v>1</v>
      </c>
      <c r="Q402" s="196"/>
      <c r="R402" s="196"/>
      <c r="S402" s="197"/>
      <c r="T402" s="228"/>
      <c r="U402" s="231"/>
      <c r="V402" s="198"/>
      <c r="W402" s="198"/>
      <c r="X402" s="198"/>
      <c r="Y402" s="199" t="str">
        <f t="shared" si="31"/>
        <v xml:space="preserve"> </v>
      </c>
      <c r="Z402" s="198"/>
      <c r="AA402" s="200"/>
      <c r="AB402" s="49">
        <f t="shared" si="32"/>
        <v>0</v>
      </c>
    </row>
    <row r="403" spans="16:28" ht="25.8" x14ac:dyDescent="0.5">
      <c r="P403" s="50">
        <f t="shared" si="30"/>
        <v>1</v>
      </c>
      <c r="Q403" s="201"/>
      <c r="R403" s="202"/>
      <c r="S403" s="203"/>
      <c r="T403" s="220">
        <v>60</v>
      </c>
      <c r="U403" s="223">
        <f>AB404-((60/P404)*S404)</f>
        <v>60</v>
      </c>
      <c r="V403" s="204"/>
      <c r="W403" s="204"/>
      <c r="X403" s="204"/>
      <c r="Y403" s="205" t="str">
        <f t="shared" si="31"/>
        <v xml:space="preserve"> </v>
      </c>
      <c r="Z403" s="204"/>
      <c r="AA403" s="206"/>
      <c r="AB403" s="49">
        <f t="shared" si="32"/>
        <v>0</v>
      </c>
    </row>
    <row r="404" spans="16:28" ht="25.8" x14ac:dyDescent="0.5">
      <c r="P404" s="50">
        <f t="shared" si="30"/>
        <v>1</v>
      </c>
      <c r="Q404" s="64"/>
      <c r="R404" s="64"/>
      <c r="S404" s="63"/>
      <c r="T404" s="221"/>
      <c r="U404" s="224"/>
      <c r="V404" s="64"/>
      <c r="W404" s="64"/>
      <c r="X404" s="64"/>
      <c r="Y404" s="163" t="str">
        <f t="shared" si="31"/>
        <v xml:space="preserve"> </v>
      </c>
      <c r="Z404" s="64"/>
      <c r="AA404" s="60"/>
      <c r="AB404" s="49">
        <f t="shared" si="32"/>
        <v>60</v>
      </c>
    </row>
    <row r="405" spans="16:28" ht="25.8" x14ac:dyDescent="0.5">
      <c r="P405" s="50">
        <f t="shared" si="30"/>
        <v>1</v>
      </c>
      <c r="Q405" s="198"/>
      <c r="R405" s="198"/>
      <c r="S405" s="207"/>
      <c r="T405" s="232"/>
      <c r="U405" s="233"/>
      <c r="V405" s="208"/>
      <c r="W405" s="208"/>
      <c r="X405" s="208"/>
      <c r="Y405" s="209" t="str">
        <f t="shared" si="31"/>
        <v xml:space="preserve"> </v>
      </c>
      <c r="Z405" s="208"/>
      <c r="AA405" s="210"/>
      <c r="AB405" s="49">
        <f t="shared" si="32"/>
        <v>0</v>
      </c>
    </row>
    <row r="406" spans="16:28" ht="25.8" x14ac:dyDescent="0.4">
      <c r="P406" s="50">
        <f t="shared" si="30"/>
        <v>1</v>
      </c>
      <c r="Q406" s="211"/>
      <c r="R406" s="211"/>
      <c r="S406" s="212"/>
      <c r="T406" s="226">
        <v>60</v>
      </c>
      <c r="U406" s="229">
        <f>AB407-((60/P407)*S407)</f>
        <v>60</v>
      </c>
      <c r="V406" s="201"/>
      <c r="W406" s="201"/>
      <c r="X406" s="201"/>
      <c r="Y406" s="213" t="str">
        <f t="shared" si="31"/>
        <v xml:space="preserve"> </v>
      </c>
      <c r="Z406" s="201"/>
      <c r="AA406" s="201"/>
      <c r="AB406" s="49">
        <f t="shared" si="32"/>
        <v>0</v>
      </c>
    </row>
    <row r="407" spans="16:28" ht="25.8" x14ac:dyDescent="0.5">
      <c r="P407" s="50">
        <f t="shared" si="30"/>
        <v>1</v>
      </c>
      <c r="Q407" s="192"/>
      <c r="R407" s="192"/>
      <c r="S407" s="193"/>
      <c r="T407" s="227"/>
      <c r="U407" s="230"/>
      <c r="V407" s="65"/>
      <c r="W407" s="65"/>
      <c r="X407" s="65"/>
      <c r="Y407" s="164" t="str">
        <f t="shared" si="31"/>
        <v xml:space="preserve"> </v>
      </c>
      <c r="Z407" s="65"/>
      <c r="AA407" s="61"/>
      <c r="AB407" s="49">
        <f t="shared" si="32"/>
        <v>60</v>
      </c>
    </row>
    <row r="408" spans="16:28" ht="25.8" x14ac:dyDescent="0.5">
      <c r="P408" s="50">
        <f t="shared" si="30"/>
        <v>1</v>
      </c>
      <c r="Q408" s="196"/>
      <c r="R408" s="196"/>
      <c r="S408" s="197"/>
      <c r="T408" s="228"/>
      <c r="U408" s="231"/>
      <c r="V408" s="198"/>
      <c r="W408" s="198"/>
      <c r="X408" s="198"/>
      <c r="Y408" s="199" t="str">
        <f t="shared" si="31"/>
        <v xml:space="preserve"> </v>
      </c>
      <c r="Z408" s="198"/>
      <c r="AA408" s="200"/>
      <c r="AB408" s="49">
        <f t="shared" si="32"/>
        <v>0</v>
      </c>
    </row>
    <row r="409" spans="16:28" ht="25.8" x14ac:dyDescent="0.5">
      <c r="P409" s="50">
        <f t="shared" si="30"/>
        <v>1</v>
      </c>
      <c r="Q409" s="201"/>
      <c r="R409" s="202"/>
      <c r="S409" s="203"/>
      <c r="T409" s="220">
        <v>60</v>
      </c>
      <c r="U409" s="223">
        <f>AB410-((60/P410)*S410)</f>
        <v>60</v>
      </c>
      <c r="V409" s="204"/>
      <c r="W409" s="204"/>
      <c r="X409" s="204"/>
      <c r="Y409" s="205" t="str">
        <f t="shared" si="31"/>
        <v xml:space="preserve"> </v>
      </c>
      <c r="Z409" s="204"/>
      <c r="AA409" s="206"/>
      <c r="AB409" s="49">
        <f t="shared" si="32"/>
        <v>0</v>
      </c>
    </row>
    <row r="410" spans="16:28" ht="25.8" x14ac:dyDescent="0.5">
      <c r="P410" s="50">
        <f t="shared" si="30"/>
        <v>1</v>
      </c>
      <c r="Q410" s="64"/>
      <c r="R410" s="64"/>
      <c r="S410" s="63"/>
      <c r="T410" s="221"/>
      <c r="U410" s="224"/>
      <c r="V410" s="64"/>
      <c r="W410" s="64"/>
      <c r="X410" s="64"/>
      <c r="Y410" s="163" t="str">
        <f t="shared" si="31"/>
        <v xml:space="preserve"> </v>
      </c>
      <c r="Z410" s="64"/>
      <c r="AA410" s="60"/>
      <c r="AB410" s="49">
        <f t="shared" si="32"/>
        <v>60</v>
      </c>
    </row>
    <row r="411" spans="16:28" ht="25.8" x14ac:dyDescent="0.5">
      <c r="P411" s="50">
        <f t="shared" si="30"/>
        <v>1</v>
      </c>
      <c r="Q411" s="198"/>
      <c r="R411" s="198"/>
      <c r="S411" s="207"/>
      <c r="T411" s="232"/>
      <c r="U411" s="233"/>
      <c r="V411" s="208"/>
      <c r="W411" s="208"/>
      <c r="X411" s="208"/>
      <c r="Y411" s="209" t="str">
        <f t="shared" si="31"/>
        <v xml:space="preserve"> </v>
      </c>
      <c r="Z411" s="208"/>
      <c r="AA411" s="210"/>
      <c r="AB411" s="49">
        <f t="shared" si="32"/>
        <v>0</v>
      </c>
    </row>
    <row r="412" spans="16:28" ht="25.8" x14ac:dyDescent="0.4">
      <c r="P412" s="50">
        <f t="shared" si="30"/>
        <v>1</v>
      </c>
      <c r="Q412" s="211"/>
      <c r="R412" s="211"/>
      <c r="S412" s="212"/>
      <c r="T412" s="226">
        <v>60</v>
      </c>
      <c r="U412" s="229">
        <f>AB413-((60/P413)*S413)</f>
        <v>60</v>
      </c>
      <c r="V412" s="201"/>
      <c r="W412" s="201"/>
      <c r="X412" s="201"/>
      <c r="Y412" s="213" t="str">
        <f t="shared" si="31"/>
        <v xml:space="preserve"> </v>
      </c>
      <c r="Z412" s="201"/>
      <c r="AA412" s="201"/>
      <c r="AB412" s="49">
        <f t="shared" si="32"/>
        <v>0</v>
      </c>
    </row>
    <row r="413" spans="16:28" ht="25.8" x14ac:dyDescent="0.5">
      <c r="P413" s="50">
        <f t="shared" si="30"/>
        <v>1</v>
      </c>
      <c r="Q413" s="192"/>
      <c r="R413" s="192"/>
      <c r="S413" s="193"/>
      <c r="T413" s="227"/>
      <c r="U413" s="230"/>
      <c r="V413" s="65"/>
      <c r="W413" s="65"/>
      <c r="X413" s="65"/>
      <c r="Y413" s="164" t="str">
        <f t="shared" si="31"/>
        <v xml:space="preserve"> </v>
      </c>
      <c r="Z413" s="65"/>
      <c r="AA413" s="61"/>
      <c r="AB413" s="49">
        <f t="shared" si="32"/>
        <v>60</v>
      </c>
    </row>
    <row r="414" spans="16:28" ht="25.8" x14ac:dyDescent="0.5">
      <c r="P414" s="50">
        <f t="shared" si="30"/>
        <v>1</v>
      </c>
      <c r="Q414" s="196"/>
      <c r="R414" s="196"/>
      <c r="S414" s="197"/>
      <c r="T414" s="228"/>
      <c r="U414" s="231"/>
      <c r="V414" s="198"/>
      <c r="W414" s="198"/>
      <c r="X414" s="198"/>
      <c r="Y414" s="199" t="str">
        <f t="shared" si="31"/>
        <v xml:space="preserve"> </v>
      </c>
      <c r="Z414" s="198"/>
      <c r="AA414" s="200"/>
      <c r="AB414" s="49">
        <f t="shared" si="32"/>
        <v>0</v>
      </c>
    </row>
    <row r="415" spans="16:28" ht="25.8" x14ac:dyDescent="0.5">
      <c r="P415" s="50">
        <f t="shared" si="30"/>
        <v>1</v>
      </c>
      <c r="Q415" s="201"/>
      <c r="R415" s="202"/>
      <c r="S415" s="203"/>
      <c r="T415" s="220">
        <v>60</v>
      </c>
      <c r="U415" s="223">
        <f>AB416-((60/P416)*S416)</f>
        <v>60</v>
      </c>
      <c r="V415" s="204"/>
      <c r="W415" s="204"/>
      <c r="X415" s="204"/>
      <c r="Y415" s="205" t="str">
        <f t="shared" si="31"/>
        <v xml:space="preserve"> </v>
      </c>
      <c r="Z415" s="204"/>
      <c r="AA415" s="206"/>
      <c r="AB415" s="49">
        <f t="shared" si="32"/>
        <v>0</v>
      </c>
    </row>
    <row r="416" spans="16:28" ht="25.8" x14ac:dyDescent="0.5">
      <c r="P416" s="50">
        <f t="shared" si="30"/>
        <v>1</v>
      </c>
      <c r="Q416" s="64"/>
      <c r="R416" s="64"/>
      <c r="S416" s="63"/>
      <c r="T416" s="221"/>
      <c r="U416" s="224"/>
      <c r="V416" s="64"/>
      <c r="W416" s="64"/>
      <c r="X416" s="64"/>
      <c r="Y416" s="163" t="str">
        <f t="shared" si="31"/>
        <v xml:space="preserve"> </v>
      </c>
      <c r="Z416" s="64"/>
      <c r="AA416" s="60"/>
      <c r="AB416" s="49">
        <f t="shared" si="32"/>
        <v>60</v>
      </c>
    </row>
    <row r="417" spans="16:28" ht="25.8" x14ac:dyDescent="0.5">
      <c r="P417" s="50">
        <f t="shared" si="30"/>
        <v>1</v>
      </c>
      <c r="Q417" s="198"/>
      <c r="R417" s="198"/>
      <c r="S417" s="207"/>
      <c r="T417" s="232"/>
      <c r="U417" s="233"/>
      <c r="V417" s="208"/>
      <c r="W417" s="208"/>
      <c r="X417" s="208"/>
      <c r="Y417" s="209" t="str">
        <f t="shared" si="31"/>
        <v xml:space="preserve"> </v>
      </c>
      <c r="Z417" s="208"/>
      <c r="AA417" s="210"/>
      <c r="AB417" s="49">
        <f t="shared" si="32"/>
        <v>0</v>
      </c>
    </row>
    <row r="418" spans="16:28" ht="25.8" x14ac:dyDescent="0.4">
      <c r="P418" s="50">
        <f t="shared" si="30"/>
        <v>1</v>
      </c>
      <c r="Q418" s="211"/>
      <c r="R418" s="211"/>
      <c r="S418" s="212"/>
      <c r="T418" s="226">
        <v>60</v>
      </c>
      <c r="U418" s="229">
        <f>AB419-((60/P419)*S419)</f>
        <v>60</v>
      </c>
      <c r="V418" s="201"/>
      <c r="W418" s="201"/>
      <c r="X418" s="201"/>
      <c r="Y418" s="213" t="str">
        <f t="shared" si="31"/>
        <v xml:space="preserve"> </v>
      </c>
      <c r="Z418" s="201"/>
      <c r="AA418" s="201"/>
      <c r="AB418" s="49">
        <f t="shared" si="32"/>
        <v>0</v>
      </c>
    </row>
    <row r="419" spans="16:28" ht="25.8" x14ac:dyDescent="0.5">
      <c r="P419" s="50">
        <f t="shared" si="30"/>
        <v>1</v>
      </c>
      <c r="Q419" s="192"/>
      <c r="R419" s="192"/>
      <c r="S419" s="193"/>
      <c r="T419" s="227"/>
      <c r="U419" s="230"/>
      <c r="V419" s="65"/>
      <c r="W419" s="65"/>
      <c r="X419" s="65"/>
      <c r="Y419" s="164" t="str">
        <f t="shared" si="31"/>
        <v xml:space="preserve"> </v>
      </c>
      <c r="Z419" s="65"/>
      <c r="AA419" s="61"/>
      <c r="AB419" s="49">
        <f t="shared" si="32"/>
        <v>60</v>
      </c>
    </row>
    <row r="420" spans="16:28" ht="25.8" x14ac:dyDescent="0.5">
      <c r="P420" s="50">
        <f t="shared" si="30"/>
        <v>1</v>
      </c>
      <c r="Q420" s="196"/>
      <c r="R420" s="196"/>
      <c r="S420" s="197"/>
      <c r="T420" s="228"/>
      <c r="U420" s="231"/>
      <c r="V420" s="198"/>
      <c r="W420" s="198"/>
      <c r="X420" s="198"/>
      <c r="Y420" s="199" t="str">
        <f t="shared" si="31"/>
        <v xml:space="preserve"> </v>
      </c>
      <c r="Z420" s="198"/>
      <c r="AA420" s="200"/>
      <c r="AB420" s="49">
        <f t="shared" si="32"/>
        <v>0</v>
      </c>
    </row>
    <row r="421" spans="16:28" ht="25.8" x14ac:dyDescent="0.5">
      <c r="P421" s="50">
        <f t="shared" si="30"/>
        <v>1</v>
      </c>
      <c r="Q421" s="201"/>
      <c r="R421" s="202"/>
      <c r="S421" s="203"/>
      <c r="T421" s="220">
        <v>60</v>
      </c>
      <c r="U421" s="223">
        <f>AB422-((60/P422)*S422)</f>
        <v>60</v>
      </c>
      <c r="V421" s="204"/>
      <c r="W421" s="204"/>
      <c r="X421" s="204"/>
      <c r="Y421" s="205" t="str">
        <f t="shared" si="31"/>
        <v xml:space="preserve"> </v>
      </c>
      <c r="Z421" s="204"/>
      <c r="AA421" s="206"/>
      <c r="AB421" s="49">
        <f t="shared" si="32"/>
        <v>0</v>
      </c>
    </row>
    <row r="422" spans="16:28" ht="25.8" x14ac:dyDescent="0.5">
      <c r="P422" s="50">
        <f t="shared" si="30"/>
        <v>1</v>
      </c>
      <c r="Q422" s="64"/>
      <c r="R422" s="64"/>
      <c r="S422" s="63"/>
      <c r="T422" s="221"/>
      <c r="U422" s="224"/>
      <c r="V422" s="64"/>
      <c r="W422" s="64"/>
      <c r="X422" s="64"/>
      <c r="Y422" s="163" t="str">
        <f t="shared" si="31"/>
        <v xml:space="preserve"> </v>
      </c>
      <c r="Z422" s="64"/>
      <c r="AA422" s="60"/>
      <c r="AB422" s="49">
        <f t="shared" si="32"/>
        <v>60</v>
      </c>
    </row>
    <row r="423" spans="16:28" ht="25.8" x14ac:dyDescent="0.5">
      <c r="P423" s="50">
        <f t="shared" si="30"/>
        <v>1</v>
      </c>
      <c r="Q423" s="198"/>
      <c r="R423" s="198"/>
      <c r="S423" s="207"/>
      <c r="T423" s="232"/>
      <c r="U423" s="233"/>
      <c r="V423" s="208"/>
      <c r="W423" s="208"/>
      <c r="X423" s="208"/>
      <c r="Y423" s="209" t="str">
        <f t="shared" si="31"/>
        <v xml:space="preserve"> </v>
      </c>
      <c r="Z423" s="208"/>
      <c r="AA423" s="210"/>
      <c r="AB423" s="49">
        <f t="shared" si="32"/>
        <v>0</v>
      </c>
    </row>
    <row r="424" spans="16:28" ht="25.8" x14ac:dyDescent="0.4">
      <c r="P424" s="50">
        <f t="shared" si="30"/>
        <v>1</v>
      </c>
      <c r="Q424" s="211"/>
      <c r="R424" s="211"/>
      <c r="S424" s="212"/>
      <c r="T424" s="226">
        <v>60</v>
      </c>
      <c r="U424" s="229">
        <f>AB425-((60/P425)*S425)</f>
        <v>60</v>
      </c>
      <c r="V424" s="201"/>
      <c r="W424" s="201"/>
      <c r="X424" s="201"/>
      <c r="Y424" s="213" t="str">
        <f t="shared" si="31"/>
        <v xml:space="preserve"> </v>
      </c>
      <c r="Z424" s="201"/>
      <c r="AA424" s="201"/>
      <c r="AB424" s="49">
        <f t="shared" si="32"/>
        <v>0</v>
      </c>
    </row>
    <row r="425" spans="16:28" ht="25.8" x14ac:dyDescent="0.5">
      <c r="P425" s="50">
        <f t="shared" si="30"/>
        <v>1</v>
      </c>
      <c r="Q425" s="192"/>
      <c r="R425" s="192"/>
      <c r="S425" s="193"/>
      <c r="T425" s="227"/>
      <c r="U425" s="230"/>
      <c r="V425" s="65"/>
      <c r="W425" s="65"/>
      <c r="X425" s="65"/>
      <c r="Y425" s="164" t="str">
        <f t="shared" si="31"/>
        <v xml:space="preserve"> </v>
      </c>
      <c r="Z425" s="65"/>
      <c r="AA425" s="61"/>
      <c r="AB425" s="49">
        <f t="shared" si="32"/>
        <v>60</v>
      </c>
    </row>
    <row r="426" spans="16:28" ht="25.8" x14ac:dyDescent="0.5">
      <c r="P426" s="50">
        <f t="shared" si="30"/>
        <v>1</v>
      </c>
      <c r="Q426" s="196"/>
      <c r="R426" s="196"/>
      <c r="S426" s="197"/>
      <c r="T426" s="228"/>
      <c r="U426" s="231"/>
      <c r="V426" s="198"/>
      <c r="W426" s="198"/>
      <c r="X426" s="198"/>
      <c r="Y426" s="199" t="str">
        <f t="shared" si="31"/>
        <v xml:space="preserve"> </v>
      </c>
      <c r="Z426" s="198"/>
      <c r="AA426" s="200"/>
      <c r="AB426" s="49">
        <f t="shared" si="32"/>
        <v>0</v>
      </c>
    </row>
    <row r="427" spans="16:28" ht="25.8" x14ac:dyDescent="0.5">
      <c r="P427" s="50">
        <f t="shared" si="30"/>
        <v>1</v>
      </c>
      <c r="Q427" s="201"/>
      <c r="R427" s="202"/>
      <c r="S427" s="203"/>
      <c r="T427" s="220">
        <v>60</v>
      </c>
      <c r="U427" s="223">
        <f>AB428-((60/P428)*S428)</f>
        <v>60</v>
      </c>
      <c r="V427" s="204"/>
      <c r="W427" s="204"/>
      <c r="X427" s="204"/>
      <c r="Y427" s="205" t="str">
        <f t="shared" si="31"/>
        <v xml:space="preserve"> </v>
      </c>
      <c r="Z427" s="204"/>
      <c r="AA427" s="206"/>
      <c r="AB427" s="49">
        <f t="shared" si="32"/>
        <v>0</v>
      </c>
    </row>
    <row r="428" spans="16:28" ht="25.8" x14ac:dyDescent="0.5">
      <c r="P428" s="50">
        <f t="shared" si="30"/>
        <v>1</v>
      </c>
      <c r="Q428" s="64"/>
      <c r="R428" s="64"/>
      <c r="S428" s="63"/>
      <c r="T428" s="221"/>
      <c r="U428" s="224"/>
      <c r="V428" s="64"/>
      <c r="W428" s="64"/>
      <c r="X428" s="64"/>
      <c r="Y428" s="163" t="str">
        <f t="shared" si="31"/>
        <v xml:space="preserve"> </v>
      </c>
      <c r="Z428" s="64"/>
      <c r="AA428" s="60"/>
      <c r="AB428" s="49">
        <f t="shared" si="32"/>
        <v>60</v>
      </c>
    </row>
    <row r="429" spans="16:28" ht="25.8" x14ac:dyDescent="0.5">
      <c r="P429" s="50">
        <f t="shared" si="30"/>
        <v>1</v>
      </c>
      <c r="Q429" s="198"/>
      <c r="R429" s="198"/>
      <c r="S429" s="207"/>
      <c r="T429" s="232"/>
      <c r="U429" s="233"/>
      <c r="V429" s="208"/>
      <c r="W429" s="208"/>
      <c r="X429" s="208"/>
      <c r="Y429" s="209" t="str">
        <f t="shared" si="31"/>
        <v xml:space="preserve"> </v>
      </c>
      <c r="Z429" s="208"/>
      <c r="AA429" s="210"/>
      <c r="AB429" s="49">
        <f t="shared" si="32"/>
        <v>0</v>
      </c>
    </row>
    <row r="430" spans="16:28" ht="25.8" x14ac:dyDescent="0.4">
      <c r="P430" s="50">
        <f t="shared" si="30"/>
        <v>1</v>
      </c>
      <c r="Q430" s="211"/>
      <c r="R430" s="211"/>
      <c r="S430" s="212"/>
      <c r="T430" s="226">
        <v>60</v>
      </c>
      <c r="U430" s="229">
        <f>AB431-((60/P431)*S431)</f>
        <v>60</v>
      </c>
      <c r="V430" s="201"/>
      <c r="W430" s="201"/>
      <c r="X430" s="201"/>
      <c r="Y430" s="213" t="str">
        <f t="shared" si="31"/>
        <v xml:space="preserve"> </v>
      </c>
      <c r="Z430" s="201"/>
      <c r="AA430" s="201"/>
      <c r="AB430" s="49">
        <f t="shared" si="32"/>
        <v>0</v>
      </c>
    </row>
    <row r="431" spans="16:28" ht="25.8" x14ac:dyDescent="0.5">
      <c r="P431" s="50">
        <f t="shared" si="30"/>
        <v>1</v>
      </c>
      <c r="Q431" s="192"/>
      <c r="R431" s="192"/>
      <c r="S431" s="193"/>
      <c r="T431" s="227"/>
      <c r="U431" s="230"/>
      <c r="V431" s="65"/>
      <c r="W431" s="65"/>
      <c r="X431" s="65"/>
      <c r="Y431" s="164" t="str">
        <f t="shared" si="31"/>
        <v xml:space="preserve"> </v>
      </c>
      <c r="Z431" s="65"/>
      <c r="AA431" s="61"/>
      <c r="AB431" s="49">
        <f t="shared" si="32"/>
        <v>60</v>
      </c>
    </row>
    <row r="432" spans="16:28" ht="25.8" x14ac:dyDescent="0.5">
      <c r="P432" s="50">
        <f t="shared" si="30"/>
        <v>1</v>
      </c>
      <c r="Q432" s="196"/>
      <c r="R432" s="196"/>
      <c r="S432" s="197"/>
      <c r="T432" s="228"/>
      <c r="U432" s="231"/>
      <c r="V432" s="198"/>
      <c r="W432" s="198"/>
      <c r="X432" s="198"/>
      <c r="Y432" s="199" t="str">
        <f t="shared" si="31"/>
        <v xml:space="preserve"> </v>
      </c>
      <c r="Z432" s="198"/>
      <c r="AA432" s="200"/>
      <c r="AB432" s="49">
        <f t="shared" si="32"/>
        <v>0</v>
      </c>
    </row>
    <row r="433" spans="16:28" ht="25.8" x14ac:dyDescent="0.5">
      <c r="P433" s="50">
        <f t="shared" si="30"/>
        <v>1</v>
      </c>
      <c r="Q433" s="201"/>
      <c r="R433" s="202"/>
      <c r="S433" s="203"/>
      <c r="T433" s="220">
        <v>60</v>
      </c>
      <c r="U433" s="223">
        <f>AB434-((60/P434)*S434)</f>
        <v>60</v>
      </c>
      <c r="V433" s="204"/>
      <c r="W433" s="204"/>
      <c r="X433" s="204"/>
      <c r="Y433" s="205" t="str">
        <f t="shared" si="31"/>
        <v xml:space="preserve"> </v>
      </c>
      <c r="Z433" s="204"/>
      <c r="AA433" s="206"/>
      <c r="AB433" s="49">
        <f t="shared" si="32"/>
        <v>0</v>
      </c>
    </row>
    <row r="434" spans="16:28" ht="25.8" x14ac:dyDescent="0.5">
      <c r="P434" s="50">
        <f t="shared" si="30"/>
        <v>1</v>
      </c>
      <c r="Q434" s="64"/>
      <c r="R434" s="64"/>
      <c r="S434" s="63"/>
      <c r="T434" s="221"/>
      <c r="U434" s="224"/>
      <c r="V434" s="64"/>
      <c r="W434" s="64"/>
      <c r="X434" s="64"/>
      <c r="Y434" s="163" t="str">
        <f t="shared" si="31"/>
        <v xml:space="preserve"> </v>
      </c>
      <c r="Z434" s="64"/>
      <c r="AA434" s="60"/>
      <c r="AB434" s="49">
        <f t="shared" si="32"/>
        <v>60</v>
      </c>
    </row>
    <row r="435" spans="16:28" ht="25.8" x14ac:dyDescent="0.5">
      <c r="P435" s="50">
        <f t="shared" si="30"/>
        <v>1</v>
      </c>
      <c r="Q435" s="198"/>
      <c r="R435" s="198"/>
      <c r="S435" s="207"/>
      <c r="T435" s="232"/>
      <c r="U435" s="233"/>
      <c r="V435" s="208"/>
      <c r="W435" s="208"/>
      <c r="X435" s="208"/>
      <c r="Y435" s="209" t="str">
        <f t="shared" si="31"/>
        <v xml:space="preserve"> </v>
      </c>
      <c r="Z435" s="208"/>
      <c r="AA435" s="210"/>
      <c r="AB435" s="49">
        <f t="shared" si="32"/>
        <v>0</v>
      </c>
    </row>
    <row r="436" spans="16:28" ht="25.8" x14ac:dyDescent="0.4">
      <c r="P436" s="50">
        <f t="shared" si="30"/>
        <v>1</v>
      </c>
      <c r="Q436" s="211"/>
      <c r="R436" s="211"/>
      <c r="S436" s="212"/>
      <c r="T436" s="226">
        <v>60</v>
      </c>
      <c r="U436" s="229">
        <f>AB437-((60/P437)*S437)</f>
        <v>60</v>
      </c>
      <c r="V436" s="201"/>
      <c r="W436" s="201"/>
      <c r="X436" s="201"/>
      <c r="Y436" s="213" t="str">
        <f t="shared" si="31"/>
        <v xml:space="preserve"> </v>
      </c>
      <c r="Z436" s="201"/>
      <c r="AA436" s="201"/>
      <c r="AB436" s="49">
        <f t="shared" si="32"/>
        <v>0</v>
      </c>
    </row>
    <row r="437" spans="16:28" ht="25.8" x14ac:dyDescent="0.5">
      <c r="P437" s="50">
        <f t="shared" si="30"/>
        <v>1</v>
      </c>
      <c r="Q437" s="192"/>
      <c r="R437" s="192"/>
      <c r="S437" s="193"/>
      <c r="T437" s="227"/>
      <c r="U437" s="230"/>
      <c r="V437" s="65"/>
      <c r="W437" s="65"/>
      <c r="X437" s="65"/>
      <c r="Y437" s="164" t="str">
        <f t="shared" si="31"/>
        <v xml:space="preserve"> </v>
      </c>
      <c r="Z437" s="65"/>
      <c r="AA437" s="61"/>
      <c r="AB437" s="49">
        <f t="shared" si="32"/>
        <v>60</v>
      </c>
    </row>
    <row r="438" spans="16:28" ht="25.8" x14ac:dyDescent="0.5">
      <c r="P438" s="50">
        <f t="shared" si="30"/>
        <v>1</v>
      </c>
      <c r="Q438" s="196"/>
      <c r="R438" s="196"/>
      <c r="S438" s="197"/>
      <c r="T438" s="228"/>
      <c r="U438" s="231"/>
      <c r="V438" s="198"/>
      <c r="W438" s="198"/>
      <c r="X438" s="198"/>
      <c r="Y438" s="199" t="str">
        <f t="shared" si="31"/>
        <v xml:space="preserve"> </v>
      </c>
      <c r="Z438" s="198"/>
      <c r="AA438" s="200"/>
      <c r="AB438" s="49">
        <f t="shared" si="32"/>
        <v>0</v>
      </c>
    </row>
    <row r="439" spans="16:28" ht="25.8" x14ac:dyDescent="0.5">
      <c r="P439" s="50">
        <f t="shared" si="30"/>
        <v>1</v>
      </c>
      <c r="Q439" s="201"/>
      <c r="R439" s="202"/>
      <c r="S439" s="203"/>
      <c r="T439" s="220">
        <v>60</v>
      </c>
      <c r="U439" s="223">
        <f>AB440-((60/P440)*S440)</f>
        <v>60</v>
      </c>
      <c r="V439" s="204"/>
      <c r="W439" s="204"/>
      <c r="X439" s="204"/>
      <c r="Y439" s="205" t="str">
        <f t="shared" si="31"/>
        <v xml:space="preserve"> </v>
      </c>
      <c r="Z439" s="204"/>
      <c r="AA439" s="206"/>
      <c r="AB439" s="49">
        <f t="shared" si="32"/>
        <v>0</v>
      </c>
    </row>
    <row r="440" spans="16:28" ht="25.8" x14ac:dyDescent="0.5">
      <c r="P440" s="50">
        <f t="shared" si="30"/>
        <v>1</v>
      </c>
      <c r="Q440" s="64"/>
      <c r="R440" s="64"/>
      <c r="S440" s="63"/>
      <c r="T440" s="221"/>
      <c r="U440" s="224"/>
      <c r="V440" s="64"/>
      <c r="W440" s="64"/>
      <c r="X440" s="64"/>
      <c r="Y440" s="163" t="str">
        <f t="shared" si="31"/>
        <v xml:space="preserve"> </v>
      </c>
      <c r="Z440" s="64"/>
      <c r="AA440" s="60"/>
      <c r="AB440" s="49">
        <f t="shared" si="32"/>
        <v>60</v>
      </c>
    </row>
    <row r="441" spans="16:28" ht="25.8" x14ac:dyDescent="0.5">
      <c r="P441" s="50">
        <f t="shared" si="30"/>
        <v>1</v>
      </c>
      <c r="Q441" s="198"/>
      <c r="R441" s="198"/>
      <c r="S441" s="207"/>
      <c r="T441" s="232"/>
      <c r="U441" s="233"/>
      <c r="V441" s="208"/>
      <c r="W441" s="208"/>
      <c r="X441" s="208"/>
      <c r="Y441" s="209" t="str">
        <f t="shared" si="31"/>
        <v xml:space="preserve"> </v>
      </c>
      <c r="Z441" s="208"/>
      <c r="AA441" s="210"/>
      <c r="AB441" s="49">
        <f t="shared" si="32"/>
        <v>0</v>
      </c>
    </row>
    <row r="442" spans="16:28" ht="25.8" x14ac:dyDescent="0.4">
      <c r="P442" s="50">
        <f t="shared" si="30"/>
        <v>1</v>
      </c>
      <c r="Q442" s="211"/>
      <c r="R442" s="211"/>
      <c r="S442" s="212"/>
      <c r="T442" s="226">
        <v>60</v>
      </c>
      <c r="U442" s="229">
        <f>AB443-((60/P443)*S443)</f>
        <v>60</v>
      </c>
      <c r="V442" s="201"/>
      <c r="W442" s="201"/>
      <c r="X442" s="201"/>
      <c r="Y442" s="213" t="str">
        <f t="shared" si="31"/>
        <v xml:space="preserve"> </v>
      </c>
      <c r="Z442" s="201"/>
      <c r="AA442" s="201"/>
      <c r="AB442" s="49">
        <f t="shared" si="32"/>
        <v>0</v>
      </c>
    </row>
    <row r="443" spans="16:28" ht="25.8" x14ac:dyDescent="0.5">
      <c r="P443" s="50">
        <f t="shared" si="30"/>
        <v>1</v>
      </c>
      <c r="Q443" s="192"/>
      <c r="R443" s="192"/>
      <c r="S443" s="193"/>
      <c r="T443" s="227"/>
      <c r="U443" s="230"/>
      <c r="V443" s="65"/>
      <c r="W443" s="65"/>
      <c r="X443" s="65"/>
      <c r="Y443" s="164" t="str">
        <f t="shared" si="31"/>
        <v xml:space="preserve"> </v>
      </c>
      <c r="Z443" s="65"/>
      <c r="AA443" s="61"/>
      <c r="AB443" s="49">
        <f t="shared" si="32"/>
        <v>60</v>
      </c>
    </row>
    <row r="444" spans="16:28" ht="25.8" x14ac:dyDescent="0.5">
      <c r="P444" s="50">
        <f t="shared" si="30"/>
        <v>1</v>
      </c>
      <c r="Q444" s="196"/>
      <c r="R444" s="196"/>
      <c r="S444" s="197"/>
      <c r="T444" s="228"/>
      <c r="U444" s="231"/>
      <c r="V444" s="198"/>
      <c r="W444" s="198"/>
      <c r="X444" s="198"/>
      <c r="Y444" s="199" t="str">
        <f t="shared" si="31"/>
        <v xml:space="preserve"> </v>
      </c>
      <c r="Z444" s="198"/>
      <c r="AA444" s="200"/>
      <c r="AB444" s="49">
        <f t="shared" si="32"/>
        <v>0</v>
      </c>
    </row>
    <row r="445" spans="16:28" ht="25.8" x14ac:dyDescent="0.5">
      <c r="P445" s="50">
        <f t="shared" si="30"/>
        <v>1</v>
      </c>
      <c r="Q445" s="201"/>
      <c r="R445" s="202"/>
      <c r="S445" s="203"/>
      <c r="T445" s="220">
        <v>60</v>
      </c>
      <c r="U445" s="223">
        <f>AB446-((60/P446)*S446)</f>
        <v>60</v>
      </c>
      <c r="V445" s="204"/>
      <c r="W445" s="204"/>
      <c r="X445" s="204"/>
      <c r="Y445" s="205" t="str">
        <f t="shared" si="31"/>
        <v xml:space="preserve"> </v>
      </c>
      <c r="Z445" s="204"/>
      <c r="AA445" s="206"/>
      <c r="AB445" s="49">
        <f t="shared" si="32"/>
        <v>0</v>
      </c>
    </row>
    <row r="446" spans="16:28" ht="25.8" x14ac:dyDescent="0.5">
      <c r="P446" s="50">
        <f t="shared" si="30"/>
        <v>1</v>
      </c>
      <c r="Q446" s="64"/>
      <c r="R446" s="64"/>
      <c r="S446" s="63"/>
      <c r="T446" s="221"/>
      <c r="U446" s="224"/>
      <c r="V446" s="64"/>
      <c r="W446" s="64"/>
      <c r="X446" s="64"/>
      <c r="Y446" s="163" t="str">
        <f t="shared" si="31"/>
        <v xml:space="preserve"> </v>
      </c>
      <c r="Z446" s="64"/>
      <c r="AA446" s="60"/>
      <c r="AB446" s="49">
        <f t="shared" si="32"/>
        <v>60</v>
      </c>
    </row>
    <row r="447" spans="16:28" ht="25.8" x14ac:dyDescent="0.5">
      <c r="P447" s="50">
        <f t="shared" si="30"/>
        <v>1</v>
      </c>
      <c r="Q447" s="198"/>
      <c r="R447" s="198"/>
      <c r="S447" s="207"/>
      <c r="T447" s="232"/>
      <c r="U447" s="233"/>
      <c r="V447" s="208"/>
      <c r="W447" s="208"/>
      <c r="X447" s="208"/>
      <c r="Y447" s="209" t="str">
        <f t="shared" si="31"/>
        <v xml:space="preserve"> </v>
      </c>
      <c r="Z447" s="208"/>
      <c r="AA447" s="210"/>
      <c r="AB447" s="49">
        <f t="shared" si="32"/>
        <v>0</v>
      </c>
    </row>
    <row r="448" spans="16:28" ht="25.8" x14ac:dyDescent="0.4">
      <c r="P448" s="50">
        <f t="shared" si="30"/>
        <v>1</v>
      </c>
      <c r="Q448" s="211"/>
      <c r="R448" s="211"/>
      <c r="S448" s="212"/>
      <c r="T448" s="226">
        <v>60</v>
      </c>
      <c r="U448" s="229">
        <f>AB449-((60/P449)*S449)</f>
        <v>60</v>
      </c>
      <c r="V448" s="201"/>
      <c r="W448" s="201"/>
      <c r="X448" s="201"/>
      <c r="Y448" s="213" t="str">
        <f t="shared" si="31"/>
        <v xml:space="preserve"> </v>
      </c>
      <c r="Z448" s="201"/>
      <c r="AA448" s="201"/>
      <c r="AB448" s="49">
        <f t="shared" si="32"/>
        <v>0</v>
      </c>
    </row>
    <row r="449" spans="16:28" ht="25.8" x14ac:dyDescent="0.5">
      <c r="P449" s="50">
        <f t="shared" si="30"/>
        <v>1</v>
      </c>
      <c r="Q449" s="192"/>
      <c r="R449" s="192"/>
      <c r="S449" s="193"/>
      <c r="T449" s="227"/>
      <c r="U449" s="230"/>
      <c r="V449" s="65"/>
      <c r="W449" s="65"/>
      <c r="X449" s="65"/>
      <c r="Y449" s="164" t="str">
        <f t="shared" si="31"/>
        <v xml:space="preserve"> </v>
      </c>
      <c r="Z449" s="65"/>
      <c r="AA449" s="61"/>
      <c r="AB449" s="49">
        <f t="shared" si="32"/>
        <v>60</v>
      </c>
    </row>
    <row r="450" spans="16:28" ht="25.8" x14ac:dyDescent="0.5">
      <c r="P450" s="50">
        <f t="shared" si="30"/>
        <v>1</v>
      </c>
      <c r="Q450" s="196"/>
      <c r="R450" s="196"/>
      <c r="S450" s="197"/>
      <c r="T450" s="228"/>
      <c r="U450" s="231"/>
      <c r="V450" s="198"/>
      <c r="W450" s="198"/>
      <c r="X450" s="198"/>
      <c r="Y450" s="199" t="str">
        <f t="shared" si="31"/>
        <v xml:space="preserve"> </v>
      </c>
      <c r="Z450" s="198"/>
      <c r="AA450" s="200"/>
      <c r="AB450" s="49">
        <f t="shared" si="32"/>
        <v>0</v>
      </c>
    </row>
    <row r="451" spans="16:28" ht="25.8" x14ac:dyDescent="0.5">
      <c r="P451" s="50">
        <f t="shared" si="30"/>
        <v>1</v>
      </c>
      <c r="Q451" s="201"/>
      <c r="R451" s="202"/>
      <c r="S451" s="203"/>
      <c r="T451" s="220">
        <v>60</v>
      </c>
      <c r="U451" s="223">
        <f>AB452-((60/P452)*S452)</f>
        <v>60</v>
      </c>
      <c r="V451" s="204"/>
      <c r="W451" s="204"/>
      <c r="X451" s="204"/>
      <c r="Y451" s="205" t="str">
        <f t="shared" si="31"/>
        <v xml:space="preserve"> </v>
      </c>
      <c r="Z451" s="204"/>
      <c r="AA451" s="206"/>
      <c r="AB451" s="49">
        <f t="shared" si="32"/>
        <v>0</v>
      </c>
    </row>
    <row r="452" spans="16:28" ht="25.8" x14ac:dyDescent="0.5">
      <c r="P452" s="50">
        <f t="shared" si="30"/>
        <v>1</v>
      </c>
      <c r="Q452" s="64"/>
      <c r="R452" s="64"/>
      <c r="S452" s="63"/>
      <c r="T452" s="221"/>
      <c r="U452" s="224"/>
      <c r="V452" s="64"/>
      <c r="W452" s="64"/>
      <c r="X452" s="64"/>
      <c r="Y452" s="163" t="str">
        <f t="shared" si="31"/>
        <v xml:space="preserve"> </v>
      </c>
      <c r="Z452" s="64"/>
      <c r="AA452" s="60"/>
      <c r="AB452" s="49">
        <f t="shared" si="32"/>
        <v>60</v>
      </c>
    </row>
    <row r="453" spans="16:28" ht="25.8" x14ac:dyDescent="0.5">
      <c r="P453" s="50">
        <f t="shared" ref="P453:P516" si="33">IF(Q453=$B$26,(IF(R453=$C$28,$D$12,$D$5)),(IF(Q453=$B$27,$D$6,(IF(Q453=$B$28,$D$6,(IF(Q453=$B$29,$D$6,(IF(Q453=$B$30,$D$6,(IF(Q453=$B$31,$D$8,(IF(Q453=$B$32,$D$9,(IF(Q453=$B$33,$D$10,(IF(Q453=$B$34,$D$11,(IF(Q453=$B$35,$D$13,(IF(Q453=$B$38,$D$14,(IF(Q453=$B$36,$D$7,(IF(Q453=$B$37,$D$15,1)))))))))))))))))))))))))</f>
        <v>1</v>
      </c>
      <c r="Q453" s="198"/>
      <c r="R453" s="198"/>
      <c r="S453" s="207"/>
      <c r="T453" s="232"/>
      <c r="U453" s="233"/>
      <c r="V453" s="208"/>
      <c r="W453" s="208"/>
      <c r="X453" s="208"/>
      <c r="Y453" s="209" t="str">
        <f t="shared" ref="Y453:Y516" si="34">IF(X453=1,"Calidad",(IF(X453=2,"Logistica",(IF(X453=3,"Manufactura",(IF(X453=4,"Mantenimiento",(IF(X453=5,"Cambio de modelo",(IF(X453=6,"Starving",(IF(X453=7,"Bloqueo",(IF(X453=8,"Paro Programado",(IF(X453=9,"Falta de Personal",IF(X453=10,"Otros"," "))))))))))))))))))</f>
        <v xml:space="preserve"> </v>
      </c>
      <c r="Z453" s="208"/>
      <c r="AA453" s="210"/>
      <c r="AB453" s="49">
        <f t="shared" ref="AB453:AB516" si="35">IF(T452=$F$20,45,(IF(T452=$F$21,30,(IF(T452=$F$22,50,(IF(T452=$F$23,60,0)))))))</f>
        <v>0</v>
      </c>
    </row>
    <row r="454" spans="16:28" ht="25.8" x14ac:dyDescent="0.4">
      <c r="P454" s="50">
        <f t="shared" si="33"/>
        <v>1</v>
      </c>
      <c r="Q454" s="211"/>
      <c r="R454" s="211"/>
      <c r="S454" s="212"/>
      <c r="T454" s="226">
        <v>60</v>
      </c>
      <c r="U454" s="229">
        <f>AB455-((60/P455)*S455)</f>
        <v>60</v>
      </c>
      <c r="V454" s="201"/>
      <c r="W454" s="201"/>
      <c r="X454" s="201"/>
      <c r="Y454" s="213" t="str">
        <f t="shared" si="34"/>
        <v xml:space="preserve"> </v>
      </c>
      <c r="Z454" s="201"/>
      <c r="AA454" s="201"/>
      <c r="AB454" s="49">
        <f t="shared" si="35"/>
        <v>0</v>
      </c>
    </row>
    <row r="455" spans="16:28" ht="25.8" x14ac:dyDescent="0.5">
      <c r="P455" s="50">
        <f t="shared" si="33"/>
        <v>1</v>
      </c>
      <c r="Q455" s="192"/>
      <c r="R455" s="192"/>
      <c r="S455" s="193"/>
      <c r="T455" s="227"/>
      <c r="U455" s="230"/>
      <c r="V455" s="65"/>
      <c r="W455" s="65"/>
      <c r="X455" s="65"/>
      <c r="Y455" s="164" t="str">
        <f t="shared" si="34"/>
        <v xml:space="preserve"> </v>
      </c>
      <c r="Z455" s="65"/>
      <c r="AA455" s="61"/>
      <c r="AB455" s="49">
        <f t="shared" si="35"/>
        <v>60</v>
      </c>
    </row>
    <row r="456" spans="16:28" ht="25.8" x14ac:dyDescent="0.5">
      <c r="P456" s="50">
        <f t="shared" si="33"/>
        <v>1</v>
      </c>
      <c r="Q456" s="196"/>
      <c r="R456" s="196"/>
      <c r="S456" s="197"/>
      <c r="T456" s="228"/>
      <c r="U456" s="231"/>
      <c r="V456" s="198"/>
      <c r="W456" s="198"/>
      <c r="X456" s="198"/>
      <c r="Y456" s="199" t="str">
        <f t="shared" si="34"/>
        <v xml:space="preserve"> </v>
      </c>
      <c r="Z456" s="198"/>
      <c r="AA456" s="200"/>
      <c r="AB456" s="49">
        <f t="shared" si="35"/>
        <v>0</v>
      </c>
    </row>
    <row r="457" spans="16:28" ht="25.8" x14ac:dyDescent="0.5">
      <c r="P457" s="50">
        <f t="shared" si="33"/>
        <v>1</v>
      </c>
      <c r="Q457" s="201"/>
      <c r="R457" s="202"/>
      <c r="S457" s="203"/>
      <c r="T457" s="220">
        <v>60</v>
      </c>
      <c r="U457" s="223">
        <f>AB458-((60/P458)*S458)</f>
        <v>60</v>
      </c>
      <c r="V457" s="204"/>
      <c r="W457" s="204"/>
      <c r="X457" s="204"/>
      <c r="Y457" s="205" t="str">
        <f t="shared" si="34"/>
        <v xml:space="preserve"> </v>
      </c>
      <c r="Z457" s="204"/>
      <c r="AA457" s="206"/>
      <c r="AB457" s="49">
        <f t="shared" si="35"/>
        <v>0</v>
      </c>
    </row>
    <row r="458" spans="16:28" ht="25.8" x14ac:dyDescent="0.5">
      <c r="P458" s="50">
        <f t="shared" si="33"/>
        <v>1</v>
      </c>
      <c r="Q458" s="64"/>
      <c r="R458" s="64"/>
      <c r="S458" s="63"/>
      <c r="T458" s="221"/>
      <c r="U458" s="224"/>
      <c r="V458" s="64"/>
      <c r="W458" s="64"/>
      <c r="X458" s="64"/>
      <c r="Y458" s="163" t="str">
        <f t="shared" si="34"/>
        <v xml:space="preserve"> </v>
      </c>
      <c r="Z458" s="64"/>
      <c r="AA458" s="60"/>
      <c r="AB458" s="49">
        <f t="shared" si="35"/>
        <v>60</v>
      </c>
    </row>
    <row r="459" spans="16:28" ht="25.8" x14ac:dyDescent="0.5">
      <c r="P459" s="50">
        <f t="shared" si="33"/>
        <v>1</v>
      </c>
      <c r="Q459" s="198"/>
      <c r="R459" s="198"/>
      <c r="S459" s="207"/>
      <c r="T459" s="232"/>
      <c r="U459" s="233"/>
      <c r="V459" s="208"/>
      <c r="W459" s="208"/>
      <c r="X459" s="208"/>
      <c r="Y459" s="209" t="str">
        <f t="shared" si="34"/>
        <v xml:space="preserve"> </v>
      </c>
      <c r="Z459" s="208"/>
      <c r="AA459" s="210"/>
      <c r="AB459" s="49">
        <f t="shared" si="35"/>
        <v>0</v>
      </c>
    </row>
    <row r="460" spans="16:28" ht="25.8" x14ac:dyDescent="0.4">
      <c r="P460" s="50">
        <f t="shared" si="33"/>
        <v>1</v>
      </c>
      <c r="Q460" s="211"/>
      <c r="R460" s="211"/>
      <c r="S460" s="212"/>
      <c r="T460" s="226">
        <v>60</v>
      </c>
      <c r="U460" s="229">
        <f>AB461-((60/P461)*S461)</f>
        <v>60</v>
      </c>
      <c r="V460" s="201"/>
      <c r="W460" s="201"/>
      <c r="X460" s="201"/>
      <c r="Y460" s="213" t="str">
        <f t="shared" si="34"/>
        <v xml:space="preserve"> </v>
      </c>
      <c r="Z460" s="201"/>
      <c r="AA460" s="201"/>
      <c r="AB460" s="49">
        <f t="shared" si="35"/>
        <v>0</v>
      </c>
    </row>
    <row r="461" spans="16:28" ht="25.8" x14ac:dyDescent="0.5">
      <c r="P461" s="50">
        <f t="shared" si="33"/>
        <v>1</v>
      </c>
      <c r="Q461" s="192"/>
      <c r="R461" s="192"/>
      <c r="S461" s="193"/>
      <c r="T461" s="227"/>
      <c r="U461" s="230"/>
      <c r="V461" s="65"/>
      <c r="W461" s="65"/>
      <c r="X461" s="65"/>
      <c r="Y461" s="164" t="str">
        <f t="shared" si="34"/>
        <v xml:space="preserve"> </v>
      </c>
      <c r="Z461" s="65"/>
      <c r="AA461" s="61"/>
      <c r="AB461" s="49">
        <f t="shared" si="35"/>
        <v>60</v>
      </c>
    </row>
    <row r="462" spans="16:28" ht="25.8" x14ac:dyDescent="0.5">
      <c r="P462" s="50">
        <f t="shared" si="33"/>
        <v>1</v>
      </c>
      <c r="Q462" s="196"/>
      <c r="R462" s="196"/>
      <c r="S462" s="197"/>
      <c r="T462" s="228"/>
      <c r="U462" s="231"/>
      <c r="V462" s="198"/>
      <c r="W462" s="198"/>
      <c r="X462" s="198"/>
      <c r="Y462" s="199" t="str">
        <f t="shared" si="34"/>
        <v xml:space="preserve"> </v>
      </c>
      <c r="Z462" s="198"/>
      <c r="AA462" s="200"/>
      <c r="AB462" s="49">
        <f t="shared" si="35"/>
        <v>0</v>
      </c>
    </row>
    <row r="463" spans="16:28" ht="25.8" x14ac:dyDescent="0.5">
      <c r="P463" s="50">
        <f t="shared" si="33"/>
        <v>1</v>
      </c>
      <c r="Q463" s="201"/>
      <c r="R463" s="202"/>
      <c r="S463" s="203"/>
      <c r="T463" s="220">
        <v>60</v>
      </c>
      <c r="U463" s="223">
        <f>AB464-((60/P464)*S464)</f>
        <v>60</v>
      </c>
      <c r="V463" s="204"/>
      <c r="W463" s="204"/>
      <c r="X463" s="204"/>
      <c r="Y463" s="205" t="str">
        <f t="shared" si="34"/>
        <v xml:space="preserve"> </v>
      </c>
      <c r="Z463" s="204"/>
      <c r="AA463" s="206"/>
      <c r="AB463" s="49">
        <f t="shared" si="35"/>
        <v>0</v>
      </c>
    </row>
    <row r="464" spans="16:28" ht="25.8" x14ac:dyDescent="0.5">
      <c r="P464" s="50">
        <f t="shared" si="33"/>
        <v>1</v>
      </c>
      <c r="Q464" s="64"/>
      <c r="R464" s="64"/>
      <c r="S464" s="63"/>
      <c r="T464" s="221"/>
      <c r="U464" s="224"/>
      <c r="V464" s="64"/>
      <c r="W464" s="64"/>
      <c r="X464" s="64"/>
      <c r="Y464" s="163" t="str">
        <f t="shared" si="34"/>
        <v xml:space="preserve"> </v>
      </c>
      <c r="Z464" s="64"/>
      <c r="AA464" s="60"/>
      <c r="AB464" s="49">
        <f t="shared" si="35"/>
        <v>60</v>
      </c>
    </row>
    <row r="465" spans="16:28" ht="25.8" x14ac:dyDescent="0.5">
      <c r="P465" s="50">
        <f t="shared" si="33"/>
        <v>1</v>
      </c>
      <c r="Q465" s="198"/>
      <c r="R465" s="198"/>
      <c r="S465" s="207"/>
      <c r="T465" s="232"/>
      <c r="U465" s="233"/>
      <c r="V465" s="208"/>
      <c r="W465" s="208"/>
      <c r="X465" s="208"/>
      <c r="Y465" s="209" t="str">
        <f t="shared" si="34"/>
        <v xml:space="preserve"> </v>
      </c>
      <c r="Z465" s="208"/>
      <c r="AA465" s="210"/>
      <c r="AB465" s="49">
        <f t="shared" si="35"/>
        <v>0</v>
      </c>
    </row>
    <row r="466" spans="16:28" ht="25.8" x14ac:dyDescent="0.4">
      <c r="P466" s="50">
        <f t="shared" si="33"/>
        <v>1</v>
      </c>
      <c r="Q466" s="211"/>
      <c r="R466" s="211"/>
      <c r="S466" s="212"/>
      <c r="T466" s="226">
        <v>60</v>
      </c>
      <c r="U466" s="229">
        <f>AB467-((60/P467)*S467)</f>
        <v>60</v>
      </c>
      <c r="V466" s="201"/>
      <c r="W466" s="201"/>
      <c r="X466" s="201"/>
      <c r="Y466" s="213" t="str">
        <f t="shared" si="34"/>
        <v xml:space="preserve"> </v>
      </c>
      <c r="Z466" s="201"/>
      <c r="AA466" s="201"/>
      <c r="AB466" s="49">
        <f t="shared" si="35"/>
        <v>0</v>
      </c>
    </row>
    <row r="467" spans="16:28" ht="25.8" x14ac:dyDescent="0.5">
      <c r="P467" s="50">
        <f t="shared" si="33"/>
        <v>1</v>
      </c>
      <c r="Q467" s="192"/>
      <c r="R467" s="192"/>
      <c r="S467" s="193"/>
      <c r="T467" s="227"/>
      <c r="U467" s="230"/>
      <c r="V467" s="65"/>
      <c r="W467" s="65"/>
      <c r="X467" s="65"/>
      <c r="Y467" s="164" t="str">
        <f t="shared" si="34"/>
        <v xml:space="preserve"> </v>
      </c>
      <c r="Z467" s="65"/>
      <c r="AA467" s="61"/>
      <c r="AB467" s="49">
        <f t="shared" si="35"/>
        <v>60</v>
      </c>
    </row>
    <row r="468" spans="16:28" ht="25.8" x14ac:dyDescent="0.5">
      <c r="P468" s="50">
        <f t="shared" si="33"/>
        <v>1</v>
      </c>
      <c r="Q468" s="196"/>
      <c r="R468" s="196"/>
      <c r="S468" s="197"/>
      <c r="T468" s="228"/>
      <c r="U468" s="231"/>
      <c r="V468" s="198"/>
      <c r="W468" s="198"/>
      <c r="X468" s="198"/>
      <c r="Y468" s="199" t="str">
        <f t="shared" si="34"/>
        <v xml:space="preserve"> </v>
      </c>
      <c r="Z468" s="198"/>
      <c r="AA468" s="200"/>
      <c r="AB468" s="49">
        <f t="shared" si="35"/>
        <v>0</v>
      </c>
    </row>
    <row r="469" spans="16:28" ht="25.8" x14ac:dyDescent="0.5">
      <c r="P469" s="50">
        <f t="shared" si="33"/>
        <v>1</v>
      </c>
      <c r="Q469" s="201"/>
      <c r="R469" s="202"/>
      <c r="S469" s="203"/>
      <c r="T469" s="220">
        <v>60</v>
      </c>
      <c r="U469" s="223">
        <f>AB470-((60/P470)*S470)</f>
        <v>60</v>
      </c>
      <c r="V469" s="204"/>
      <c r="W469" s="204"/>
      <c r="X469" s="204"/>
      <c r="Y469" s="205" t="str">
        <f t="shared" si="34"/>
        <v xml:space="preserve"> </v>
      </c>
      <c r="Z469" s="204"/>
      <c r="AA469" s="206"/>
      <c r="AB469" s="49">
        <f t="shared" si="35"/>
        <v>0</v>
      </c>
    </row>
    <row r="470" spans="16:28" ht="25.8" x14ac:dyDescent="0.5">
      <c r="P470" s="50">
        <f t="shared" si="33"/>
        <v>1</v>
      </c>
      <c r="Q470" s="64"/>
      <c r="R470" s="64"/>
      <c r="S470" s="63"/>
      <c r="T470" s="221"/>
      <c r="U470" s="224"/>
      <c r="V470" s="64"/>
      <c r="W470" s="64"/>
      <c r="X470" s="64"/>
      <c r="Y470" s="163" t="str">
        <f t="shared" si="34"/>
        <v xml:space="preserve"> </v>
      </c>
      <c r="Z470" s="64"/>
      <c r="AA470" s="60"/>
      <c r="AB470" s="49">
        <f t="shared" si="35"/>
        <v>60</v>
      </c>
    </row>
    <row r="471" spans="16:28" ht="25.8" x14ac:dyDescent="0.5">
      <c r="P471" s="50">
        <f t="shared" si="33"/>
        <v>1</v>
      </c>
      <c r="Q471" s="198"/>
      <c r="R471" s="198"/>
      <c r="S471" s="207"/>
      <c r="T471" s="232"/>
      <c r="U471" s="233"/>
      <c r="V471" s="208"/>
      <c r="W471" s="208"/>
      <c r="X471" s="208"/>
      <c r="Y471" s="209" t="str">
        <f t="shared" si="34"/>
        <v xml:space="preserve"> </v>
      </c>
      <c r="Z471" s="208"/>
      <c r="AA471" s="210"/>
      <c r="AB471" s="49">
        <f t="shared" si="35"/>
        <v>0</v>
      </c>
    </row>
    <row r="472" spans="16:28" ht="25.8" x14ac:dyDescent="0.4">
      <c r="P472" s="50">
        <f t="shared" si="33"/>
        <v>1</v>
      </c>
      <c r="Q472" s="211"/>
      <c r="R472" s="211"/>
      <c r="S472" s="212"/>
      <c r="T472" s="226">
        <v>60</v>
      </c>
      <c r="U472" s="229">
        <f>AB473-((60/P473)*S473)</f>
        <v>60</v>
      </c>
      <c r="V472" s="201"/>
      <c r="W472" s="201"/>
      <c r="X472" s="201"/>
      <c r="Y472" s="213" t="str">
        <f t="shared" si="34"/>
        <v xml:space="preserve"> </v>
      </c>
      <c r="Z472" s="201"/>
      <c r="AA472" s="201"/>
      <c r="AB472" s="49">
        <f t="shared" si="35"/>
        <v>0</v>
      </c>
    </row>
    <row r="473" spans="16:28" ht="25.8" x14ac:dyDescent="0.5">
      <c r="P473" s="50">
        <f t="shared" si="33"/>
        <v>1</v>
      </c>
      <c r="Q473" s="192"/>
      <c r="R473" s="192"/>
      <c r="S473" s="193"/>
      <c r="T473" s="227"/>
      <c r="U473" s="230"/>
      <c r="V473" s="65"/>
      <c r="W473" s="65"/>
      <c r="X473" s="65"/>
      <c r="Y473" s="164" t="str">
        <f t="shared" si="34"/>
        <v xml:space="preserve"> </v>
      </c>
      <c r="Z473" s="65"/>
      <c r="AA473" s="61"/>
      <c r="AB473" s="49">
        <f t="shared" si="35"/>
        <v>60</v>
      </c>
    </row>
    <row r="474" spans="16:28" ht="25.8" x14ac:dyDescent="0.5">
      <c r="P474" s="50">
        <f t="shared" si="33"/>
        <v>1</v>
      </c>
      <c r="Q474" s="196"/>
      <c r="R474" s="196"/>
      <c r="S474" s="197"/>
      <c r="T474" s="228"/>
      <c r="U474" s="231"/>
      <c r="V474" s="198"/>
      <c r="W474" s="198"/>
      <c r="X474" s="198"/>
      <c r="Y474" s="199" t="str">
        <f t="shared" si="34"/>
        <v xml:space="preserve"> </v>
      </c>
      <c r="Z474" s="198"/>
      <c r="AA474" s="200"/>
      <c r="AB474" s="49">
        <f t="shared" si="35"/>
        <v>0</v>
      </c>
    </row>
    <row r="475" spans="16:28" ht="25.8" x14ac:dyDescent="0.5">
      <c r="P475" s="50">
        <f t="shared" si="33"/>
        <v>1</v>
      </c>
      <c r="Q475" s="201"/>
      <c r="R475" s="202"/>
      <c r="S475" s="203"/>
      <c r="T475" s="220">
        <v>60</v>
      </c>
      <c r="U475" s="223">
        <f>AB476-((60/P476)*S476)</f>
        <v>60</v>
      </c>
      <c r="V475" s="204"/>
      <c r="W475" s="204"/>
      <c r="X475" s="204"/>
      <c r="Y475" s="205" t="str">
        <f t="shared" si="34"/>
        <v xml:space="preserve"> </v>
      </c>
      <c r="Z475" s="204"/>
      <c r="AA475" s="206"/>
      <c r="AB475" s="49">
        <f t="shared" si="35"/>
        <v>0</v>
      </c>
    </row>
    <row r="476" spans="16:28" ht="25.8" x14ac:dyDescent="0.5">
      <c r="P476" s="50">
        <f t="shared" si="33"/>
        <v>1</v>
      </c>
      <c r="Q476" s="64"/>
      <c r="R476" s="64"/>
      <c r="S476" s="63"/>
      <c r="T476" s="221"/>
      <c r="U476" s="224"/>
      <c r="V476" s="64"/>
      <c r="W476" s="64"/>
      <c r="X476" s="64"/>
      <c r="Y476" s="163" t="str">
        <f t="shared" si="34"/>
        <v xml:space="preserve"> </v>
      </c>
      <c r="Z476" s="64"/>
      <c r="AA476" s="60"/>
      <c r="AB476" s="49">
        <f t="shared" si="35"/>
        <v>60</v>
      </c>
    </row>
    <row r="477" spans="16:28" ht="25.8" x14ac:dyDescent="0.5">
      <c r="P477" s="50">
        <f t="shared" si="33"/>
        <v>1</v>
      </c>
      <c r="Q477" s="198"/>
      <c r="R477" s="198"/>
      <c r="S477" s="207"/>
      <c r="T477" s="232"/>
      <c r="U477" s="233"/>
      <c r="V477" s="208"/>
      <c r="W477" s="208"/>
      <c r="X477" s="208"/>
      <c r="Y477" s="209" t="str">
        <f t="shared" si="34"/>
        <v xml:space="preserve"> </v>
      </c>
      <c r="Z477" s="208"/>
      <c r="AA477" s="210"/>
      <c r="AB477" s="49">
        <f t="shared" si="35"/>
        <v>0</v>
      </c>
    </row>
    <row r="478" spans="16:28" ht="25.8" x14ac:dyDescent="0.4">
      <c r="P478" s="50">
        <f t="shared" si="33"/>
        <v>1</v>
      </c>
      <c r="Q478" s="211"/>
      <c r="R478" s="211"/>
      <c r="S478" s="212"/>
      <c r="T478" s="226">
        <v>60</v>
      </c>
      <c r="U478" s="229">
        <f>AB479-((60/P479)*S479)</f>
        <v>60</v>
      </c>
      <c r="V478" s="201"/>
      <c r="W478" s="201"/>
      <c r="X478" s="201"/>
      <c r="Y478" s="213" t="str">
        <f t="shared" si="34"/>
        <v xml:space="preserve"> </v>
      </c>
      <c r="Z478" s="201"/>
      <c r="AA478" s="201"/>
      <c r="AB478" s="49">
        <f t="shared" si="35"/>
        <v>0</v>
      </c>
    </row>
    <row r="479" spans="16:28" ht="25.8" x14ac:dyDescent="0.5">
      <c r="P479" s="50">
        <f t="shared" si="33"/>
        <v>1</v>
      </c>
      <c r="Q479" s="192"/>
      <c r="R479" s="192"/>
      <c r="S479" s="193"/>
      <c r="T479" s="227"/>
      <c r="U479" s="230"/>
      <c r="V479" s="65"/>
      <c r="W479" s="65"/>
      <c r="X479" s="65"/>
      <c r="Y479" s="164" t="str">
        <f t="shared" si="34"/>
        <v xml:space="preserve"> </v>
      </c>
      <c r="Z479" s="65"/>
      <c r="AA479" s="61"/>
      <c r="AB479" s="49">
        <f t="shared" si="35"/>
        <v>60</v>
      </c>
    </row>
    <row r="480" spans="16:28" ht="25.8" x14ac:dyDescent="0.5">
      <c r="P480" s="50">
        <f t="shared" si="33"/>
        <v>1</v>
      </c>
      <c r="Q480" s="196"/>
      <c r="R480" s="196"/>
      <c r="S480" s="197"/>
      <c r="T480" s="228"/>
      <c r="U480" s="231"/>
      <c r="V480" s="198"/>
      <c r="W480" s="198"/>
      <c r="X480" s="198"/>
      <c r="Y480" s="199" t="str">
        <f t="shared" si="34"/>
        <v xml:space="preserve"> </v>
      </c>
      <c r="Z480" s="198"/>
      <c r="AA480" s="200"/>
      <c r="AB480" s="49">
        <f t="shared" si="35"/>
        <v>0</v>
      </c>
    </row>
    <row r="481" spans="16:28" ht="25.8" x14ac:dyDescent="0.5">
      <c r="P481" s="50">
        <f t="shared" si="33"/>
        <v>1</v>
      </c>
      <c r="Q481" s="201"/>
      <c r="R481" s="202"/>
      <c r="S481" s="203"/>
      <c r="T481" s="220">
        <v>60</v>
      </c>
      <c r="U481" s="223">
        <f>AB482-((60/P482)*S482)</f>
        <v>60</v>
      </c>
      <c r="V481" s="204"/>
      <c r="W481" s="204"/>
      <c r="X481" s="204"/>
      <c r="Y481" s="205" t="str">
        <f t="shared" si="34"/>
        <v xml:space="preserve"> </v>
      </c>
      <c r="Z481" s="204"/>
      <c r="AA481" s="206"/>
      <c r="AB481" s="49">
        <f t="shared" si="35"/>
        <v>0</v>
      </c>
    </row>
    <row r="482" spans="16:28" ht="25.8" x14ac:dyDescent="0.5">
      <c r="P482" s="50">
        <f t="shared" si="33"/>
        <v>1</v>
      </c>
      <c r="Q482" s="64"/>
      <c r="R482" s="64"/>
      <c r="S482" s="63"/>
      <c r="T482" s="221"/>
      <c r="U482" s="224"/>
      <c r="V482" s="64"/>
      <c r="W482" s="64"/>
      <c r="X482" s="64"/>
      <c r="Y482" s="163" t="str">
        <f t="shared" si="34"/>
        <v xml:space="preserve"> </v>
      </c>
      <c r="Z482" s="64"/>
      <c r="AA482" s="60"/>
      <c r="AB482" s="49">
        <f t="shared" si="35"/>
        <v>60</v>
      </c>
    </row>
    <row r="483" spans="16:28" ht="25.8" x14ac:dyDescent="0.5">
      <c r="P483" s="50">
        <f t="shared" si="33"/>
        <v>1</v>
      </c>
      <c r="Q483" s="198"/>
      <c r="R483" s="198"/>
      <c r="S483" s="207"/>
      <c r="T483" s="232"/>
      <c r="U483" s="233"/>
      <c r="V483" s="208"/>
      <c r="W483" s="208"/>
      <c r="X483" s="208"/>
      <c r="Y483" s="209" t="str">
        <f t="shared" si="34"/>
        <v xml:space="preserve"> </v>
      </c>
      <c r="Z483" s="208"/>
      <c r="AA483" s="210"/>
      <c r="AB483" s="49">
        <f t="shared" si="35"/>
        <v>0</v>
      </c>
    </row>
    <row r="484" spans="16:28" ht="25.8" x14ac:dyDescent="0.4">
      <c r="P484" s="50">
        <f t="shared" si="33"/>
        <v>1</v>
      </c>
      <c r="Q484" s="211"/>
      <c r="R484" s="211"/>
      <c r="S484" s="212"/>
      <c r="T484" s="226">
        <v>60</v>
      </c>
      <c r="U484" s="229">
        <f>AB485-((60/P485)*S485)</f>
        <v>60</v>
      </c>
      <c r="V484" s="201"/>
      <c r="W484" s="201"/>
      <c r="X484" s="201"/>
      <c r="Y484" s="213" t="str">
        <f t="shared" si="34"/>
        <v xml:space="preserve"> </v>
      </c>
      <c r="Z484" s="201"/>
      <c r="AA484" s="201"/>
      <c r="AB484" s="49">
        <f t="shared" si="35"/>
        <v>0</v>
      </c>
    </row>
    <row r="485" spans="16:28" ht="25.8" x14ac:dyDescent="0.5">
      <c r="P485" s="50">
        <f t="shared" si="33"/>
        <v>1</v>
      </c>
      <c r="Q485" s="192"/>
      <c r="R485" s="192"/>
      <c r="S485" s="193"/>
      <c r="T485" s="227"/>
      <c r="U485" s="230"/>
      <c r="V485" s="65"/>
      <c r="W485" s="65"/>
      <c r="X485" s="65"/>
      <c r="Y485" s="164" t="str">
        <f t="shared" si="34"/>
        <v xml:space="preserve"> </v>
      </c>
      <c r="Z485" s="65"/>
      <c r="AA485" s="61"/>
      <c r="AB485" s="49">
        <f t="shared" si="35"/>
        <v>60</v>
      </c>
    </row>
    <row r="486" spans="16:28" ht="25.8" x14ac:dyDescent="0.5">
      <c r="P486" s="50">
        <f t="shared" si="33"/>
        <v>1</v>
      </c>
      <c r="Q486" s="196"/>
      <c r="R486" s="196"/>
      <c r="S486" s="197"/>
      <c r="T486" s="228"/>
      <c r="U486" s="231"/>
      <c r="V486" s="198"/>
      <c r="W486" s="198"/>
      <c r="X486" s="198"/>
      <c r="Y486" s="199" t="str">
        <f t="shared" si="34"/>
        <v xml:space="preserve"> </v>
      </c>
      <c r="Z486" s="198"/>
      <c r="AA486" s="200"/>
      <c r="AB486" s="49">
        <f t="shared" si="35"/>
        <v>0</v>
      </c>
    </row>
    <row r="487" spans="16:28" ht="25.8" x14ac:dyDescent="0.5">
      <c r="P487" s="50">
        <f t="shared" si="33"/>
        <v>1</v>
      </c>
      <c r="Q487" s="201"/>
      <c r="R487" s="202"/>
      <c r="S487" s="203"/>
      <c r="T487" s="220">
        <v>60</v>
      </c>
      <c r="U487" s="223">
        <f>AB488-((60/P488)*S488)</f>
        <v>60</v>
      </c>
      <c r="V487" s="204"/>
      <c r="W487" s="204"/>
      <c r="X487" s="204"/>
      <c r="Y487" s="205" t="str">
        <f t="shared" si="34"/>
        <v xml:space="preserve"> </v>
      </c>
      <c r="Z487" s="204"/>
      <c r="AA487" s="206"/>
      <c r="AB487" s="49">
        <f t="shared" si="35"/>
        <v>0</v>
      </c>
    </row>
    <row r="488" spans="16:28" ht="25.8" x14ac:dyDescent="0.5">
      <c r="P488" s="50">
        <f t="shared" si="33"/>
        <v>1</v>
      </c>
      <c r="Q488" s="64"/>
      <c r="R488" s="64"/>
      <c r="S488" s="63"/>
      <c r="T488" s="221"/>
      <c r="U488" s="224"/>
      <c r="V488" s="64"/>
      <c r="W488" s="64"/>
      <c r="X488" s="64"/>
      <c r="Y488" s="163" t="str">
        <f t="shared" si="34"/>
        <v xml:space="preserve"> </v>
      </c>
      <c r="Z488" s="64"/>
      <c r="AA488" s="60"/>
      <c r="AB488" s="49">
        <f t="shared" si="35"/>
        <v>60</v>
      </c>
    </row>
    <row r="489" spans="16:28" ht="25.8" x14ac:dyDescent="0.5">
      <c r="P489" s="50">
        <f t="shared" si="33"/>
        <v>1</v>
      </c>
      <c r="Q489" s="198"/>
      <c r="R489" s="198"/>
      <c r="S489" s="207"/>
      <c r="T489" s="232"/>
      <c r="U489" s="233"/>
      <c r="V489" s="208"/>
      <c r="W489" s="208"/>
      <c r="X489" s="208"/>
      <c r="Y489" s="209" t="str">
        <f t="shared" si="34"/>
        <v xml:space="preserve"> </v>
      </c>
      <c r="Z489" s="208"/>
      <c r="AA489" s="210"/>
      <c r="AB489" s="49">
        <f t="shared" si="35"/>
        <v>0</v>
      </c>
    </row>
    <row r="490" spans="16:28" ht="25.8" x14ac:dyDescent="0.4">
      <c r="P490" s="50">
        <f t="shared" si="33"/>
        <v>1</v>
      </c>
      <c r="Q490" s="211"/>
      <c r="R490" s="211"/>
      <c r="S490" s="212"/>
      <c r="T490" s="226">
        <v>60</v>
      </c>
      <c r="U490" s="229">
        <f>AB491-((60/P491)*S491)</f>
        <v>60</v>
      </c>
      <c r="V490" s="201"/>
      <c r="W490" s="201"/>
      <c r="X490" s="201"/>
      <c r="Y490" s="213" t="str">
        <f t="shared" si="34"/>
        <v xml:space="preserve"> </v>
      </c>
      <c r="Z490" s="201"/>
      <c r="AA490" s="201"/>
      <c r="AB490" s="49">
        <f t="shared" si="35"/>
        <v>0</v>
      </c>
    </row>
    <row r="491" spans="16:28" ht="25.8" x14ac:dyDescent="0.5">
      <c r="P491" s="50">
        <f t="shared" si="33"/>
        <v>1</v>
      </c>
      <c r="Q491" s="192"/>
      <c r="R491" s="192"/>
      <c r="S491" s="193"/>
      <c r="T491" s="227"/>
      <c r="U491" s="230"/>
      <c r="V491" s="65"/>
      <c r="W491" s="65"/>
      <c r="X491" s="65"/>
      <c r="Y491" s="164" t="str">
        <f t="shared" si="34"/>
        <v xml:space="preserve"> </v>
      </c>
      <c r="Z491" s="65"/>
      <c r="AA491" s="61"/>
      <c r="AB491" s="49">
        <f t="shared" si="35"/>
        <v>60</v>
      </c>
    </row>
    <row r="492" spans="16:28" ht="25.8" x14ac:dyDescent="0.5">
      <c r="P492" s="50">
        <f t="shared" si="33"/>
        <v>1</v>
      </c>
      <c r="Q492" s="196"/>
      <c r="R492" s="196"/>
      <c r="S492" s="197"/>
      <c r="T492" s="228"/>
      <c r="U492" s="231"/>
      <c r="V492" s="198"/>
      <c r="W492" s="198"/>
      <c r="X492" s="198"/>
      <c r="Y492" s="199" t="str">
        <f t="shared" si="34"/>
        <v xml:space="preserve"> </v>
      </c>
      <c r="Z492" s="198"/>
      <c r="AA492" s="200"/>
      <c r="AB492" s="49">
        <f t="shared" si="35"/>
        <v>0</v>
      </c>
    </row>
    <row r="493" spans="16:28" ht="25.8" x14ac:dyDescent="0.5">
      <c r="P493" s="50">
        <f t="shared" si="33"/>
        <v>1</v>
      </c>
      <c r="Q493" s="201"/>
      <c r="R493" s="202"/>
      <c r="S493" s="203"/>
      <c r="T493" s="220">
        <v>60</v>
      </c>
      <c r="U493" s="223">
        <f>AB494-((60/P494)*S494)</f>
        <v>60</v>
      </c>
      <c r="V493" s="204"/>
      <c r="W493" s="204"/>
      <c r="X493" s="204"/>
      <c r="Y493" s="205" t="str">
        <f t="shared" si="34"/>
        <v xml:space="preserve"> </v>
      </c>
      <c r="Z493" s="204"/>
      <c r="AA493" s="206"/>
      <c r="AB493" s="49">
        <f t="shared" si="35"/>
        <v>0</v>
      </c>
    </row>
    <row r="494" spans="16:28" ht="25.8" x14ac:dyDescent="0.5">
      <c r="P494" s="50">
        <f t="shared" si="33"/>
        <v>1</v>
      </c>
      <c r="Q494" s="64"/>
      <c r="R494" s="64"/>
      <c r="S494" s="63"/>
      <c r="T494" s="221"/>
      <c r="U494" s="224"/>
      <c r="V494" s="64"/>
      <c r="W494" s="64"/>
      <c r="X494" s="64"/>
      <c r="Y494" s="163" t="str">
        <f t="shared" si="34"/>
        <v xml:space="preserve"> </v>
      </c>
      <c r="Z494" s="64"/>
      <c r="AA494" s="60"/>
      <c r="AB494" s="49">
        <f t="shared" si="35"/>
        <v>60</v>
      </c>
    </row>
    <row r="495" spans="16:28" ht="25.8" x14ac:dyDescent="0.5">
      <c r="P495" s="50">
        <f t="shared" si="33"/>
        <v>1</v>
      </c>
      <c r="Q495" s="198"/>
      <c r="R495" s="198"/>
      <c r="S495" s="207"/>
      <c r="T495" s="232"/>
      <c r="U495" s="233"/>
      <c r="V495" s="208"/>
      <c r="W495" s="208"/>
      <c r="X495" s="208"/>
      <c r="Y495" s="209" t="str">
        <f t="shared" si="34"/>
        <v xml:space="preserve"> </v>
      </c>
      <c r="Z495" s="208"/>
      <c r="AA495" s="210"/>
      <c r="AB495" s="49">
        <f t="shared" si="35"/>
        <v>0</v>
      </c>
    </row>
    <row r="496" spans="16:28" ht="25.8" x14ac:dyDescent="0.4">
      <c r="P496" s="50">
        <f t="shared" si="33"/>
        <v>1</v>
      </c>
      <c r="Q496" s="211"/>
      <c r="R496" s="211"/>
      <c r="S496" s="212"/>
      <c r="T496" s="226">
        <v>60</v>
      </c>
      <c r="U496" s="229">
        <f>AB497-((60/P497)*S497)</f>
        <v>60</v>
      </c>
      <c r="V496" s="201"/>
      <c r="W496" s="201"/>
      <c r="X496" s="201"/>
      <c r="Y496" s="213" t="str">
        <f t="shared" si="34"/>
        <v xml:space="preserve"> </v>
      </c>
      <c r="Z496" s="201"/>
      <c r="AA496" s="201"/>
      <c r="AB496" s="49">
        <f t="shared" si="35"/>
        <v>0</v>
      </c>
    </row>
    <row r="497" spans="16:28" ht="25.8" x14ac:dyDescent="0.5">
      <c r="P497" s="50">
        <f t="shared" si="33"/>
        <v>1</v>
      </c>
      <c r="Q497" s="192"/>
      <c r="R497" s="192"/>
      <c r="S497" s="193"/>
      <c r="T497" s="227"/>
      <c r="U497" s="230"/>
      <c r="V497" s="65"/>
      <c r="W497" s="65"/>
      <c r="X497" s="65"/>
      <c r="Y497" s="164" t="str">
        <f t="shared" si="34"/>
        <v xml:space="preserve"> </v>
      </c>
      <c r="Z497" s="65"/>
      <c r="AA497" s="61"/>
      <c r="AB497" s="49">
        <f t="shared" si="35"/>
        <v>60</v>
      </c>
    </row>
    <row r="498" spans="16:28" ht="25.8" x14ac:dyDescent="0.5">
      <c r="P498" s="50">
        <f t="shared" si="33"/>
        <v>1</v>
      </c>
      <c r="Q498" s="196"/>
      <c r="R498" s="196"/>
      <c r="S498" s="197"/>
      <c r="T498" s="228"/>
      <c r="U498" s="231"/>
      <c r="V498" s="198"/>
      <c r="W498" s="198"/>
      <c r="X498" s="198"/>
      <c r="Y498" s="199" t="str">
        <f t="shared" si="34"/>
        <v xml:space="preserve"> </v>
      </c>
      <c r="Z498" s="198"/>
      <c r="AA498" s="200"/>
      <c r="AB498" s="49">
        <f t="shared" si="35"/>
        <v>0</v>
      </c>
    </row>
    <row r="499" spans="16:28" ht="25.8" x14ac:dyDescent="0.5">
      <c r="P499" s="50">
        <f t="shared" si="33"/>
        <v>1</v>
      </c>
      <c r="Q499" s="201"/>
      <c r="R499" s="202"/>
      <c r="S499" s="203"/>
      <c r="T499" s="220">
        <v>60</v>
      </c>
      <c r="U499" s="223">
        <f>AB500-((60/P500)*S500)</f>
        <v>60</v>
      </c>
      <c r="V499" s="204"/>
      <c r="W499" s="204"/>
      <c r="X499" s="204"/>
      <c r="Y499" s="205" t="str">
        <f t="shared" si="34"/>
        <v xml:space="preserve"> </v>
      </c>
      <c r="Z499" s="204"/>
      <c r="AA499" s="206"/>
      <c r="AB499" s="49">
        <f t="shared" si="35"/>
        <v>0</v>
      </c>
    </row>
    <row r="500" spans="16:28" ht="25.8" x14ac:dyDescent="0.5">
      <c r="P500" s="50">
        <f t="shared" si="33"/>
        <v>1</v>
      </c>
      <c r="Q500" s="64"/>
      <c r="R500" s="64"/>
      <c r="S500" s="63"/>
      <c r="T500" s="221"/>
      <c r="U500" s="224"/>
      <c r="V500" s="64"/>
      <c r="W500" s="64"/>
      <c r="X500" s="64"/>
      <c r="Y500" s="163" t="str">
        <f t="shared" si="34"/>
        <v xml:space="preserve"> </v>
      </c>
      <c r="Z500" s="64"/>
      <c r="AA500" s="60"/>
      <c r="AB500" s="49">
        <f t="shared" si="35"/>
        <v>60</v>
      </c>
    </row>
    <row r="501" spans="16:28" ht="25.8" x14ac:dyDescent="0.5">
      <c r="P501" s="50">
        <f t="shared" si="33"/>
        <v>1</v>
      </c>
      <c r="Q501" s="198"/>
      <c r="R501" s="198"/>
      <c r="S501" s="207"/>
      <c r="T501" s="232"/>
      <c r="U501" s="233"/>
      <c r="V501" s="208"/>
      <c r="W501" s="208"/>
      <c r="X501" s="208"/>
      <c r="Y501" s="209" t="str">
        <f t="shared" si="34"/>
        <v xml:space="preserve"> </v>
      </c>
      <c r="Z501" s="208"/>
      <c r="AA501" s="210"/>
      <c r="AB501" s="49">
        <f t="shared" si="35"/>
        <v>0</v>
      </c>
    </row>
    <row r="502" spans="16:28" ht="25.8" x14ac:dyDescent="0.4">
      <c r="P502" s="50">
        <f t="shared" si="33"/>
        <v>1</v>
      </c>
      <c r="Q502" s="211"/>
      <c r="R502" s="211"/>
      <c r="S502" s="212"/>
      <c r="T502" s="226">
        <v>60</v>
      </c>
      <c r="U502" s="229">
        <f>AB503-((60/P503)*S503)</f>
        <v>60</v>
      </c>
      <c r="V502" s="201"/>
      <c r="W502" s="201"/>
      <c r="X502" s="201"/>
      <c r="Y502" s="213" t="str">
        <f t="shared" si="34"/>
        <v xml:space="preserve"> </v>
      </c>
      <c r="Z502" s="201"/>
      <c r="AA502" s="201"/>
      <c r="AB502" s="49">
        <f t="shared" si="35"/>
        <v>0</v>
      </c>
    </row>
    <row r="503" spans="16:28" ht="25.8" x14ac:dyDescent="0.5">
      <c r="P503" s="50">
        <f t="shared" si="33"/>
        <v>1</v>
      </c>
      <c r="Q503" s="192"/>
      <c r="R503" s="192"/>
      <c r="S503" s="193"/>
      <c r="T503" s="227"/>
      <c r="U503" s="230"/>
      <c r="V503" s="65"/>
      <c r="W503" s="65"/>
      <c r="X503" s="65"/>
      <c r="Y503" s="164" t="str">
        <f t="shared" si="34"/>
        <v xml:space="preserve"> </v>
      </c>
      <c r="Z503" s="65"/>
      <c r="AA503" s="61"/>
      <c r="AB503" s="49">
        <f t="shared" si="35"/>
        <v>60</v>
      </c>
    </row>
    <row r="504" spans="16:28" ht="25.8" x14ac:dyDescent="0.5">
      <c r="P504" s="50">
        <f t="shared" si="33"/>
        <v>1</v>
      </c>
      <c r="Q504" s="196"/>
      <c r="R504" s="196"/>
      <c r="S504" s="197"/>
      <c r="T504" s="228"/>
      <c r="U504" s="231"/>
      <c r="V504" s="198"/>
      <c r="W504" s="198"/>
      <c r="X504" s="198"/>
      <c r="Y504" s="199" t="str">
        <f t="shared" si="34"/>
        <v xml:space="preserve"> </v>
      </c>
      <c r="Z504" s="198"/>
      <c r="AA504" s="200"/>
      <c r="AB504" s="49">
        <f t="shared" si="35"/>
        <v>0</v>
      </c>
    </row>
    <row r="505" spans="16:28" ht="25.8" x14ac:dyDescent="0.5">
      <c r="P505" s="50">
        <f t="shared" si="33"/>
        <v>1</v>
      </c>
      <c r="Q505" s="201"/>
      <c r="R505" s="202"/>
      <c r="S505" s="203"/>
      <c r="T505" s="220">
        <v>60</v>
      </c>
      <c r="U505" s="223">
        <f>AB506-((60/P506)*S506)</f>
        <v>60</v>
      </c>
      <c r="V505" s="204"/>
      <c r="W505" s="204"/>
      <c r="X505" s="204"/>
      <c r="Y505" s="205" t="str">
        <f t="shared" si="34"/>
        <v xml:space="preserve"> </v>
      </c>
      <c r="Z505" s="204"/>
      <c r="AA505" s="206"/>
      <c r="AB505" s="49">
        <f t="shared" si="35"/>
        <v>0</v>
      </c>
    </row>
    <row r="506" spans="16:28" ht="25.8" x14ac:dyDescent="0.5">
      <c r="P506" s="50">
        <f t="shared" si="33"/>
        <v>1</v>
      </c>
      <c r="Q506" s="64"/>
      <c r="R506" s="64"/>
      <c r="S506" s="63"/>
      <c r="T506" s="221"/>
      <c r="U506" s="224"/>
      <c r="V506" s="64"/>
      <c r="W506" s="64"/>
      <c r="X506" s="64"/>
      <c r="Y506" s="163" t="str">
        <f t="shared" si="34"/>
        <v xml:space="preserve"> </v>
      </c>
      <c r="Z506" s="64"/>
      <c r="AA506" s="60"/>
      <c r="AB506" s="49">
        <f t="shared" si="35"/>
        <v>60</v>
      </c>
    </row>
    <row r="507" spans="16:28" ht="25.8" x14ac:dyDescent="0.5">
      <c r="P507" s="50">
        <f t="shared" si="33"/>
        <v>1</v>
      </c>
      <c r="Q507" s="198"/>
      <c r="R507" s="198"/>
      <c r="S507" s="207"/>
      <c r="T507" s="232"/>
      <c r="U507" s="233"/>
      <c r="V507" s="208"/>
      <c r="W507" s="208"/>
      <c r="X507" s="208"/>
      <c r="Y507" s="209" t="str">
        <f t="shared" si="34"/>
        <v xml:space="preserve"> </v>
      </c>
      <c r="Z507" s="208"/>
      <c r="AA507" s="210"/>
      <c r="AB507" s="49">
        <f t="shared" si="35"/>
        <v>0</v>
      </c>
    </row>
    <row r="508" spans="16:28" ht="25.8" x14ac:dyDescent="0.4">
      <c r="P508" s="50">
        <f t="shared" si="33"/>
        <v>1</v>
      </c>
      <c r="Q508" s="211"/>
      <c r="R508" s="211"/>
      <c r="S508" s="212"/>
      <c r="T508" s="226">
        <v>60</v>
      </c>
      <c r="U508" s="229">
        <f>AB509-((60/P509)*S509)</f>
        <v>60</v>
      </c>
      <c r="V508" s="201"/>
      <c r="W508" s="201"/>
      <c r="X508" s="201"/>
      <c r="Y508" s="213" t="str">
        <f t="shared" si="34"/>
        <v xml:space="preserve"> </v>
      </c>
      <c r="Z508" s="201"/>
      <c r="AA508" s="201"/>
      <c r="AB508" s="49">
        <f t="shared" si="35"/>
        <v>0</v>
      </c>
    </row>
    <row r="509" spans="16:28" ht="25.8" x14ac:dyDescent="0.5">
      <c r="P509" s="50">
        <f t="shared" si="33"/>
        <v>1</v>
      </c>
      <c r="Q509" s="192"/>
      <c r="R509" s="192"/>
      <c r="S509" s="193"/>
      <c r="T509" s="227"/>
      <c r="U509" s="230"/>
      <c r="V509" s="65"/>
      <c r="W509" s="65"/>
      <c r="X509" s="65"/>
      <c r="Y509" s="164" t="str">
        <f t="shared" si="34"/>
        <v xml:space="preserve"> </v>
      </c>
      <c r="Z509" s="65"/>
      <c r="AA509" s="61"/>
      <c r="AB509" s="49">
        <f t="shared" si="35"/>
        <v>60</v>
      </c>
    </row>
    <row r="510" spans="16:28" ht="25.8" x14ac:dyDescent="0.5">
      <c r="P510" s="50">
        <f t="shared" si="33"/>
        <v>1</v>
      </c>
      <c r="Q510" s="196"/>
      <c r="R510" s="196"/>
      <c r="S510" s="197"/>
      <c r="T510" s="228"/>
      <c r="U510" s="231"/>
      <c r="V510" s="198"/>
      <c r="W510" s="198"/>
      <c r="X510" s="198"/>
      <c r="Y510" s="199" t="str">
        <f t="shared" si="34"/>
        <v xml:space="preserve"> </v>
      </c>
      <c r="Z510" s="198"/>
      <c r="AA510" s="200"/>
      <c r="AB510" s="49">
        <f t="shared" si="35"/>
        <v>0</v>
      </c>
    </row>
    <row r="511" spans="16:28" ht="25.8" x14ac:dyDescent="0.5">
      <c r="P511" s="50">
        <f t="shared" si="33"/>
        <v>1</v>
      </c>
      <c r="Q511" s="201"/>
      <c r="R511" s="202"/>
      <c r="S511" s="203"/>
      <c r="T511" s="220">
        <v>60</v>
      </c>
      <c r="U511" s="223">
        <f>AB512-((60/P512)*S512)</f>
        <v>60</v>
      </c>
      <c r="V511" s="204"/>
      <c r="W511" s="204"/>
      <c r="X511" s="204"/>
      <c r="Y511" s="205" t="str">
        <f t="shared" si="34"/>
        <v xml:space="preserve"> </v>
      </c>
      <c r="Z511" s="204"/>
      <c r="AA511" s="206"/>
      <c r="AB511" s="49">
        <f t="shared" si="35"/>
        <v>0</v>
      </c>
    </row>
    <row r="512" spans="16:28" ht="25.8" x14ac:dyDescent="0.5">
      <c r="P512" s="50">
        <f t="shared" si="33"/>
        <v>1</v>
      </c>
      <c r="Q512" s="64"/>
      <c r="R512" s="64"/>
      <c r="S512" s="63"/>
      <c r="T512" s="221"/>
      <c r="U512" s="224"/>
      <c r="V512" s="64"/>
      <c r="W512" s="64"/>
      <c r="X512" s="64"/>
      <c r="Y512" s="163" t="str">
        <f t="shared" si="34"/>
        <v xml:space="preserve"> </v>
      </c>
      <c r="Z512" s="64"/>
      <c r="AA512" s="60"/>
      <c r="AB512" s="49">
        <f t="shared" si="35"/>
        <v>60</v>
      </c>
    </row>
    <row r="513" spans="16:28" ht="25.8" x14ac:dyDescent="0.5">
      <c r="P513" s="50">
        <f t="shared" si="33"/>
        <v>1</v>
      </c>
      <c r="Q513" s="198"/>
      <c r="R513" s="198"/>
      <c r="S513" s="207"/>
      <c r="T513" s="232"/>
      <c r="U513" s="233"/>
      <c r="V513" s="208"/>
      <c r="W513" s="208"/>
      <c r="X513" s="208"/>
      <c r="Y513" s="209" t="str">
        <f t="shared" si="34"/>
        <v xml:space="preserve"> </v>
      </c>
      <c r="Z513" s="208"/>
      <c r="AA513" s="210"/>
      <c r="AB513" s="49">
        <f t="shared" si="35"/>
        <v>0</v>
      </c>
    </row>
    <row r="514" spans="16:28" ht="25.8" x14ac:dyDescent="0.4">
      <c r="P514" s="50">
        <f t="shared" si="33"/>
        <v>1</v>
      </c>
      <c r="Q514" s="211"/>
      <c r="R514" s="211"/>
      <c r="S514" s="212"/>
      <c r="T514" s="226">
        <v>60</v>
      </c>
      <c r="U514" s="229">
        <f>AB515-((60/P515)*S515)</f>
        <v>60</v>
      </c>
      <c r="V514" s="201"/>
      <c r="W514" s="201"/>
      <c r="X514" s="201"/>
      <c r="Y514" s="213" t="str">
        <f t="shared" si="34"/>
        <v xml:space="preserve"> </v>
      </c>
      <c r="Z514" s="201"/>
      <c r="AA514" s="201"/>
      <c r="AB514" s="49">
        <f t="shared" si="35"/>
        <v>0</v>
      </c>
    </row>
    <row r="515" spans="16:28" ht="25.8" x14ac:dyDescent="0.5">
      <c r="P515" s="50">
        <f t="shared" si="33"/>
        <v>1</v>
      </c>
      <c r="Q515" s="192"/>
      <c r="R515" s="192"/>
      <c r="S515" s="193"/>
      <c r="T515" s="227"/>
      <c r="U515" s="230"/>
      <c r="V515" s="65"/>
      <c r="W515" s="65"/>
      <c r="X515" s="65"/>
      <c r="Y515" s="164" t="str">
        <f t="shared" si="34"/>
        <v xml:space="preserve"> </v>
      </c>
      <c r="Z515" s="65"/>
      <c r="AA515" s="61"/>
      <c r="AB515" s="49">
        <f t="shared" si="35"/>
        <v>60</v>
      </c>
    </row>
    <row r="516" spans="16:28" ht="25.8" x14ac:dyDescent="0.5">
      <c r="P516" s="50">
        <f t="shared" si="33"/>
        <v>1</v>
      </c>
      <c r="Q516" s="196"/>
      <c r="R516" s="196"/>
      <c r="S516" s="197"/>
      <c r="T516" s="228"/>
      <c r="U516" s="231"/>
      <c r="V516" s="198"/>
      <c r="W516" s="198"/>
      <c r="X516" s="198"/>
      <c r="Y516" s="199" t="str">
        <f t="shared" si="34"/>
        <v xml:space="preserve"> </v>
      </c>
      <c r="Z516" s="198"/>
      <c r="AA516" s="200"/>
      <c r="AB516" s="49">
        <f t="shared" si="35"/>
        <v>0</v>
      </c>
    </row>
    <row r="517" spans="16:28" ht="25.8" x14ac:dyDescent="0.5">
      <c r="P517" s="50">
        <f t="shared" ref="P517:P579" si="36">IF(Q517=$B$26,(IF(R517=$C$28,$D$12,$D$5)),(IF(Q517=$B$27,$D$6,(IF(Q517=$B$28,$D$6,(IF(Q517=$B$29,$D$6,(IF(Q517=$B$30,$D$6,(IF(Q517=$B$31,$D$8,(IF(Q517=$B$32,$D$9,(IF(Q517=$B$33,$D$10,(IF(Q517=$B$34,$D$11,(IF(Q517=$B$35,$D$13,(IF(Q517=$B$38,$D$14,(IF(Q517=$B$36,$D$7,(IF(Q517=$B$37,$D$15,1)))))))))))))))))))))))))</f>
        <v>1</v>
      </c>
      <c r="Q517" s="201"/>
      <c r="R517" s="202"/>
      <c r="S517" s="203"/>
      <c r="T517" s="220">
        <v>60</v>
      </c>
      <c r="U517" s="223">
        <f>AB518-((60/P518)*S518)</f>
        <v>60</v>
      </c>
      <c r="V517" s="204"/>
      <c r="W517" s="204"/>
      <c r="X517" s="204"/>
      <c r="Y517" s="205" t="str">
        <f t="shared" ref="Y517:Y579" si="37">IF(X517=1,"Calidad",(IF(X517=2,"Logistica",(IF(X517=3,"Manufactura",(IF(X517=4,"Mantenimiento",(IF(X517=5,"Cambio de modelo",(IF(X517=6,"Starving",(IF(X517=7,"Bloqueo",(IF(X517=8,"Paro Programado",(IF(X517=9,"Falta de Personal",IF(X517=10,"Otros"," "))))))))))))))))))</f>
        <v xml:space="preserve"> </v>
      </c>
      <c r="Z517" s="204"/>
      <c r="AA517" s="206"/>
      <c r="AB517" s="49">
        <f t="shared" ref="AB517:AB579" si="38">IF(T516=$F$20,45,(IF(T516=$F$21,30,(IF(T516=$F$22,50,(IF(T516=$F$23,60,0)))))))</f>
        <v>0</v>
      </c>
    </row>
    <row r="518" spans="16:28" ht="25.8" x14ac:dyDescent="0.5">
      <c r="P518" s="50">
        <f t="shared" si="36"/>
        <v>1</v>
      </c>
      <c r="Q518" s="64"/>
      <c r="R518" s="64"/>
      <c r="S518" s="63"/>
      <c r="T518" s="221"/>
      <c r="U518" s="224"/>
      <c r="V518" s="64"/>
      <c r="W518" s="64"/>
      <c r="X518" s="64"/>
      <c r="Y518" s="163" t="str">
        <f t="shared" si="37"/>
        <v xml:space="preserve"> </v>
      </c>
      <c r="Z518" s="64"/>
      <c r="AA518" s="60"/>
      <c r="AB518" s="49">
        <f t="shared" si="38"/>
        <v>60</v>
      </c>
    </row>
    <row r="519" spans="16:28" ht="25.8" x14ac:dyDescent="0.5">
      <c r="P519" s="50">
        <f t="shared" si="36"/>
        <v>1</v>
      </c>
      <c r="Q519" s="198"/>
      <c r="R519" s="198"/>
      <c r="S519" s="207"/>
      <c r="T519" s="232"/>
      <c r="U519" s="233"/>
      <c r="V519" s="208"/>
      <c r="W519" s="208"/>
      <c r="X519" s="208"/>
      <c r="Y519" s="209" t="str">
        <f t="shared" si="37"/>
        <v xml:space="preserve"> </v>
      </c>
      <c r="Z519" s="208"/>
      <c r="AA519" s="210"/>
      <c r="AB519" s="49">
        <f t="shared" si="38"/>
        <v>0</v>
      </c>
    </row>
    <row r="520" spans="16:28" ht="25.8" x14ac:dyDescent="0.4">
      <c r="P520" s="50">
        <f t="shared" si="36"/>
        <v>1</v>
      </c>
      <c r="Q520" s="211"/>
      <c r="R520" s="211"/>
      <c r="S520" s="212"/>
      <c r="T520" s="226">
        <v>60</v>
      </c>
      <c r="U520" s="229">
        <f>AB521-((60/P521)*S521)</f>
        <v>60</v>
      </c>
      <c r="V520" s="201"/>
      <c r="W520" s="201"/>
      <c r="X520" s="201"/>
      <c r="Y520" s="213" t="str">
        <f t="shared" si="37"/>
        <v xml:space="preserve"> </v>
      </c>
      <c r="Z520" s="201"/>
      <c r="AA520" s="201"/>
      <c r="AB520" s="49">
        <f t="shared" si="38"/>
        <v>0</v>
      </c>
    </row>
    <row r="521" spans="16:28" ht="25.8" x14ac:dyDescent="0.5">
      <c r="P521" s="50">
        <f t="shared" si="36"/>
        <v>1</v>
      </c>
      <c r="Q521" s="192"/>
      <c r="R521" s="192"/>
      <c r="S521" s="193"/>
      <c r="T521" s="227"/>
      <c r="U521" s="230"/>
      <c r="V521" s="65"/>
      <c r="W521" s="65"/>
      <c r="X521" s="65"/>
      <c r="Y521" s="164" t="str">
        <f t="shared" si="37"/>
        <v xml:space="preserve"> </v>
      </c>
      <c r="Z521" s="65"/>
      <c r="AA521" s="61"/>
      <c r="AB521" s="49">
        <f t="shared" si="38"/>
        <v>60</v>
      </c>
    </row>
    <row r="522" spans="16:28" ht="25.8" x14ac:dyDescent="0.5">
      <c r="P522" s="50">
        <f t="shared" si="36"/>
        <v>1</v>
      </c>
      <c r="Q522" s="196"/>
      <c r="R522" s="196"/>
      <c r="S522" s="197"/>
      <c r="T522" s="228"/>
      <c r="U522" s="231"/>
      <c r="V522" s="198"/>
      <c r="W522" s="198"/>
      <c r="X522" s="198"/>
      <c r="Y522" s="199" t="str">
        <f t="shared" si="37"/>
        <v xml:space="preserve"> </v>
      </c>
      <c r="Z522" s="198"/>
      <c r="AA522" s="200"/>
      <c r="AB522" s="49">
        <f t="shared" si="38"/>
        <v>0</v>
      </c>
    </row>
    <row r="523" spans="16:28" ht="25.8" x14ac:dyDescent="0.5">
      <c r="P523" s="50">
        <f t="shared" si="36"/>
        <v>1</v>
      </c>
      <c r="Q523" s="201"/>
      <c r="R523" s="202"/>
      <c r="S523" s="203"/>
      <c r="T523" s="220">
        <v>60</v>
      </c>
      <c r="U523" s="223">
        <f>AB524-((60/P524)*S524)</f>
        <v>60</v>
      </c>
      <c r="V523" s="204"/>
      <c r="W523" s="204"/>
      <c r="X523" s="204"/>
      <c r="Y523" s="205" t="str">
        <f t="shared" si="37"/>
        <v xml:space="preserve"> </v>
      </c>
      <c r="Z523" s="204"/>
      <c r="AA523" s="206"/>
      <c r="AB523" s="49">
        <f t="shared" si="38"/>
        <v>0</v>
      </c>
    </row>
    <row r="524" spans="16:28" ht="25.8" x14ac:dyDescent="0.5">
      <c r="P524" s="50">
        <f t="shared" si="36"/>
        <v>1</v>
      </c>
      <c r="Q524" s="64"/>
      <c r="R524" s="64"/>
      <c r="S524" s="63"/>
      <c r="T524" s="221"/>
      <c r="U524" s="224"/>
      <c r="V524" s="64"/>
      <c r="W524" s="64"/>
      <c r="X524" s="64"/>
      <c r="Y524" s="163" t="str">
        <f t="shared" si="37"/>
        <v xml:space="preserve"> </v>
      </c>
      <c r="Z524" s="64"/>
      <c r="AA524" s="60"/>
      <c r="AB524" s="49">
        <f t="shared" si="38"/>
        <v>60</v>
      </c>
    </row>
    <row r="525" spans="16:28" ht="25.8" x14ac:dyDescent="0.5">
      <c r="P525" s="50">
        <f t="shared" si="36"/>
        <v>1</v>
      </c>
      <c r="Q525" s="198"/>
      <c r="R525" s="198"/>
      <c r="S525" s="207"/>
      <c r="T525" s="232"/>
      <c r="U525" s="233"/>
      <c r="V525" s="208"/>
      <c r="W525" s="208"/>
      <c r="X525" s="208"/>
      <c r="Y525" s="209" t="str">
        <f t="shared" si="37"/>
        <v xml:space="preserve"> </v>
      </c>
      <c r="Z525" s="208"/>
      <c r="AA525" s="210"/>
      <c r="AB525" s="49">
        <f t="shared" si="38"/>
        <v>0</v>
      </c>
    </row>
    <row r="526" spans="16:28" ht="25.8" x14ac:dyDescent="0.4">
      <c r="P526" s="50">
        <f t="shared" si="36"/>
        <v>1</v>
      </c>
      <c r="Q526" s="211"/>
      <c r="R526" s="211"/>
      <c r="S526" s="212"/>
      <c r="T526" s="226">
        <v>60</v>
      </c>
      <c r="U526" s="229">
        <f>AB527-((60/P527)*S527)</f>
        <v>60</v>
      </c>
      <c r="V526" s="201"/>
      <c r="W526" s="201"/>
      <c r="X526" s="201"/>
      <c r="Y526" s="213" t="str">
        <f t="shared" si="37"/>
        <v xml:space="preserve"> </v>
      </c>
      <c r="Z526" s="201"/>
      <c r="AA526" s="201"/>
      <c r="AB526" s="49">
        <f t="shared" si="38"/>
        <v>0</v>
      </c>
    </row>
    <row r="527" spans="16:28" ht="25.8" x14ac:dyDescent="0.5">
      <c r="P527" s="50">
        <f t="shared" si="36"/>
        <v>1</v>
      </c>
      <c r="Q527" s="192"/>
      <c r="R527" s="192"/>
      <c r="S527" s="193"/>
      <c r="T527" s="227"/>
      <c r="U527" s="230"/>
      <c r="V527" s="65"/>
      <c r="W527" s="65"/>
      <c r="X527" s="65"/>
      <c r="Y527" s="164" t="str">
        <f t="shared" si="37"/>
        <v xml:space="preserve"> </v>
      </c>
      <c r="Z527" s="65"/>
      <c r="AA527" s="61"/>
      <c r="AB527" s="49">
        <f t="shared" si="38"/>
        <v>60</v>
      </c>
    </row>
    <row r="528" spans="16:28" ht="25.8" x14ac:dyDescent="0.5">
      <c r="P528" s="50">
        <f t="shared" si="36"/>
        <v>1</v>
      </c>
      <c r="Q528" s="196"/>
      <c r="R528" s="196"/>
      <c r="S528" s="197"/>
      <c r="T528" s="228"/>
      <c r="U528" s="231"/>
      <c r="V528" s="198"/>
      <c r="W528" s="198"/>
      <c r="X528" s="198"/>
      <c r="Y528" s="199" t="str">
        <f t="shared" si="37"/>
        <v xml:space="preserve"> </v>
      </c>
      <c r="Z528" s="198"/>
      <c r="AA528" s="200"/>
      <c r="AB528" s="49">
        <f t="shared" si="38"/>
        <v>0</v>
      </c>
    </row>
    <row r="529" spans="16:28" ht="25.8" x14ac:dyDescent="0.5">
      <c r="P529" s="50">
        <f t="shared" si="36"/>
        <v>1</v>
      </c>
      <c r="Q529" s="201"/>
      <c r="R529" s="202"/>
      <c r="S529" s="203"/>
      <c r="T529" s="220">
        <v>60</v>
      </c>
      <c r="U529" s="223">
        <f>AB530-((60/P530)*S530)</f>
        <v>60</v>
      </c>
      <c r="V529" s="204"/>
      <c r="W529" s="204"/>
      <c r="X529" s="204"/>
      <c r="Y529" s="205" t="str">
        <f t="shared" si="37"/>
        <v xml:space="preserve"> </v>
      </c>
      <c r="Z529" s="204"/>
      <c r="AA529" s="206"/>
      <c r="AB529" s="49">
        <f t="shared" si="38"/>
        <v>0</v>
      </c>
    </row>
    <row r="530" spans="16:28" ht="25.8" x14ac:dyDescent="0.5">
      <c r="P530" s="50">
        <f t="shared" si="36"/>
        <v>1</v>
      </c>
      <c r="Q530" s="64"/>
      <c r="R530" s="64"/>
      <c r="S530" s="63"/>
      <c r="T530" s="221"/>
      <c r="U530" s="224"/>
      <c r="V530" s="64"/>
      <c r="W530" s="64"/>
      <c r="X530" s="64"/>
      <c r="Y530" s="163" t="str">
        <f t="shared" si="37"/>
        <v xml:space="preserve"> </v>
      </c>
      <c r="Z530" s="64"/>
      <c r="AA530" s="60"/>
      <c r="AB530" s="49">
        <f t="shared" si="38"/>
        <v>60</v>
      </c>
    </row>
    <row r="531" spans="16:28" ht="25.8" x14ac:dyDescent="0.5">
      <c r="P531" s="50">
        <f t="shared" si="36"/>
        <v>1</v>
      </c>
      <c r="Q531" s="198"/>
      <c r="R531" s="198"/>
      <c r="S531" s="207"/>
      <c r="T531" s="232"/>
      <c r="U531" s="233"/>
      <c r="V531" s="208"/>
      <c r="W531" s="208"/>
      <c r="X531" s="208"/>
      <c r="Y531" s="209" t="str">
        <f t="shared" si="37"/>
        <v xml:space="preserve"> </v>
      </c>
      <c r="Z531" s="208"/>
      <c r="AA531" s="210"/>
      <c r="AB531" s="49">
        <f t="shared" si="38"/>
        <v>0</v>
      </c>
    </row>
    <row r="532" spans="16:28" ht="25.8" x14ac:dyDescent="0.4">
      <c r="P532" s="50">
        <f t="shared" si="36"/>
        <v>1</v>
      </c>
      <c r="Q532" s="211"/>
      <c r="R532" s="211"/>
      <c r="S532" s="212"/>
      <c r="T532" s="226">
        <v>60</v>
      </c>
      <c r="U532" s="229">
        <f>AB533-((60/P533)*S533)</f>
        <v>60</v>
      </c>
      <c r="V532" s="201"/>
      <c r="W532" s="201"/>
      <c r="X532" s="201"/>
      <c r="Y532" s="213" t="str">
        <f t="shared" si="37"/>
        <v xml:space="preserve"> </v>
      </c>
      <c r="Z532" s="201"/>
      <c r="AA532" s="201"/>
      <c r="AB532" s="49">
        <f t="shared" si="38"/>
        <v>0</v>
      </c>
    </row>
    <row r="533" spans="16:28" ht="25.8" x14ac:dyDescent="0.5">
      <c r="P533" s="50">
        <f t="shared" si="36"/>
        <v>1</v>
      </c>
      <c r="Q533" s="192"/>
      <c r="R533" s="192"/>
      <c r="S533" s="193"/>
      <c r="T533" s="227"/>
      <c r="U533" s="230"/>
      <c r="V533" s="65"/>
      <c r="W533" s="65"/>
      <c r="X533" s="65"/>
      <c r="Y533" s="164" t="str">
        <f t="shared" si="37"/>
        <v xml:space="preserve"> </v>
      </c>
      <c r="Z533" s="65"/>
      <c r="AA533" s="61"/>
      <c r="AB533" s="49">
        <f t="shared" si="38"/>
        <v>60</v>
      </c>
    </row>
    <row r="534" spans="16:28" ht="25.8" x14ac:dyDescent="0.5">
      <c r="P534" s="50">
        <f t="shared" si="36"/>
        <v>1</v>
      </c>
      <c r="Q534" s="196"/>
      <c r="R534" s="196"/>
      <c r="S534" s="197"/>
      <c r="T534" s="228"/>
      <c r="U534" s="231"/>
      <c r="V534" s="198"/>
      <c r="W534" s="198"/>
      <c r="X534" s="198"/>
      <c r="Y534" s="199" t="str">
        <f t="shared" si="37"/>
        <v xml:space="preserve"> </v>
      </c>
      <c r="Z534" s="198"/>
      <c r="AA534" s="200"/>
      <c r="AB534" s="49">
        <f t="shared" si="38"/>
        <v>0</v>
      </c>
    </row>
    <row r="535" spans="16:28" ht="25.8" x14ac:dyDescent="0.5">
      <c r="P535" s="50">
        <f t="shared" si="36"/>
        <v>1</v>
      </c>
      <c r="Q535" s="201"/>
      <c r="R535" s="202"/>
      <c r="S535" s="203"/>
      <c r="T535" s="220">
        <v>60</v>
      </c>
      <c r="U535" s="223">
        <f>AB536-((60/P536)*S536)</f>
        <v>60</v>
      </c>
      <c r="V535" s="204"/>
      <c r="W535" s="204"/>
      <c r="X535" s="204"/>
      <c r="Y535" s="205" t="str">
        <f t="shared" si="37"/>
        <v xml:space="preserve"> </v>
      </c>
      <c r="Z535" s="204"/>
      <c r="AA535" s="206"/>
      <c r="AB535" s="49">
        <f t="shared" si="38"/>
        <v>0</v>
      </c>
    </row>
    <row r="536" spans="16:28" ht="25.8" x14ac:dyDescent="0.5">
      <c r="P536" s="50">
        <f t="shared" si="36"/>
        <v>1</v>
      </c>
      <c r="Q536" s="64"/>
      <c r="R536" s="64"/>
      <c r="S536" s="63"/>
      <c r="T536" s="221"/>
      <c r="U536" s="224"/>
      <c r="V536" s="64"/>
      <c r="W536" s="64"/>
      <c r="X536" s="64"/>
      <c r="Y536" s="163" t="str">
        <f t="shared" si="37"/>
        <v xml:space="preserve"> </v>
      </c>
      <c r="Z536" s="64"/>
      <c r="AA536" s="60"/>
      <c r="AB536" s="49">
        <f t="shared" si="38"/>
        <v>60</v>
      </c>
    </row>
    <row r="537" spans="16:28" ht="25.8" x14ac:dyDescent="0.5">
      <c r="P537" s="50">
        <f t="shared" si="36"/>
        <v>1</v>
      </c>
      <c r="Q537" s="198"/>
      <c r="R537" s="198"/>
      <c r="S537" s="207"/>
      <c r="T537" s="232"/>
      <c r="U537" s="233"/>
      <c r="V537" s="208"/>
      <c r="W537" s="208"/>
      <c r="X537" s="208"/>
      <c r="Y537" s="209" t="str">
        <f t="shared" si="37"/>
        <v xml:space="preserve"> </v>
      </c>
      <c r="Z537" s="208"/>
      <c r="AA537" s="210"/>
      <c r="AB537" s="49">
        <f t="shared" si="38"/>
        <v>0</v>
      </c>
    </row>
    <row r="538" spans="16:28" ht="25.8" x14ac:dyDescent="0.4">
      <c r="P538" s="50">
        <f t="shared" si="36"/>
        <v>1</v>
      </c>
      <c r="Q538" s="211"/>
      <c r="R538" s="211"/>
      <c r="S538" s="212"/>
      <c r="T538" s="226">
        <v>60</v>
      </c>
      <c r="U538" s="229">
        <f>AB539-((60/P539)*S539)</f>
        <v>60</v>
      </c>
      <c r="V538" s="201"/>
      <c r="W538" s="201"/>
      <c r="X538" s="201"/>
      <c r="Y538" s="213" t="str">
        <f t="shared" si="37"/>
        <v xml:space="preserve"> </v>
      </c>
      <c r="Z538" s="201"/>
      <c r="AA538" s="201"/>
      <c r="AB538" s="49">
        <f t="shared" si="38"/>
        <v>0</v>
      </c>
    </row>
    <row r="539" spans="16:28" ht="25.8" x14ac:dyDescent="0.5">
      <c r="P539" s="50">
        <f t="shared" si="36"/>
        <v>1</v>
      </c>
      <c r="Q539" s="192"/>
      <c r="R539" s="192"/>
      <c r="S539" s="193"/>
      <c r="T539" s="227"/>
      <c r="U539" s="230"/>
      <c r="V539" s="65"/>
      <c r="W539" s="65"/>
      <c r="X539" s="65"/>
      <c r="Y539" s="164" t="str">
        <f t="shared" si="37"/>
        <v xml:space="preserve"> </v>
      </c>
      <c r="Z539" s="65"/>
      <c r="AA539" s="61"/>
      <c r="AB539" s="49">
        <f t="shared" si="38"/>
        <v>60</v>
      </c>
    </row>
    <row r="540" spans="16:28" ht="25.8" x14ac:dyDescent="0.5">
      <c r="P540" s="50">
        <f t="shared" si="36"/>
        <v>1</v>
      </c>
      <c r="Q540" s="196"/>
      <c r="R540" s="196"/>
      <c r="S540" s="197"/>
      <c r="T540" s="228"/>
      <c r="U540" s="231"/>
      <c r="V540" s="198"/>
      <c r="W540" s="198"/>
      <c r="X540" s="198"/>
      <c r="Y540" s="199" t="str">
        <f t="shared" si="37"/>
        <v xml:space="preserve"> </v>
      </c>
      <c r="Z540" s="198"/>
      <c r="AA540" s="200"/>
      <c r="AB540" s="49">
        <f t="shared" si="38"/>
        <v>0</v>
      </c>
    </row>
    <row r="541" spans="16:28" ht="25.8" x14ac:dyDescent="0.5">
      <c r="P541" s="50">
        <f t="shared" si="36"/>
        <v>1</v>
      </c>
      <c r="Q541" s="201"/>
      <c r="R541" s="202"/>
      <c r="S541" s="203"/>
      <c r="T541" s="220">
        <v>60</v>
      </c>
      <c r="U541" s="223">
        <f>AB542-((60/P542)*S542)</f>
        <v>60</v>
      </c>
      <c r="V541" s="204"/>
      <c r="W541" s="204"/>
      <c r="X541" s="204"/>
      <c r="Y541" s="205" t="str">
        <f t="shared" si="37"/>
        <v xml:space="preserve"> </v>
      </c>
      <c r="Z541" s="204"/>
      <c r="AA541" s="206"/>
      <c r="AB541" s="49">
        <f t="shared" si="38"/>
        <v>0</v>
      </c>
    </row>
    <row r="542" spans="16:28" ht="25.8" x14ac:dyDescent="0.5">
      <c r="P542" s="50">
        <f t="shared" si="36"/>
        <v>1</v>
      </c>
      <c r="Q542" s="64"/>
      <c r="R542" s="64"/>
      <c r="S542" s="63"/>
      <c r="T542" s="221"/>
      <c r="U542" s="224"/>
      <c r="V542" s="64"/>
      <c r="W542" s="64"/>
      <c r="X542" s="64"/>
      <c r="Y542" s="163" t="str">
        <f t="shared" si="37"/>
        <v xml:space="preserve"> </v>
      </c>
      <c r="Z542" s="64"/>
      <c r="AA542" s="60"/>
      <c r="AB542" s="49">
        <f t="shared" si="38"/>
        <v>60</v>
      </c>
    </row>
    <row r="543" spans="16:28" ht="25.8" x14ac:dyDescent="0.5">
      <c r="P543" s="50">
        <f t="shared" si="36"/>
        <v>1</v>
      </c>
      <c r="Q543" s="198"/>
      <c r="R543" s="198"/>
      <c r="S543" s="207"/>
      <c r="T543" s="232"/>
      <c r="U543" s="233"/>
      <c r="V543" s="208"/>
      <c r="W543" s="208"/>
      <c r="X543" s="208"/>
      <c r="Y543" s="209" t="str">
        <f t="shared" si="37"/>
        <v xml:space="preserve"> </v>
      </c>
      <c r="Z543" s="208"/>
      <c r="AA543" s="210"/>
      <c r="AB543" s="49">
        <f t="shared" si="38"/>
        <v>0</v>
      </c>
    </row>
    <row r="544" spans="16:28" ht="25.8" x14ac:dyDescent="0.4">
      <c r="P544" s="50">
        <f t="shared" si="36"/>
        <v>1</v>
      </c>
      <c r="Q544" s="211"/>
      <c r="R544" s="211"/>
      <c r="S544" s="212"/>
      <c r="T544" s="226">
        <v>60</v>
      </c>
      <c r="U544" s="229">
        <f>AB545-((60/P545)*S545)</f>
        <v>60</v>
      </c>
      <c r="V544" s="201"/>
      <c r="W544" s="201"/>
      <c r="X544" s="201"/>
      <c r="Y544" s="213" t="str">
        <f t="shared" si="37"/>
        <v xml:space="preserve"> </v>
      </c>
      <c r="Z544" s="201"/>
      <c r="AA544" s="201"/>
      <c r="AB544" s="49">
        <f t="shared" si="38"/>
        <v>0</v>
      </c>
    </row>
    <row r="545" spans="16:28" ht="25.8" x14ac:dyDescent="0.5">
      <c r="P545" s="50">
        <f t="shared" si="36"/>
        <v>1</v>
      </c>
      <c r="Q545" s="192"/>
      <c r="R545" s="192"/>
      <c r="S545" s="193"/>
      <c r="T545" s="227"/>
      <c r="U545" s="230"/>
      <c r="V545" s="65"/>
      <c r="W545" s="65"/>
      <c r="X545" s="65"/>
      <c r="Y545" s="164" t="str">
        <f t="shared" si="37"/>
        <v xml:space="preserve"> </v>
      </c>
      <c r="Z545" s="65"/>
      <c r="AA545" s="61"/>
      <c r="AB545" s="49">
        <f t="shared" si="38"/>
        <v>60</v>
      </c>
    </row>
    <row r="546" spans="16:28" ht="25.8" x14ac:dyDescent="0.5">
      <c r="P546" s="50">
        <f t="shared" si="36"/>
        <v>1</v>
      </c>
      <c r="Q546" s="196"/>
      <c r="R546" s="196"/>
      <c r="S546" s="197"/>
      <c r="T546" s="228"/>
      <c r="U546" s="231"/>
      <c r="V546" s="198"/>
      <c r="W546" s="198"/>
      <c r="X546" s="198"/>
      <c r="Y546" s="199" t="str">
        <f t="shared" si="37"/>
        <v xml:space="preserve"> </v>
      </c>
      <c r="Z546" s="198"/>
      <c r="AA546" s="200"/>
      <c r="AB546" s="49">
        <f t="shared" si="38"/>
        <v>0</v>
      </c>
    </row>
    <row r="547" spans="16:28" ht="25.8" x14ac:dyDescent="0.5">
      <c r="P547" s="50">
        <f t="shared" si="36"/>
        <v>1</v>
      </c>
      <c r="Q547" s="201"/>
      <c r="R547" s="202"/>
      <c r="S547" s="203"/>
      <c r="T547" s="220">
        <v>60</v>
      </c>
      <c r="U547" s="223">
        <f>AB548-((60/P548)*S548)</f>
        <v>60</v>
      </c>
      <c r="V547" s="204"/>
      <c r="W547" s="204"/>
      <c r="X547" s="204"/>
      <c r="Y547" s="205" t="str">
        <f t="shared" si="37"/>
        <v xml:space="preserve"> </v>
      </c>
      <c r="Z547" s="204"/>
      <c r="AA547" s="206"/>
      <c r="AB547" s="49">
        <f t="shared" si="38"/>
        <v>0</v>
      </c>
    </row>
    <row r="548" spans="16:28" ht="25.8" x14ac:dyDescent="0.5">
      <c r="P548" s="50">
        <f t="shared" si="36"/>
        <v>1</v>
      </c>
      <c r="Q548" s="64"/>
      <c r="R548" s="64"/>
      <c r="S548" s="63"/>
      <c r="T548" s="221"/>
      <c r="U548" s="224"/>
      <c r="V548" s="64"/>
      <c r="W548" s="64"/>
      <c r="X548" s="64"/>
      <c r="Y548" s="163" t="str">
        <f t="shared" si="37"/>
        <v xml:space="preserve"> </v>
      </c>
      <c r="Z548" s="64"/>
      <c r="AA548" s="60"/>
      <c r="AB548" s="49">
        <f t="shared" si="38"/>
        <v>60</v>
      </c>
    </row>
    <row r="549" spans="16:28" ht="25.8" x14ac:dyDescent="0.5">
      <c r="P549" s="50">
        <f t="shared" si="36"/>
        <v>1</v>
      </c>
      <c r="Q549" s="64"/>
      <c r="R549" s="64"/>
      <c r="S549" s="63"/>
      <c r="T549" s="221"/>
      <c r="U549" s="224"/>
      <c r="V549" s="65"/>
      <c r="W549" s="65"/>
      <c r="X549" s="65"/>
      <c r="Y549" s="164" t="str">
        <f t="shared" si="37"/>
        <v xml:space="preserve"> </v>
      </c>
      <c r="Z549" s="65"/>
      <c r="AA549" s="61"/>
      <c r="AB549" s="49">
        <f t="shared" si="38"/>
        <v>0</v>
      </c>
    </row>
    <row r="550" spans="16:28" ht="25.8" x14ac:dyDescent="0.4">
      <c r="P550" s="50">
        <f t="shared" si="36"/>
        <v>1</v>
      </c>
      <c r="Q550" s="211"/>
      <c r="R550" s="211"/>
      <c r="S550" s="212"/>
      <c r="T550" s="226">
        <v>60</v>
      </c>
      <c r="U550" s="229">
        <f>AB551-((60/P551)*S551)</f>
        <v>60</v>
      </c>
      <c r="V550" s="201"/>
      <c r="W550" s="201"/>
      <c r="X550" s="201"/>
      <c r="Y550" s="213" t="str">
        <f t="shared" si="37"/>
        <v xml:space="preserve"> </v>
      </c>
      <c r="Z550" s="201"/>
      <c r="AA550" s="201"/>
      <c r="AB550" s="49">
        <f t="shared" si="38"/>
        <v>0</v>
      </c>
    </row>
    <row r="551" spans="16:28" ht="25.8" x14ac:dyDescent="0.5">
      <c r="P551" s="50">
        <f t="shared" si="36"/>
        <v>1</v>
      </c>
      <c r="Q551" s="192"/>
      <c r="R551" s="192"/>
      <c r="S551" s="193"/>
      <c r="T551" s="227"/>
      <c r="U551" s="230"/>
      <c r="V551" s="65"/>
      <c r="W551" s="65"/>
      <c r="X551" s="65"/>
      <c r="Y551" s="164" t="str">
        <f t="shared" si="37"/>
        <v xml:space="preserve"> </v>
      </c>
      <c r="Z551" s="65"/>
      <c r="AA551" s="61"/>
      <c r="AB551" s="49">
        <f t="shared" si="38"/>
        <v>60</v>
      </c>
    </row>
    <row r="552" spans="16:28" ht="25.8" x14ac:dyDescent="0.5">
      <c r="P552" s="50">
        <f t="shared" si="36"/>
        <v>1</v>
      </c>
      <c r="Q552" s="196"/>
      <c r="R552" s="196"/>
      <c r="S552" s="197"/>
      <c r="T552" s="228"/>
      <c r="U552" s="231"/>
      <c r="V552" s="198"/>
      <c r="W552" s="198"/>
      <c r="X552" s="198"/>
      <c r="Y552" s="199" t="str">
        <f t="shared" si="37"/>
        <v xml:space="preserve"> </v>
      </c>
      <c r="Z552" s="198"/>
      <c r="AA552" s="200"/>
      <c r="AB552" s="49">
        <f t="shared" si="38"/>
        <v>0</v>
      </c>
    </row>
    <row r="553" spans="16:28" ht="25.8" x14ac:dyDescent="0.5">
      <c r="P553" s="50">
        <f t="shared" si="36"/>
        <v>1</v>
      </c>
      <c r="Q553" s="201"/>
      <c r="R553" s="202"/>
      <c r="S553" s="203"/>
      <c r="T553" s="220">
        <v>60</v>
      </c>
      <c r="U553" s="223">
        <f>AB554-((60/P554)*S554)</f>
        <v>60</v>
      </c>
      <c r="V553" s="204"/>
      <c r="W553" s="204"/>
      <c r="X553" s="204"/>
      <c r="Y553" s="205" t="str">
        <f t="shared" si="37"/>
        <v xml:space="preserve"> </v>
      </c>
      <c r="Z553" s="204"/>
      <c r="AA553" s="206"/>
      <c r="AB553" s="49">
        <f t="shared" si="38"/>
        <v>0</v>
      </c>
    </row>
    <row r="554" spans="16:28" ht="25.8" x14ac:dyDescent="0.5">
      <c r="P554" s="50">
        <f t="shared" si="36"/>
        <v>1</v>
      </c>
      <c r="Q554" s="64"/>
      <c r="R554" s="64"/>
      <c r="S554" s="63"/>
      <c r="T554" s="221"/>
      <c r="U554" s="224"/>
      <c r="V554" s="64"/>
      <c r="W554" s="64"/>
      <c r="X554" s="64"/>
      <c r="Y554" s="163" t="str">
        <f t="shared" si="37"/>
        <v xml:space="preserve"> </v>
      </c>
      <c r="Z554" s="64"/>
      <c r="AA554" s="60"/>
      <c r="AB554" s="49">
        <f t="shared" si="38"/>
        <v>60</v>
      </c>
    </row>
    <row r="555" spans="16:28" ht="25.8" x14ac:dyDescent="0.5">
      <c r="P555" s="50">
        <f t="shared" si="36"/>
        <v>1</v>
      </c>
      <c r="Q555" s="64"/>
      <c r="R555" s="64"/>
      <c r="S555" s="63"/>
      <c r="T555" s="221"/>
      <c r="U555" s="224"/>
      <c r="V555" s="65"/>
      <c r="W555" s="65"/>
      <c r="X555" s="65"/>
      <c r="Y555" s="164" t="str">
        <f t="shared" si="37"/>
        <v xml:space="preserve"> </v>
      </c>
      <c r="Z555" s="65"/>
      <c r="AA555" s="61"/>
      <c r="AB555" s="49">
        <f t="shared" si="38"/>
        <v>0</v>
      </c>
    </row>
    <row r="556" spans="16:28" ht="25.8" x14ac:dyDescent="0.4">
      <c r="P556" s="50">
        <f t="shared" si="36"/>
        <v>1</v>
      </c>
      <c r="Q556" s="211"/>
      <c r="R556" s="211"/>
      <c r="S556" s="212"/>
      <c r="T556" s="226">
        <v>60</v>
      </c>
      <c r="U556" s="229">
        <f>AB557-((60/P557)*S557)</f>
        <v>60</v>
      </c>
      <c r="V556" s="201"/>
      <c r="W556" s="201"/>
      <c r="X556" s="201"/>
      <c r="Y556" s="213" t="str">
        <f t="shared" si="37"/>
        <v xml:space="preserve"> </v>
      </c>
      <c r="Z556" s="201"/>
      <c r="AA556" s="201"/>
      <c r="AB556" s="49">
        <f t="shared" si="38"/>
        <v>0</v>
      </c>
    </row>
    <row r="557" spans="16:28" ht="25.8" x14ac:dyDescent="0.5">
      <c r="P557" s="50">
        <f t="shared" si="36"/>
        <v>1</v>
      </c>
      <c r="Q557" s="192"/>
      <c r="R557" s="192"/>
      <c r="S557" s="193"/>
      <c r="T557" s="227"/>
      <c r="U557" s="230"/>
      <c r="V557" s="65"/>
      <c r="W557" s="65"/>
      <c r="X557" s="65"/>
      <c r="Y557" s="164" t="str">
        <f t="shared" si="37"/>
        <v xml:space="preserve"> </v>
      </c>
      <c r="Z557" s="65"/>
      <c r="AA557" s="61"/>
      <c r="AB557" s="49">
        <f t="shared" si="38"/>
        <v>60</v>
      </c>
    </row>
    <row r="558" spans="16:28" ht="25.8" x14ac:dyDescent="0.5">
      <c r="P558" s="50">
        <f t="shared" si="36"/>
        <v>1</v>
      </c>
      <c r="Q558" s="196"/>
      <c r="R558" s="196"/>
      <c r="S558" s="197"/>
      <c r="T558" s="228"/>
      <c r="U558" s="231"/>
      <c r="V558" s="198"/>
      <c r="W558" s="198"/>
      <c r="X558" s="198"/>
      <c r="Y558" s="199" t="str">
        <f t="shared" si="37"/>
        <v xml:space="preserve"> </v>
      </c>
      <c r="Z558" s="198"/>
      <c r="AA558" s="200"/>
      <c r="AB558" s="49">
        <f t="shared" si="38"/>
        <v>0</v>
      </c>
    </row>
    <row r="559" spans="16:28" ht="25.8" x14ac:dyDescent="0.5">
      <c r="P559" s="50">
        <f t="shared" si="36"/>
        <v>1</v>
      </c>
      <c r="Q559" s="201"/>
      <c r="R559" s="202"/>
      <c r="S559" s="203"/>
      <c r="T559" s="220">
        <v>60</v>
      </c>
      <c r="U559" s="223">
        <f>AB560-((60/P560)*S560)</f>
        <v>60</v>
      </c>
      <c r="V559" s="204"/>
      <c r="W559" s="204"/>
      <c r="X559" s="204"/>
      <c r="Y559" s="205" t="str">
        <f t="shared" si="37"/>
        <v xml:space="preserve"> </v>
      </c>
      <c r="Z559" s="204"/>
      <c r="AA559" s="206"/>
      <c r="AB559" s="49">
        <f t="shared" si="38"/>
        <v>0</v>
      </c>
    </row>
    <row r="560" spans="16:28" ht="25.8" x14ac:dyDescent="0.5">
      <c r="P560" s="50">
        <f t="shared" si="36"/>
        <v>1</v>
      </c>
      <c r="Q560" s="64"/>
      <c r="R560" s="64"/>
      <c r="S560" s="63"/>
      <c r="T560" s="221"/>
      <c r="U560" s="224"/>
      <c r="V560" s="64"/>
      <c r="W560" s="64"/>
      <c r="X560" s="64"/>
      <c r="Y560" s="163" t="str">
        <f t="shared" si="37"/>
        <v xml:space="preserve"> </v>
      </c>
      <c r="Z560" s="64"/>
      <c r="AA560" s="60"/>
      <c r="AB560" s="49">
        <f t="shared" si="38"/>
        <v>60</v>
      </c>
    </row>
    <row r="561" spans="16:28" ht="25.8" x14ac:dyDescent="0.5">
      <c r="P561" s="50">
        <f t="shared" si="36"/>
        <v>1</v>
      </c>
      <c r="Q561" s="64"/>
      <c r="R561" s="64"/>
      <c r="S561" s="63"/>
      <c r="T561" s="221"/>
      <c r="U561" s="224"/>
      <c r="V561" s="65"/>
      <c r="W561" s="65"/>
      <c r="X561" s="65"/>
      <c r="Y561" s="164" t="str">
        <f t="shared" si="37"/>
        <v xml:space="preserve"> </v>
      </c>
      <c r="Z561" s="65"/>
      <c r="AA561" s="61"/>
      <c r="AB561" s="49">
        <f t="shared" si="38"/>
        <v>0</v>
      </c>
    </row>
    <row r="562" spans="16:28" ht="25.8" x14ac:dyDescent="0.4">
      <c r="P562" s="50">
        <f t="shared" si="36"/>
        <v>1</v>
      </c>
      <c r="Q562" s="211"/>
      <c r="R562" s="211"/>
      <c r="S562" s="212"/>
      <c r="T562" s="226">
        <v>60</v>
      </c>
      <c r="U562" s="229">
        <f>AB563-((60/P563)*S563)</f>
        <v>60</v>
      </c>
      <c r="V562" s="201"/>
      <c r="W562" s="201"/>
      <c r="X562" s="201"/>
      <c r="Y562" s="213" t="str">
        <f t="shared" si="37"/>
        <v xml:space="preserve"> </v>
      </c>
      <c r="Z562" s="201"/>
      <c r="AA562" s="201"/>
      <c r="AB562" s="49">
        <f t="shared" si="38"/>
        <v>0</v>
      </c>
    </row>
    <row r="563" spans="16:28" ht="25.8" x14ac:dyDescent="0.5">
      <c r="P563" s="50">
        <f t="shared" si="36"/>
        <v>1</v>
      </c>
      <c r="Q563" s="192"/>
      <c r="R563" s="192"/>
      <c r="S563" s="193"/>
      <c r="T563" s="227"/>
      <c r="U563" s="230"/>
      <c r="V563" s="65"/>
      <c r="W563" s="65"/>
      <c r="X563" s="65"/>
      <c r="Y563" s="164" t="str">
        <f t="shared" si="37"/>
        <v xml:space="preserve"> </v>
      </c>
      <c r="Z563" s="65"/>
      <c r="AA563" s="61"/>
      <c r="AB563" s="49">
        <f t="shared" si="38"/>
        <v>60</v>
      </c>
    </row>
    <row r="564" spans="16:28" ht="25.8" x14ac:dyDescent="0.5">
      <c r="P564" s="50">
        <f t="shared" si="36"/>
        <v>1</v>
      </c>
      <c r="Q564" s="196"/>
      <c r="R564" s="196"/>
      <c r="S564" s="197"/>
      <c r="T564" s="228"/>
      <c r="U564" s="231"/>
      <c r="V564" s="198"/>
      <c r="W564" s="198"/>
      <c r="X564" s="198"/>
      <c r="Y564" s="199" t="str">
        <f t="shared" si="37"/>
        <v xml:space="preserve"> </v>
      </c>
      <c r="Z564" s="198"/>
      <c r="AA564" s="200"/>
      <c r="AB564" s="49">
        <f t="shared" si="38"/>
        <v>0</v>
      </c>
    </row>
    <row r="565" spans="16:28" ht="25.8" x14ac:dyDescent="0.5">
      <c r="P565" s="50">
        <f t="shared" si="36"/>
        <v>1</v>
      </c>
      <c r="Q565" s="201"/>
      <c r="R565" s="202"/>
      <c r="S565" s="203"/>
      <c r="T565" s="220">
        <v>60</v>
      </c>
      <c r="U565" s="223">
        <f>AB566-((60/P566)*S566)</f>
        <v>60</v>
      </c>
      <c r="V565" s="204"/>
      <c r="W565" s="204"/>
      <c r="X565" s="204"/>
      <c r="Y565" s="205" t="str">
        <f t="shared" si="37"/>
        <v xml:space="preserve"> </v>
      </c>
      <c r="Z565" s="204"/>
      <c r="AA565" s="206"/>
      <c r="AB565" s="49">
        <f t="shared" si="38"/>
        <v>0</v>
      </c>
    </row>
    <row r="566" spans="16:28" ht="25.8" x14ac:dyDescent="0.5">
      <c r="P566" s="50">
        <f t="shared" si="36"/>
        <v>1</v>
      </c>
      <c r="Q566" s="64"/>
      <c r="R566" s="64"/>
      <c r="S566" s="63"/>
      <c r="T566" s="221"/>
      <c r="U566" s="224"/>
      <c r="V566" s="64"/>
      <c r="W566" s="64"/>
      <c r="X566" s="64"/>
      <c r="Y566" s="163" t="str">
        <f t="shared" si="37"/>
        <v xml:space="preserve"> </v>
      </c>
      <c r="Z566" s="64"/>
      <c r="AA566" s="60"/>
      <c r="AB566" s="49">
        <f t="shared" si="38"/>
        <v>60</v>
      </c>
    </row>
    <row r="567" spans="16:28" ht="25.8" x14ac:dyDescent="0.5">
      <c r="P567" s="50">
        <f t="shared" si="36"/>
        <v>1</v>
      </c>
      <c r="Q567" s="64"/>
      <c r="R567" s="64"/>
      <c r="S567" s="63"/>
      <c r="T567" s="221"/>
      <c r="U567" s="224"/>
      <c r="V567" s="65"/>
      <c r="W567" s="65"/>
      <c r="X567" s="65"/>
      <c r="Y567" s="164" t="str">
        <f t="shared" si="37"/>
        <v xml:space="preserve"> </v>
      </c>
      <c r="Z567" s="65"/>
      <c r="AA567" s="61"/>
      <c r="AB567" s="49">
        <f t="shared" si="38"/>
        <v>0</v>
      </c>
    </row>
    <row r="568" spans="16:28" ht="25.8" x14ac:dyDescent="0.4">
      <c r="P568" s="50">
        <f t="shared" si="36"/>
        <v>1</v>
      </c>
      <c r="Q568" s="211"/>
      <c r="R568" s="211"/>
      <c r="S568" s="212"/>
      <c r="T568" s="226">
        <v>60</v>
      </c>
      <c r="U568" s="229">
        <f>AB569-((60/P569)*S569)</f>
        <v>60</v>
      </c>
      <c r="V568" s="201"/>
      <c r="W568" s="201"/>
      <c r="X568" s="201"/>
      <c r="Y568" s="213" t="str">
        <f t="shared" si="37"/>
        <v xml:space="preserve"> </v>
      </c>
      <c r="Z568" s="201"/>
      <c r="AA568" s="201"/>
      <c r="AB568" s="49">
        <f t="shared" si="38"/>
        <v>0</v>
      </c>
    </row>
    <row r="569" spans="16:28" ht="25.8" x14ac:dyDescent="0.5">
      <c r="P569" s="50">
        <f t="shared" si="36"/>
        <v>1</v>
      </c>
      <c r="Q569" s="192"/>
      <c r="R569" s="192"/>
      <c r="S569" s="193"/>
      <c r="T569" s="227"/>
      <c r="U569" s="230"/>
      <c r="V569" s="65"/>
      <c r="W569" s="65"/>
      <c r="X569" s="65"/>
      <c r="Y569" s="164" t="str">
        <f t="shared" si="37"/>
        <v xml:space="preserve"> </v>
      </c>
      <c r="Z569" s="65"/>
      <c r="AA569" s="61"/>
      <c r="AB569" s="49">
        <f t="shared" si="38"/>
        <v>60</v>
      </c>
    </row>
    <row r="570" spans="16:28" ht="25.8" x14ac:dyDescent="0.5">
      <c r="P570" s="50">
        <f t="shared" si="36"/>
        <v>1</v>
      </c>
      <c r="Q570" s="196"/>
      <c r="R570" s="196"/>
      <c r="S570" s="197"/>
      <c r="T570" s="228"/>
      <c r="U570" s="231"/>
      <c r="V570" s="198"/>
      <c r="W570" s="198"/>
      <c r="X570" s="198"/>
      <c r="Y570" s="199" t="str">
        <f t="shared" si="37"/>
        <v xml:space="preserve"> </v>
      </c>
      <c r="Z570" s="198"/>
      <c r="AA570" s="200"/>
      <c r="AB570" s="49">
        <f t="shared" si="38"/>
        <v>0</v>
      </c>
    </row>
    <row r="571" spans="16:28" ht="25.8" x14ac:dyDescent="0.5">
      <c r="P571" s="50">
        <f t="shared" si="36"/>
        <v>1</v>
      </c>
      <c r="Q571" s="201"/>
      <c r="R571" s="202"/>
      <c r="S571" s="203"/>
      <c r="T571" s="220">
        <v>60</v>
      </c>
      <c r="U571" s="223">
        <f>AB572-((60/P572)*S572)</f>
        <v>60</v>
      </c>
      <c r="V571" s="204"/>
      <c r="W571" s="204"/>
      <c r="X571" s="204"/>
      <c r="Y571" s="205" t="str">
        <f t="shared" si="37"/>
        <v xml:space="preserve"> </v>
      </c>
      <c r="Z571" s="204"/>
      <c r="AA571" s="206"/>
      <c r="AB571" s="49">
        <f t="shared" si="38"/>
        <v>0</v>
      </c>
    </row>
    <row r="572" spans="16:28" ht="25.8" x14ac:dyDescent="0.5">
      <c r="P572" s="50">
        <f t="shared" si="36"/>
        <v>1</v>
      </c>
      <c r="Q572" s="64"/>
      <c r="R572" s="64"/>
      <c r="S572" s="63"/>
      <c r="T572" s="221"/>
      <c r="U572" s="224"/>
      <c r="V572" s="64"/>
      <c r="W572" s="64"/>
      <c r="X572" s="64"/>
      <c r="Y572" s="163" t="str">
        <f t="shared" si="37"/>
        <v xml:space="preserve"> </v>
      </c>
      <c r="Z572" s="64"/>
      <c r="AA572" s="60"/>
      <c r="AB572" s="49">
        <f t="shared" si="38"/>
        <v>60</v>
      </c>
    </row>
    <row r="573" spans="16:28" ht="25.8" x14ac:dyDescent="0.5">
      <c r="P573" s="50">
        <f t="shared" si="36"/>
        <v>1</v>
      </c>
      <c r="Q573" s="64"/>
      <c r="R573" s="64"/>
      <c r="S573" s="63"/>
      <c r="T573" s="221"/>
      <c r="U573" s="224"/>
      <c r="V573" s="65"/>
      <c r="W573" s="65"/>
      <c r="X573" s="65"/>
      <c r="Y573" s="164" t="str">
        <f t="shared" si="37"/>
        <v xml:space="preserve"> </v>
      </c>
      <c r="Z573" s="65"/>
      <c r="AA573" s="61"/>
      <c r="AB573" s="49">
        <f t="shared" si="38"/>
        <v>0</v>
      </c>
    </row>
    <row r="574" spans="16:28" ht="25.8" x14ac:dyDescent="0.4">
      <c r="P574" s="50">
        <f t="shared" si="36"/>
        <v>1</v>
      </c>
      <c r="Q574" s="211"/>
      <c r="R574" s="211"/>
      <c r="S574" s="212"/>
      <c r="T574" s="226">
        <v>60</v>
      </c>
      <c r="U574" s="229">
        <f>AB575-((60/P575)*S575)</f>
        <v>60</v>
      </c>
      <c r="V574" s="201"/>
      <c r="W574" s="201"/>
      <c r="X574" s="201"/>
      <c r="Y574" s="213" t="str">
        <f t="shared" si="37"/>
        <v xml:space="preserve"> </v>
      </c>
      <c r="Z574" s="201"/>
      <c r="AA574" s="201"/>
      <c r="AB574" s="49">
        <f t="shared" si="38"/>
        <v>0</v>
      </c>
    </row>
    <row r="575" spans="16:28" ht="25.8" x14ac:dyDescent="0.5">
      <c r="P575" s="50">
        <f t="shared" si="36"/>
        <v>1</v>
      </c>
      <c r="Q575" s="192"/>
      <c r="R575" s="192"/>
      <c r="S575" s="193"/>
      <c r="T575" s="227"/>
      <c r="U575" s="230"/>
      <c r="V575" s="65"/>
      <c r="W575" s="65"/>
      <c r="X575" s="65"/>
      <c r="Y575" s="164" t="str">
        <f t="shared" si="37"/>
        <v xml:space="preserve"> </v>
      </c>
      <c r="Z575" s="65"/>
      <c r="AA575" s="61"/>
      <c r="AB575" s="49">
        <f t="shared" si="38"/>
        <v>60</v>
      </c>
    </row>
    <row r="576" spans="16:28" ht="25.8" x14ac:dyDescent="0.5">
      <c r="P576" s="50">
        <f t="shared" si="36"/>
        <v>1</v>
      </c>
      <c r="Q576" s="196"/>
      <c r="R576" s="196"/>
      <c r="S576" s="197"/>
      <c r="T576" s="228"/>
      <c r="U576" s="231"/>
      <c r="V576" s="198"/>
      <c r="W576" s="198"/>
      <c r="X576" s="198"/>
      <c r="Y576" s="199" t="str">
        <f t="shared" si="37"/>
        <v xml:space="preserve"> </v>
      </c>
      <c r="Z576" s="198"/>
      <c r="AA576" s="200"/>
      <c r="AB576" s="49">
        <f t="shared" si="38"/>
        <v>0</v>
      </c>
    </row>
    <row r="577" spans="16:28" ht="25.8" x14ac:dyDescent="0.5">
      <c r="P577" s="50">
        <f t="shared" si="36"/>
        <v>1</v>
      </c>
      <c r="Q577" s="201"/>
      <c r="R577" s="202"/>
      <c r="S577" s="203"/>
      <c r="T577" s="220">
        <v>60</v>
      </c>
      <c r="U577" s="223">
        <f>AB578-((60/P578)*S578)</f>
        <v>60</v>
      </c>
      <c r="V577" s="204"/>
      <c r="W577" s="204"/>
      <c r="X577" s="204"/>
      <c r="Y577" s="205" t="str">
        <f t="shared" si="37"/>
        <v xml:space="preserve"> </v>
      </c>
      <c r="Z577" s="204"/>
      <c r="AA577" s="206"/>
      <c r="AB577" s="49">
        <f t="shared" si="38"/>
        <v>0</v>
      </c>
    </row>
    <row r="578" spans="16:28" ht="25.8" x14ac:dyDescent="0.5">
      <c r="P578" s="50">
        <f t="shared" si="36"/>
        <v>1</v>
      </c>
      <c r="Q578" s="64"/>
      <c r="R578" s="64"/>
      <c r="S578" s="63"/>
      <c r="T578" s="221"/>
      <c r="U578" s="224"/>
      <c r="V578" s="64"/>
      <c r="W578" s="64"/>
      <c r="X578" s="64"/>
      <c r="Y578" s="163" t="str">
        <f t="shared" si="37"/>
        <v xml:space="preserve"> </v>
      </c>
      <c r="Z578" s="64"/>
      <c r="AA578" s="60"/>
      <c r="AB578" s="49">
        <f t="shared" si="38"/>
        <v>60</v>
      </c>
    </row>
    <row r="579" spans="16:28" ht="26.4" thickBot="1" x14ac:dyDescent="0.55000000000000004">
      <c r="P579" s="50">
        <f t="shared" si="36"/>
        <v>1</v>
      </c>
      <c r="Q579" s="66"/>
      <c r="R579" s="66"/>
      <c r="S579" s="214"/>
      <c r="T579" s="222"/>
      <c r="U579" s="225"/>
      <c r="V579" s="215"/>
      <c r="W579" s="215"/>
      <c r="X579" s="215"/>
      <c r="Y579" s="216" t="str">
        <f t="shared" si="37"/>
        <v xml:space="preserve"> </v>
      </c>
      <c r="Z579" s="215"/>
      <c r="AA579" s="217"/>
      <c r="AB579" s="49">
        <f t="shared" si="38"/>
        <v>0</v>
      </c>
    </row>
  </sheetData>
  <sheetProtection algorithmName="SHA-512" hashValue="NbH3zaQWXDGhQz582SvkQhOxFdfcciuk7+WylJZje/OGPt8u4Uo8AzWCMo9V4HN8kqy8R0/9srNVEnMj/mJroA==" saltValue="N6QFLtjTZmTQt9v910a9HA==" spinCount="100000" sheet="1" deleteColumns="0" deleteRows="0"/>
  <customSheetViews>
    <customSheetView guid="{6BAF90DC-DF36-4064-B72A-8C34987EB812}" scale="50">
      <selection activeCell="M37" sqref="M37"/>
      <pageMargins left="0.7" right="0.7" top="0.75" bottom="0.75" header="0.3" footer="0.3"/>
      <pageSetup orientation="portrait" r:id="rId1"/>
    </customSheetView>
    <customSheetView guid="{1EA399C8-5B34-4E65-AB19-718FCC9B0120}" scale="50">
      <selection activeCell="M37" sqref="M37"/>
      <pageMargins left="0.7" right="0.7" top="0.75" bottom="0.75" header="0.3" footer="0.3"/>
      <pageSetup orientation="portrait" r:id="rId2"/>
    </customSheetView>
    <customSheetView guid="{44472A9C-C363-4C87-8132-BD9078FDF0FA}" scale="50">
      <selection activeCell="M37" sqref="M37"/>
      <pageMargins left="0.7" right="0.7" top="0.75" bottom="0.75" header="0.3" footer="0.3"/>
      <pageSetup orientation="portrait" r:id="rId3"/>
    </customSheetView>
    <customSheetView guid="{D31605CC-A2EE-46A7-A1FF-BCBF7FFAE6F1}" scale="50">
      <selection activeCell="M37" sqref="M37"/>
      <pageMargins left="0.7" right="0.7" top="0.75" bottom="0.75" header="0.3" footer="0.3"/>
      <pageSetup orientation="portrait" r:id="rId4"/>
    </customSheetView>
    <customSheetView guid="{06A1FD53-BFF5-4392-B06A-F8308387DCC8}" scale="50">
      <selection activeCell="M37" sqref="M37"/>
      <pageMargins left="0.7" right="0.7" top="0.75" bottom="0.75" header="0.3" footer="0.3"/>
      <pageSetup orientation="portrait" r:id="rId5"/>
    </customSheetView>
    <customSheetView guid="{B8CF6825-673B-4D89-A19B-9587F88A5A7E}" scale="50">
      <selection activeCell="Y4" sqref="Y4"/>
      <pageMargins left="0.7" right="0.7" top="0.75" bottom="0.75" header="0.3" footer="0.3"/>
      <pageSetup orientation="portrait" r:id="rId6"/>
    </customSheetView>
    <customSheetView guid="{15FCFA3F-038C-4C4D-8C58-90C7DCB6973E}" scale="50">
      <selection activeCell="O3" sqref="O3"/>
      <pageMargins left="0.7" right="0.7" top="0.75" bottom="0.75" header="0.3" footer="0.3"/>
      <pageSetup orientation="portrait" r:id="rId7"/>
    </customSheetView>
    <customSheetView guid="{705B3444-D537-41EC-8554-5C1D5CC71F96}" scale="50">
      <selection activeCell="G6" sqref="G6"/>
      <pageMargins left="0.7" right="0.7" top="0.75" bottom="0.75" header="0.3" footer="0.3"/>
      <pageSetup orientation="portrait" r:id="rId8"/>
    </customSheetView>
    <customSheetView guid="{D6B7A0CE-488F-4253-B90B-961AB3069254}" scale="50">
      <selection activeCell="C25" sqref="C25"/>
      <pageMargins left="0.7" right="0.7" top="0.75" bottom="0.75" header="0.3" footer="0.3"/>
      <pageSetup orientation="portrait" r:id="rId9"/>
    </customSheetView>
    <customSheetView guid="{58FAFC7E-2283-4C92-91A3-0C280DF3B1A5}" scale="50">
      <selection activeCell="M37" sqref="M37"/>
      <pageMargins left="0.7" right="0.7" top="0.75" bottom="0.75" header="0.3" footer="0.3"/>
      <pageSetup orientation="portrait" r:id="rId10"/>
    </customSheetView>
  </customSheetViews>
  <mergeCells count="422">
    <mergeCell ref="I2:J3"/>
    <mergeCell ref="K2:K3"/>
    <mergeCell ref="L2:L3"/>
    <mergeCell ref="M2:N2"/>
    <mergeCell ref="Q2:AA2"/>
    <mergeCell ref="T3:V3"/>
    <mergeCell ref="I7:I9"/>
    <mergeCell ref="L7:L9"/>
    <mergeCell ref="M7:M9"/>
    <mergeCell ref="N7:N9"/>
    <mergeCell ref="T7:T9"/>
    <mergeCell ref="U7:U9"/>
    <mergeCell ref="I4:I6"/>
    <mergeCell ref="L4:L6"/>
    <mergeCell ref="M4:M6"/>
    <mergeCell ref="N4:N6"/>
    <mergeCell ref="T4:T6"/>
    <mergeCell ref="U4:U6"/>
    <mergeCell ref="I10:J10"/>
    <mergeCell ref="T10:T12"/>
    <mergeCell ref="U10:U12"/>
    <mergeCell ref="I11:J11"/>
    <mergeCell ref="I13:J13"/>
    <mergeCell ref="T13:T15"/>
    <mergeCell ref="U13:U15"/>
    <mergeCell ref="I14:J14"/>
    <mergeCell ref="I15:J15"/>
    <mergeCell ref="I16:J16"/>
    <mergeCell ref="T16:T18"/>
    <mergeCell ref="U16:U18"/>
    <mergeCell ref="T19:T21"/>
    <mergeCell ref="U19:U21"/>
    <mergeCell ref="I21:J22"/>
    <mergeCell ref="K21:K22"/>
    <mergeCell ref="L21:L22"/>
    <mergeCell ref="M21:N21"/>
    <mergeCell ref="T22:T24"/>
    <mergeCell ref="U22:U24"/>
    <mergeCell ref="I23:I25"/>
    <mergeCell ref="L23:L25"/>
    <mergeCell ref="M23:M25"/>
    <mergeCell ref="N23:N25"/>
    <mergeCell ref="T25:T27"/>
    <mergeCell ref="U25:U27"/>
    <mergeCell ref="I26:I28"/>
    <mergeCell ref="L26:L28"/>
    <mergeCell ref="M26:M28"/>
    <mergeCell ref="I34:J34"/>
    <mergeCell ref="T34:T36"/>
    <mergeCell ref="U34:U36"/>
    <mergeCell ref="I35:J35"/>
    <mergeCell ref="T37:T39"/>
    <mergeCell ref="U37:U39"/>
    <mergeCell ref="N26:N28"/>
    <mergeCell ref="T28:T30"/>
    <mergeCell ref="U28:U30"/>
    <mergeCell ref="I29:J29"/>
    <mergeCell ref="I30:J30"/>
    <mergeCell ref="T31:T33"/>
    <mergeCell ref="U31:U33"/>
    <mergeCell ref="I32:J32"/>
    <mergeCell ref="I33:J33"/>
    <mergeCell ref="T49:T51"/>
    <mergeCell ref="U49:U51"/>
    <mergeCell ref="T52:T54"/>
    <mergeCell ref="U52:U54"/>
    <mergeCell ref="T55:T57"/>
    <mergeCell ref="U55:U57"/>
    <mergeCell ref="T40:T42"/>
    <mergeCell ref="U40:U42"/>
    <mergeCell ref="T43:T45"/>
    <mergeCell ref="U43:U45"/>
    <mergeCell ref="T46:T48"/>
    <mergeCell ref="U46:U48"/>
    <mergeCell ref="T67:T69"/>
    <mergeCell ref="U67:U69"/>
    <mergeCell ref="T70:T72"/>
    <mergeCell ref="U70:U72"/>
    <mergeCell ref="T73:T75"/>
    <mergeCell ref="U73:U75"/>
    <mergeCell ref="T58:T60"/>
    <mergeCell ref="U58:U60"/>
    <mergeCell ref="T61:T63"/>
    <mergeCell ref="U61:U63"/>
    <mergeCell ref="T64:T66"/>
    <mergeCell ref="U64:U66"/>
    <mergeCell ref="T85:T87"/>
    <mergeCell ref="U85:U87"/>
    <mergeCell ref="T88:T90"/>
    <mergeCell ref="U88:U90"/>
    <mergeCell ref="T91:T93"/>
    <mergeCell ref="U91:U93"/>
    <mergeCell ref="T76:T78"/>
    <mergeCell ref="U76:U78"/>
    <mergeCell ref="T79:T81"/>
    <mergeCell ref="U79:U81"/>
    <mergeCell ref="T82:T84"/>
    <mergeCell ref="U82:U84"/>
    <mergeCell ref="T103:T105"/>
    <mergeCell ref="U103:U105"/>
    <mergeCell ref="T106:T108"/>
    <mergeCell ref="U106:U108"/>
    <mergeCell ref="T109:T111"/>
    <mergeCell ref="U109:U111"/>
    <mergeCell ref="T94:T96"/>
    <mergeCell ref="U94:U96"/>
    <mergeCell ref="T97:T99"/>
    <mergeCell ref="U97:U99"/>
    <mergeCell ref="T100:T102"/>
    <mergeCell ref="U100:U102"/>
    <mergeCell ref="T121:T123"/>
    <mergeCell ref="U121:U123"/>
    <mergeCell ref="T124:T126"/>
    <mergeCell ref="U124:U126"/>
    <mergeCell ref="T127:T129"/>
    <mergeCell ref="U127:U129"/>
    <mergeCell ref="T112:T114"/>
    <mergeCell ref="U112:U114"/>
    <mergeCell ref="T115:T117"/>
    <mergeCell ref="U115:U117"/>
    <mergeCell ref="T118:T120"/>
    <mergeCell ref="U118:U120"/>
    <mergeCell ref="T139:T141"/>
    <mergeCell ref="U139:U141"/>
    <mergeCell ref="T142:T144"/>
    <mergeCell ref="U142:U144"/>
    <mergeCell ref="T145:T147"/>
    <mergeCell ref="U145:U147"/>
    <mergeCell ref="T130:T132"/>
    <mergeCell ref="U130:U132"/>
    <mergeCell ref="T133:T135"/>
    <mergeCell ref="U133:U135"/>
    <mergeCell ref="T136:T138"/>
    <mergeCell ref="U136:U138"/>
    <mergeCell ref="T157:T159"/>
    <mergeCell ref="U157:U159"/>
    <mergeCell ref="T160:T162"/>
    <mergeCell ref="U160:U162"/>
    <mergeCell ref="T163:T165"/>
    <mergeCell ref="U163:U165"/>
    <mergeCell ref="T148:T150"/>
    <mergeCell ref="U148:U150"/>
    <mergeCell ref="T151:T153"/>
    <mergeCell ref="U151:U153"/>
    <mergeCell ref="T154:T156"/>
    <mergeCell ref="U154:U156"/>
    <mergeCell ref="T175:T177"/>
    <mergeCell ref="U175:U177"/>
    <mergeCell ref="T178:T180"/>
    <mergeCell ref="U178:U180"/>
    <mergeCell ref="T181:T183"/>
    <mergeCell ref="U181:U183"/>
    <mergeCell ref="T166:T168"/>
    <mergeCell ref="U166:U168"/>
    <mergeCell ref="T169:T171"/>
    <mergeCell ref="U169:U171"/>
    <mergeCell ref="T172:T174"/>
    <mergeCell ref="U172:U174"/>
    <mergeCell ref="T193:T195"/>
    <mergeCell ref="U193:U195"/>
    <mergeCell ref="T196:T198"/>
    <mergeCell ref="U196:U198"/>
    <mergeCell ref="T199:T201"/>
    <mergeCell ref="U199:U201"/>
    <mergeCell ref="T184:T186"/>
    <mergeCell ref="U184:U186"/>
    <mergeCell ref="T187:T189"/>
    <mergeCell ref="U187:U189"/>
    <mergeCell ref="T190:T192"/>
    <mergeCell ref="U190:U192"/>
    <mergeCell ref="T211:T213"/>
    <mergeCell ref="U211:U213"/>
    <mergeCell ref="T214:T216"/>
    <mergeCell ref="U214:U216"/>
    <mergeCell ref="T217:T219"/>
    <mergeCell ref="U217:U219"/>
    <mergeCell ref="T202:T204"/>
    <mergeCell ref="U202:U204"/>
    <mergeCell ref="T205:T207"/>
    <mergeCell ref="U205:U207"/>
    <mergeCell ref="T208:T210"/>
    <mergeCell ref="U208:U210"/>
    <mergeCell ref="T229:T231"/>
    <mergeCell ref="U229:U231"/>
    <mergeCell ref="T232:T234"/>
    <mergeCell ref="U232:U234"/>
    <mergeCell ref="T235:T237"/>
    <mergeCell ref="U235:U237"/>
    <mergeCell ref="T220:T222"/>
    <mergeCell ref="U220:U222"/>
    <mergeCell ref="T223:T225"/>
    <mergeCell ref="U223:U225"/>
    <mergeCell ref="T226:T228"/>
    <mergeCell ref="U226:U228"/>
    <mergeCell ref="T247:T249"/>
    <mergeCell ref="U247:U249"/>
    <mergeCell ref="T250:T252"/>
    <mergeCell ref="U250:U252"/>
    <mergeCell ref="T253:T255"/>
    <mergeCell ref="U253:U255"/>
    <mergeCell ref="T238:T240"/>
    <mergeCell ref="U238:U240"/>
    <mergeCell ref="T241:T243"/>
    <mergeCell ref="U241:U243"/>
    <mergeCell ref="T244:T246"/>
    <mergeCell ref="U244:U246"/>
    <mergeCell ref="T265:T267"/>
    <mergeCell ref="U265:U267"/>
    <mergeCell ref="T268:T270"/>
    <mergeCell ref="U268:U270"/>
    <mergeCell ref="T271:T273"/>
    <mergeCell ref="U271:U273"/>
    <mergeCell ref="T256:T258"/>
    <mergeCell ref="U256:U258"/>
    <mergeCell ref="T259:T261"/>
    <mergeCell ref="U259:U261"/>
    <mergeCell ref="T262:T264"/>
    <mergeCell ref="U262:U264"/>
    <mergeCell ref="T283:T285"/>
    <mergeCell ref="U283:U285"/>
    <mergeCell ref="T286:T288"/>
    <mergeCell ref="U286:U288"/>
    <mergeCell ref="T289:T291"/>
    <mergeCell ref="U289:U291"/>
    <mergeCell ref="T274:T276"/>
    <mergeCell ref="U274:U276"/>
    <mergeCell ref="T277:T279"/>
    <mergeCell ref="U277:U279"/>
    <mergeCell ref="T280:T282"/>
    <mergeCell ref="U280:U282"/>
    <mergeCell ref="T301:T303"/>
    <mergeCell ref="U301:U303"/>
    <mergeCell ref="T304:T306"/>
    <mergeCell ref="U304:U306"/>
    <mergeCell ref="T307:T309"/>
    <mergeCell ref="U307:U309"/>
    <mergeCell ref="T292:T294"/>
    <mergeCell ref="U292:U294"/>
    <mergeCell ref="T295:T297"/>
    <mergeCell ref="U295:U297"/>
    <mergeCell ref="T298:T300"/>
    <mergeCell ref="U298:U300"/>
    <mergeCell ref="T319:T321"/>
    <mergeCell ref="U319:U321"/>
    <mergeCell ref="T322:T324"/>
    <mergeCell ref="U322:U324"/>
    <mergeCell ref="T325:T327"/>
    <mergeCell ref="U325:U327"/>
    <mergeCell ref="T310:T312"/>
    <mergeCell ref="U310:U312"/>
    <mergeCell ref="T313:T315"/>
    <mergeCell ref="U313:U315"/>
    <mergeCell ref="T316:T318"/>
    <mergeCell ref="U316:U318"/>
    <mergeCell ref="T337:T339"/>
    <mergeCell ref="U337:U339"/>
    <mergeCell ref="T340:T342"/>
    <mergeCell ref="U340:U342"/>
    <mergeCell ref="T343:T345"/>
    <mergeCell ref="U343:U345"/>
    <mergeCell ref="T328:T330"/>
    <mergeCell ref="U328:U330"/>
    <mergeCell ref="T331:T333"/>
    <mergeCell ref="U331:U333"/>
    <mergeCell ref="T334:T336"/>
    <mergeCell ref="U334:U336"/>
    <mergeCell ref="T355:T357"/>
    <mergeCell ref="U355:U357"/>
    <mergeCell ref="T358:T360"/>
    <mergeCell ref="U358:U360"/>
    <mergeCell ref="T361:T363"/>
    <mergeCell ref="U361:U363"/>
    <mergeCell ref="T346:T348"/>
    <mergeCell ref="U346:U348"/>
    <mergeCell ref="T349:T351"/>
    <mergeCell ref="U349:U351"/>
    <mergeCell ref="T352:T354"/>
    <mergeCell ref="U352:U354"/>
    <mergeCell ref="T373:T375"/>
    <mergeCell ref="U373:U375"/>
    <mergeCell ref="T376:T378"/>
    <mergeCell ref="U376:U378"/>
    <mergeCell ref="T379:T381"/>
    <mergeCell ref="U379:U381"/>
    <mergeCell ref="T364:T366"/>
    <mergeCell ref="U364:U366"/>
    <mergeCell ref="T367:T369"/>
    <mergeCell ref="U367:U369"/>
    <mergeCell ref="T370:T372"/>
    <mergeCell ref="U370:U372"/>
    <mergeCell ref="T391:T393"/>
    <mergeCell ref="U391:U393"/>
    <mergeCell ref="T394:T396"/>
    <mergeCell ref="U394:U396"/>
    <mergeCell ref="T397:T399"/>
    <mergeCell ref="U397:U399"/>
    <mergeCell ref="T382:T384"/>
    <mergeCell ref="U382:U384"/>
    <mergeCell ref="T385:T387"/>
    <mergeCell ref="U385:U387"/>
    <mergeCell ref="T388:T390"/>
    <mergeCell ref="U388:U390"/>
    <mergeCell ref="T409:T411"/>
    <mergeCell ref="U409:U411"/>
    <mergeCell ref="T412:T414"/>
    <mergeCell ref="U412:U414"/>
    <mergeCell ref="T415:T417"/>
    <mergeCell ref="U415:U417"/>
    <mergeCell ref="T400:T402"/>
    <mergeCell ref="U400:U402"/>
    <mergeCell ref="T403:T405"/>
    <mergeCell ref="U403:U405"/>
    <mergeCell ref="T406:T408"/>
    <mergeCell ref="U406:U408"/>
    <mergeCell ref="T427:T429"/>
    <mergeCell ref="U427:U429"/>
    <mergeCell ref="T430:T432"/>
    <mergeCell ref="U430:U432"/>
    <mergeCell ref="T433:T435"/>
    <mergeCell ref="U433:U435"/>
    <mergeCell ref="T418:T420"/>
    <mergeCell ref="U418:U420"/>
    <mergeCell ref="T421:T423"/>
    <mergeCell ref="U421:U423"/>
    <mergeCell ref="T424:T426"/>
    <mergeCell ref="U424:U426"/>
    <mergeCell ref="T445:T447"/>
    <mergeCell ref="U445:U447"/>
    <mergeCell ref="T448:T450"/>
    <mergeCell ref="U448:U450"/>
    <mergeCell ref="T451:T453"/>
    <mergeCell ref="U451:U453"/>
    <mergeCell ref="T436:T438"/>
    <mergeCell ref="U436:U438"/>
    <mergeCell ref="T439:T441"/>
    <mergeCell ref="U439:U441"/>
    <mergeCell ref="T442:T444"/>
    <mergeCell ref="U442:U444"/>
    <mergeCell ref="T463:T465"/>
    <mergeCell ref="U463:U465"/>
    <mergeCell ref="T466:T468"/>
    <mergeCell ref="U466:U468"/>
    <mergeCell ref="T469:T471"/>
    <mergeCell ref="U469:U471"/>
    <mergeCell ref="T454:T456"/>
    <mergeCell ref="U454:U456"/>
    <mergeCell ref="T457:T459"/>
    <mergeCell ref="U457:U459"/>
    <mergeCell ref="T460:T462"/>
    <mergeCell ref="U460:U462"/>
    <mergeCell ref="T481:T483"/>
    <mergeCell ref="U481:U483"/>
    <mergeCell ref="T484:T486"/>
    <mergeCell ref="U484:U486"/>
    <mergeCell ref="T487:T489"/>
    <mergeCell ref="U487:U489"/>
    <mergeCell ref="T472:T474"/>
    <mergeCell ref="U472:U474"/>
    <mergeCell ref="T475:T477"/>
    <mergeCell ref="U475:U477"/>
    <mergeCell ref="T478:T480"/>
    <mergeCell ref="U478:U480"/>
    <mergeCell ref="T499:T501"/>
    <mergeCell ref="U499:U501"/>
    <mergeCell ref="T502:T504"/>
    <mergeCell ref="U502:U504"/>
    <mergeCell ref="T505:T507"/>
    <mergeCell ref="U505:U507"/>
    <mergeCell ref="T490:T492"/>
    <mergeCell ref="U490:U492"/>
    <mergeCell ref="T493:T495"/>
    <mergeCell ref="U493:U495"/>
    <mergeCell ref="T496:T498"/>
    <mergeCell ref="U496:U498"/>
    <mergeCell ref="T517:T519"/>
    <mergeCell ref="U517:U519"/>
    <mergeCell ref="T520:T522"/>
    <mergeCell ref="U520:U522"/>
    <mergeCell ref="T523:T525"/>
    <mergeCell ref="U523:U525"/>
    <mergeCell ref="T508:T510"/>
    <mergeCell ref="U508:U510"/>
    <mergeCell ref="T511:T513"/>
    <mergeCell ref="U511:U513"/>
    <mergeCell ref="T514:T516"/>
    <mergeCell ref="U514:U516"/>
    <mergeCell ref="T535:T537"/>
    <mergeCell ref="U535:U537"/>
    <mergeCell ref="T538:T540"/>
    <mergeCell ref="U538:U540"/>
    <mergeCell ref="T541:T543"/>
    <mergeCell ref="U541:U543"/>
    <mergeCell ref="T526:T528"/>
    <mergeCell ref="U526:U528"/>
    <mergeCell ref="T529:T531"/>
    <mergeCell ref="U529:U531"/>
    <mergeCell ref="T532:T534"/>
    <mergeCell ref="U532:U534"/>
    <mergeCell ref="T553:T555"/>
    <mergeCell ref="U553:U555"/>
    <mergeCell ref="T556:T558"/>
    <mergeCell ref="U556:U558"/>
    <mergeCell ref="T559:T561"/>
    <mergeCell ref="U559:U561"/>
    <mergeCell ref="T544:T546"/>
    <mergeCell ref="U544:U546"/>
    <mergeCell ref="T547:T549"/>
    <mergeCell ref="U547:U549"/>
    <mergeCell ref="T550:T552"/>
    <mergeCell ref="U550:U552"/>
    <mergeCell ref="T571:T573"/>
    <mergeCell ref="U571:U573"/>
    <mergeCell ref="T574:T576"/>
    <mergeCell ref="U574:U576"/>
    <mergeCell ref="T577:T579"/>
    <mergeCell ref="U577:U579"/>
    <mergeCell ref="T562:T564"/>
    <mergeCell ref="U562:U564"/>
    <mergeCell ref="T565:T567"/>
    <mergeCell ref="U565:U567"/>
    <mergeCell ref="T568:T570"/>
    <mergeCell ref="U568:U570"/>
  </mergeCells>
  <conditionalFormatting sqref="U4 U7">
    <cfRule type="cellIs" dxfId="285" priority="286" operator="lessThanOrEqual">
      <formula>0</formula>
    </cfRule>
  </conditionalFormatting>
  <conditionalFormatting sqref="X4:Z9">
    <cfRule type="cellIs" dxfId="284" priority="285" operator="equal">
      <formula>4</formula>
    </cfRule>
    <cfRule type="cellIs" dxfId="283" priority="1" operator="equal">
      <formula>3</formula>
    </cfRule>
  </conditionalFormatting>
  <conditionalFormatting sqref="R4:R9">
    <cfRule type="expression" dxfId="282" priority="284">
      <formula>AD4="Incorrecto"</formula>
    </cfRule>
  </conditionalFormatting>
  <conditionalFormatting sqref="U10 U13">
    <cfRule type="cellIs" dxfId="281" priority="283" operator="lessThanOrEqual">
      <formula>0</formula>
    </cfRule>
  </conditionalFormatting>
  <conditionalFormatting sqref="X10:Z15">
    <cfRule type="cellIs" dxfId="280" priority="282" operator="equal">
      <formula>4</formula>
    </cfRule>
  </conditionalFormatting>
  <conditionalFormatting sqref="R10:R15">
    <cfRule type="expression" dxfId="279" priority="281">
      <formula>AD10="Incorrecto"</formula>
    </cfRule>
  </conditionalFormatting>
  <conditionalFormatting sqref="U16 U19">
    <cfRule type="cellIs" dxfId="278" priority="280" operator="lessThanOrEqual">
      <formula>0</formula>
    </cfRule>
  </conditionalFormatting>
  <conditionalFormatting sqref="X16:Z21">
    <cfRule type="cellIs" dxfId="277" priority="279" operator="equal">
      <formula>4</formula>
    </cfRule>
  </conditionalFormatting>
  <conditionalFormatting sqref="R16:R21">
    <cfRule type="expression" dxfId="276" priority="278">
      <formula>AD16="Incorrecto"</formula>
    </cfRule>
  </conditionalFormatting>
  <conditionalFormatting sqref="U22 U25">
    <cfRule type="cellIs" dxfId="275" priority="277" operator="lessThanOrEqual">
      <formula>0</formula>
    </cfRule>
  </conditionalFormatting>
  <conditionalFormatting sqref="X22:Z27">
    <cfRule type="cellIs" dxfId="274" priority="276" operator="equal">
      <formula>4</formula>
    </cfRule>
  </conditionalFormatting>
  <conditionalFormatting sqref="R22:R27">
    <cfRule type="expression" dxfId="273" priority="275">
      <formula>AD22="Incorrecto"</formula>
    </cfRule>
  </conditionalFormatting>
  <conditionalFormatting sqref="U28 U31">
    <cfRule type="cellIs" dxfId="272" priority="274" operator="lessThanOrEqual">
      <formula>0</formula>
    </cfRule>
  </conditionalFormatting>
  <conditionalFormatting sqref="X28:Z33">
    <cfRule type="cellIs" dxfId="271" priority="273" operator="equal">
      <formula>4</formula>
    </cfRule>
  </conditionalFormatting>
  <conditionalFormatting sqref="R28:R33">
    <cfRule type="expression" dxfId="270" priority="272">
      <formula>AD28="Incorrecto"</formula>
    </cfRule>
  </conditionalFormatting>
  <conditionalFormatting sqref="U34 U37">
    <cfRule type="cellIs" dxfId="269" priority="271" operator="lessThanOrEqual">
      <formula>0</formula>
    </cfRule>
  </conditionalFormatting>
  <conditionalFormatting sqref="X34:Z39">
    <cfRule type="cellIs" dxfId="268" priority="270" operator="equal">
      <formula>4</formula>
    </cfRule>
  </conditionalFormatting>
  <conditionalFormatting sqref="R34:R39">
    <cfRule type="expression" dxfId="267" priority="269">
      <formula>AD34="Incorrecto"</formula>
    </cfRule>
  </conditionalFormatting>
  <conditionalFormatting sqref="U40 U43">
    <cfRule type="cellIs" dxfId="266" priority="268" operator="lessThanOrEqual">
      <formula>0</formula>
    </cfRule>
  </conditionalFormatting>
  <conditionalFormatting sqref="X40:Z45">
    <cfRule type="cellIs" dxfId="265" priority="267" operator="equal">
      <formula>4</formula>
    </cfRule>
  </conditionalFormatting>
  <conditionalFormatting sqref="R40:R45">
    <cfRule type="expression" dxfId="264" priority="266">
      <formula>AD40="Incorrecto"</formula>
    </cfRule>
  </conditionalFormatting>
  <conditionalFormatting sqref="U46 U49">
    <cfRule type="cellIs" dxfId="263" priority="265" operator="lessThanOrEqual">
      <formula>0</formula>
    </cfRule>
  </conditionalFormatting>
  <conditionalFormatting sqref="X46:Z51">
    <cfRule type="cellIs" dxfId="262" priority="264" operator="equal">
      <formula>4</formula>
    </cfRule>
  </conditionalFormatting>
  <conditionalFormatting sqref="R46:R51">
    <cfRule type="expression" dxfId="261" priority="263">
      <formula>AD46="Incorrecto"</formula>
    </cfRule>
  </conditionalFormatting>
  <conditionalFormatting sqref="U52 U55">
    <cfRule type="cellIs" dxfId="260" priority="262" operator="lessThanOrEqual">
      <formula>0</formula>
    </cfRule>
  </conditionalFormatting>
  <conditionalFormatting sqref="X52:Z57">
    <cfRule type="cellIs" dxfId="259" priority="261" operator="equal">
      <formula>4</formula>
    </cfRule>
  </conditionalFormatting>
  <conditionalFormatting sqref="R52:R57">
    <cfRule type="expression" dxfId="258" priority="260">
      <formula>AD52="Incorrecto"</formula>
    </cfRule>
  </conditionalFormatting>
  <conditionalFormatting sqref="U58 U61">
    <cfRule type="cellIs" dxfId="257" priority="259" operator="lessThanOrEqual">
      <formula>0</formula>
    </cfRule>
  </conditionalFormatting>
  <conditionalFormatting sqref="X58:Z63">
    <cfRule type="cellIs" dxfId="256" priority="258" operator="equal">
      <formula>4</formula>
    </cfRule>
  </conditionalFormatting>
  <conditionalFormatting sqref="R58:R63">
    <cfRule type="expression" dxfId="255" priority="257">
      <formula>AD58="Incorrecto"</formula>
    </cfRule>
  </conditionalFormatting>
  <conditionalFormatting sqref="U64 U67">
    <cfRule type="cellIs" dxfId="254" priority="256" operator="lessThanOrEqual">
      <formula>0</formula>
    </cfRule>
  </conditionalFormatting>
  <conditionalFormatting sqref="X64:Z69">
    <cfRule type="cellIs" dxfId="253" priority="255" operator="equal">
      <formula>4</formula>
    </cfRule>
  </conditionalFormatting>
  <conditionalFormatting sqref="R64:R69">
    <cfRule type="expression" dxfId="252" priority="254">
      <formula>AD64="Incorrecto"</formula>
    </cfRule>
  </conditionalFormatting>
  <conditionalFormatting sqref="U70 U73">
    <cfRule type="cellIs" dxfId="251" priority="253" operator="lessThanOrEqual">
      <formula>0</formula>
    </cfRule>
  </conditionalFormatting>
  <conditionalFormatting sqref="X70:Z75">
    <cfRule type="cellIs" dxfId="250" priority="252" operator="equal">
      <formula>4</formula>
    </cfRule>
  </conditionalFormatting>
  <conditionalFormatting sqref="R70:R75">
    <cfRule type="expression" dxfId="249" priority="251">
      <formula>AD70="Incorrecto"</formula>
    </cfRule>
  </conditionalFormatting>
  <conditionalFormatting sqref="U76 U79">
    <cfRule type="cellIs" dxfId="248" priority="250" operator="lessThanOrEqual">
      <formula>0</formula>
    </cfRule>
  </conditionalFormatting>
  <conditionalFormatting sqref="X76:Z81">
    <cfRule type="cellIs" dxfId="247" priority="249" operator="equal">
      <formula>4</formula>
    </cfRule>
  </conditionalFormatting>
  <conditionalFormatting sqref="R76:R81">
    <cfRule type="expression" dxfId="246" priority="248">
      <formula>AD76="Incorrecto"</formula>
    </cfRule>
  </conditionalFormatting>
  <conditionalFormatting sqref="U82 U85">
    <cfRule type="cellIs" dxfId="245" priority="247" operator="lessThanOrEqual">
      <formula>0</formula>
    </cfRule>
  </conditionalFormatting>
  <conditionalFormatting sqref="X82:Z87">
    <cfRule type="cellIs" dxfId="244" priority="246" operator="equal">
      <formula>4</formula>
    </cfRule>
  </conditionalFormatting>
  <conditionalFormatting sqref="R82:R87">
    <cfRule type="expression" dxfId="243" priority="245">
      <formula>AD82="Incorrecto"</formula>
    </cfRule>
  </conditionalFormatting>
  <conditionalFormatting sqref="U88 U91">
    <cfRule type="cellIs" dxfId="242" priority="244" operator="lessThanOrEqual">
      <formula>0</formula>
    </cfRule>
  </conditionalFormatting>
  <conditionalFormatting sqref="X88:Z93">
    <cfRule type="cellIs" dxfId="241" priority="243" operator="equal">
      <formula>4</formula>
    </cfRule>
  </conditionalFormatting>
  <conditionalFormatting sqref="R88:R93">
    <cfRule type="expression" dxfId="240" priority="242">
      <formula>AD88="Incorrecto"</formula>
    </cfRule>
  </conditionalFormatting>
  <conditionalFormatting sqref="U94 U97">
    <cfRule type="cellIs" dxfId="239" priority="241" operator="lessThanOrEqual">
      <formula>0</formula>
    </cfRule>
  </conditionalFormatting>
  <conditionalFormatting sqref="X94:Z99">
    <cfRule type="cellIs" dxfId="238" priority="240" operator="equal">
      <formula>4</formula>
    </cfRule>
  </conditionalFormatting>
  <conditionalFormatting sqref="R94:R99">
    <cfRule type="expression" dxfId="237" priority="239">
      <formula>AD94="Incorrecto"</formula>
    </cfRule>
  </conditionalFormatting>
  <conditionalFormatting sqref="U100 U103">
    <cfRule type="cellIs" dxfId="236" priority="238" operator="lessThanOrEqual">
      <formula>0</formula>
    </cfRule>
  </conditionalFormatting>
  <conditionalFormatting sqref="X100:Z105">
    <cfRule type="cellIs" dxfId="235" priority="237" operator="equal">
      <formula>4</formula>
    </cfRule>
  </conditionalFormatting>
  <conditionalFormatting sqref="R100:R105">
    <cfRule type="expression" dxfId="234" priority="236">
      <formula>AD100="Incorrecto"</formula>
    </cfRule>
  </conditionalFormatting>
  <conditionalFormatting sqref="U106 U109">
    <cfRule type="cellIs" dxfId="233" priority="235" operator="lessThanOrEqual">
      <formula>0</formula>
    </cfRule>
  </conditionalFormatting>
  <conditionalFormatting sqref="X106:Z111">
    <cfRule type="cellIs" dxfId="232" priority="234" operator="equal">
      <formula>4</formula>
    </cfRule>
  </conditionalFormatting>
  <conditionalFormatting sqref="R106:R111">
    <cfRule type="expression" dxfId="231" priority="233">
      <formula>AD106="Incorrecto"</formula>
    </cfRule>
  </conditionalFormatting>
  <conditionalFormatting sqref="U112 U115">
    <cfRule type="cellIs" dxfId="230" priority="232" operator="lessThanOrEqual">
      <formula>0</formula>
    </cfRule>
  </conditionalFormatting>
  <conditionalFormatting sqref="X112:Z117">
    <cfRule type="cellIs" dxfId="229" priority="231" operator="equal">
      <formula>4</formula>
    </cfRule>
  </conditionalFormatting>
  <conditionalFormatting sqref="R112:R117">
    <cfRule type="expression" dxfId="228" priority="230">
      <formula>AD112="Incorrecto"</formula>
    </cfRule>
  </conditionalFormatting>
  <conditionalFormatting sqref="U118 U121">
    <cfRule type="cellIs" dxfId="227" priority="229" operator="lessThanOrEqual">
      <formula>0</formula>
    </cfRule>
  </conditionalFormatting>
  <conditionalFormatting sqref="X118:Z123">
    <cfRule type="cellIs" dxfId="226" priority="228" operator="equal">
      <formula>4</formula>
    </cfRule>
  </conditionalFormatting>
  <conditionalFormatting sqref="R118:R123">
    <cfRule type="expression" dxfId="225" priority="227">
      <formula>AD118="Incorrecto"</formula>
    </cfRule>
  </conditionalFormatting>
  <conditionalFormatting sqref="U124 U127">
    <cfRule type="cellIs" dxfId="224" priority="226" operator="lessThanOrEqual">
      <formula>0</formula>
    </cfRule>
  </conditionalFormatting>
  <conditionalFormatting sqref="X124:Z129">
    <cfRule type="cellIs" dxfId="223" priority="225" operator="equal">
      <formula>4</formula>
    </cfRule>
  </conditionalFormatting>
  <conditionalFormatting sqref="R124:R129">
    <cfRule type="expression" dxfId="222" priority="224">
      <formula>AD124="Incorrecto"</formula>
    </cfRule>
  </conditionalFormatting>
  <conditionalFormatting sqref="U130 U133">
    <cfRule type="cellIs" dxfId="221" priority="223" operator="lessThanOrEqual">
      <formula>0</formula>
    </cfRule>
  </conditionalFormatting>
  <conditionalFormatting sqref="X130:Z135">
    <cfRule type="cellIs" dxfId="220" priority="222" operator="equal">
      <formula>4</formula>
    </cfRule>
  </conditionalFormatting>
  <conditionalFormatting sqref="R130:R135">
    <cfRule type="expression" dxfId="219" priority="221">
      <formula>AD130="Incorrecto"</formula>
    </cfRule>
  </conditionalFormatting>
  <conditionalFormatting sqref="U136 U139">
    <cfRule type="cellIs" dxfId="218" priority="220" operator="lessThanOrEqual">
      <formula>0</formula>
    </cfRule>
  </conditionalFormatting>
  <conditionalFormatting sqref="X136:Z141">
    <cfRule type="cellIs" dxfId="217" priority="219" operator="equal">
      <formula>4</formula>
    </cfRule>
  </conditionalFormatting>
  <conditionalFormatting sqref="R136:R141">
    <cfRule type="expression" dxfId="216" priority="218">
      <formula>AD136="Incorrecto"</formula>
    </cfRule>
  </conditionalFormatting>
  <conditionalFormatting sqref="U142 U145">
    <cfRule type="cellIs" dxfId="215" priority="217" operator="lessThanOrEqual">
      <formula>0</formula>
    </cfRule>
  </conditionalFormatting>
  <conditionalFormatting sqref="X142:Z147">
    <cfRule type="cellIs" dxfId="214" priority="216" operator="equal">
      <formula>4</formula>
    </cfRule>
  </conditionalFormatting>
  <conditionalFormatting sqref="R142:R147">
    <cfRule type="expression" dxfId="213" priority="215">
      <formula>AD142="Incorrecto"</formula>
    </cfRule>
  </conditionalFormatting>
  <conditionalFormatting sqref="U148 U151">
    <cfRule type="cellIs" dxfId="212" priority="214" operator="lessThanOrEqual">
      <formula>0</formula>
    </cfRule>
  </conditionalFormatting>
  <conditionalFormatting sqref="X148:Z153">
    <cfRule type="cellIs" dxfId="211" priority="213" operator="equal">
      <formula>4</formula>
    </cfRule>
  </conditionalFormatting>
  <conditionalFormatting sqref="R148:R153">
    <cfRule type="expression" dxfId="210" priority="212">
      <formula>AD148="Incorrecto"</formula>
    </cfRule>
  </conditionalFormatting>
  <conditionalFormatting sqref="U154 U157">
    <cfRule type="cellIs" dxfId="209" priority="211" operator="lessThanOrEqual">
      <formula>0</formula>
    </cfRule>
  </conditionalFormatting>
  <conditionalFormatting sqref="X154:Z159">
    <cfRule type="cellIs" dxfId="208" priority="210" operator="equal">
      <formula>4</formula>
    </cfRule>
  </conditionalFormatting>
  <conditionalFormatting sqref="R154:R159">
    <cfRule type="expression" dxfId="207" priority="209">
      <formula>AD154="Incorrecto"</formula>
    </cfRule>
  </conditionalFormatting>
  <conditionalFormatting sqref="U160 U163">
    <cfRule type="cellIs" dxfId="206" priority="208" operator="lessThanOrEqual">
      <formula>0</formula>
    </cfRule>
  </conditionalFormatting>
  <conditionalFormatting sqref="X160:Z165">
    <cfRule type="cellIs" dxfId="205" priority="207" operator="equal">
      <formula>4</formula>
    </cfRule>
  </conditionalFormatting>
  <conditionalFormatting sqref="R160:R165">
    <cfRule type="expression" dxfId="204" priority="206">
      <formula>AD160="Incorrecto"</formula>
    </cfRule>
  </conditionalFormatting>
  <conditionalFormatting sqref="U166 U169">
    <cfRule type="cellIs" dxfId="203" priority="205" operator="lessThanOrEqual">
      <formula>0</formula>
    </cfRule>
  </conditionalFormatting>
  <conditionalFormatting sqref="X166:Z171">
    <cfRule type="cellIs" dxfId="202" priority="204" operator="equal">
      <formula>4</formula>
    </cfRule>
  </conditionalFormatting>
  <conditionalFormatting sqref="R166:R171">
    <cfRule type="expression" dxfId="201" priority="203">
      <formula>AD166="Incorrecto"</formula>
    </cfRule>
  </conditionalFormatting>
  <conditionalFormatting sqref="U172 U175">
    <cfRule type="cellIs" dxfId="200" priority="202" operator="lessThanOrEqual">
      <formula>0</formula>
    </cfRule>
  </conditionalFormatting>
  <conditionalFormatting sqref="X172:Z177">
    <cfRule type="cellIs" dxfId="199" priority="201" operator="equal">
      <formula>4</formula>
    </cfRule>
  </conditionalFormatting>
  <conditionalFormatting sqref="R172:R177">
    <cfRule type="expression" dxfId="198" priority="200">
      <formula>AD172="Incorrecto"</formula>
    </cfRule>
  </conditionalFormatting>
  <conditionalFormatting sqref="U178 U181">
    <cfRule type="cellIs" dxfId="197" priority="199" operator="lessThanOrEqual">
      <formula>0</formula>
    </cfRule>
  </conditionalFormatting>
  <conditionalFormatting sqref="X178:Z183">
    <cfRule type="cellIs" dxfId="196" priority="198" operator="equal">
      <formula>4</formula>
    </cfRule>
  </conditionalFormatting>
  <conditionalFormatting sqref="R178:R183">
    <cfRule type="expression" dxfId="195" priority="197">
      <formula>AD178="Incorrecto"</formula>
    </cfRule>
  </conditionalFormatting>
  <conditionalFormatting sqref="U184 U187">
    <cfRule type="cellIs" dxfId="194" priority="196" operator="lessThanOrEqual">
      <formula>0</formula>
    </cfRule>
  </conditionalFormatting>
  <conditionalFormatting sqref="X184:Z189">
    <cfRule type="cellIs" dxfId="193" priority="195" operator="equal">
      <formula>4</formula>
    </cfRule>
  </conditionalFormatting>
  <conditionalFormatting sqref="R184:R189">
    <cfRule type="expression" dxfId="192" priority="194">
      <formula>AD184="Incorrecto"</formula>
    </cfRule>
  </conditionalFormatting>
  <conditionalFormatting sqref="U190 U193">
    <cfRule type="cellIs" dxfId="191" priority="193" operator="lessThanOrEqual">
      <formula>0</formula>
    </cfRule>
  </conditionalFormatting>
  <conditionalFormatting sqref="X190:Z195">
    <cfRule type="cellIs" dxfId="190" priority="192" operator="equal">
      <formula>4</formula>
    </cfRule>
  </conditionalFormatting>
  <conditionalFormatting sqref="R190:R195">
    <cfRule type="expression" dxfId="189" priority="191">
      <formula>AD190="Incorrecto"</formula>
    </cfRule>
  </conditionalFormatting>
  <conditionalFormatting sqref="U196 U199">
    <cfRule type="cellIs" dxfId="188" priority="190" operator="lessThanOrEqual">
      <formula>0</formula>
    </cfRule>
  </conditionalFormatting>
  <conditionalFormatting sqref="X196:Z201">
    <cfRule type="cellIs" dxfId="187" priority="189" operator="equal">
      <formula>4</formula>
    </cfRule>
  </conditionalFormatting>
  <conditionalFormatting sqref="R196:R201">
    <cfRule type="expression" dxfId="186" priority="188">
      <formula>AD196="Incorrecto"</formula>
    </cfRule>
  </conditionalFormatting>
  <conditionalFormatting sqref="U202 U205">
    <cfRule type="cellIs" dxfId="185" priority="187" operator="lessThanOrEqual">
      <formula>0</formula>
    </cfRule>
  </conditionalFormatting>
  <conditionalFormatting sqref="X202:Z207">
    <cfRule type="cellIs" dxfId="184" priority="186" operator="equal">
      <formula>4</formula>
    </cfRule>
  </conditionalFormatting>
  <conditionalFormatting sqref="R202:R207">
    <cfRule type="expression" dxfId="183" priority="185">
      <formula>AD202="Incorrecto"</formula>
    </cfRule>
  </conditionalFormatting>
  <conditionalFormatting sqref="U208 U211">
    <cfRule type="cellIs" dxfId="182" priority="184" operator="lessThanOrEqual">
      <formula>0</formula>
    </cfRule>
  </conditionalFormatting>
  <conditionalFormatting sqref="X208:Z213">
    <cfRule type="cellIs" dxfId="181" priority="183" operator="equal">
      <formula>4</formula>
    </cfRule>
  </conditionalFormatting>
  <conditionalFormatting sqref="R208:R213">
    <cfRule type="expression" dxfId="180" priority="182">
      <formula>AD208="Incorrecto"</formula>
    </cfRule>
  </conditionalFormatting>
  <conditionalFormatting sqref="U214 U217">
    <cfRule type="cellIs" dxfId="179" priority="181" operator="lessThanOrEqual">
      <formula>0</formula>
    </cfRule>
  </conditionalFormatting>
  <conditionalFormatting sqref="X214:Z219">
    <cfRule type="cellIs" dxfId="178" priority="180" operator="equal">
      <formula>4</formula>
    </cfRule>
  </conditionalFormatting>
  <conditionalFormatting sqref="R214:R219">
    <cfRule type="expression" dxfId="177" priority="179">
      <formula>AD214="Incorrecto"</formula>
    </cfRule>
  </conditionalFormatting>
  <conditionalFormatting sqref="U220 U223">
    <cfRule type="cellIs" dxfId="176" priority="178" operator="lessThanOrEqual">
      <formula>0</formula>
    </cfRule>
  </conditionalFormatting>
  <conditionalFormatting sqref="X220:Z225">
    <cfRule type="cellIs" dxfId="175" priority="177" operator="equal">
      <formula>4</formula>
    </cfRule>
  </conditionalFormatting>
  <conditionalFormatting sqref="R220:R225">
    <cfRule type="expression" dxfId="174" priority="176">
      <formula>AD220="Incorrecto"</formula>
    </cfRule>
  </conditionalFormatting>
  <conditionalFormatting sqref="U226 U229">
    <cfRule type="cellIs" dxfId="173" priority="175" operator="lessThanOrEqual">
      <formula>0</formula>
    </cfRule>
  </conditionalFormatting>
  <conditionalFormatting sqref="X226:Z231">
    <cfRule type="cellIs" dxfId="172" priority="174" operator="equal">
      <formula>4</formula>
    </cfRule>
  </conditionalFormatting>
  <conditionalFormatting sqref="R226:R231">
    <cfRule type="expression" dxfId="171" priority="173">
      <formula>AD226="Incorrecto"</formula>
    </cfRule>
  </conditionalFormatting>
  <conditionalFormatting sqref="U232 U235">
    <cfRule type="cellIs" dxfId="170" priority="172" operator="lessThanOrEqual">
      <formula>0</formula>
    </cfRule>
  </conditionalFormatting>
  <conditionalFormatting sqref="X232:Z237">
    <cfRule type="cellIs" dxfId="169" priority="171" operator="equal">
      <formula>4</formula>
    </cfRule>
  </conditionalFormatting>
  <conditionalFormatting sqref="R232:R237">
    <cfRule type="expression" dxfId="168" priority="170">
      <formula>AD232="Incorrecto"</formula>
    </cfRule>
  </conditionalFormatting>
  <conditionalFormatting sqref="U238 U241">
    <cfRule type="cellIs" dxfId="167" priority="169" operator="lessThanOrEqual">
      <formula>0</formula>
    </cfRule>
  </conditionalFormatting>
  <conditionalFormatting sqref="X238:Z243">
    <cfRule type="cellIs" dxfId="166" priority="168" operator="equal">
      <formula>4</formula>
    </cfRule>
  </conditionalFormatting>
  <conditionalFormatting sqref="R238:R243">
    <cfRule type="expression" dxfId="165" priority="167">
      <formula>AD238="Incorrecto"</formula>
    </cfRule>
  </conditionalFormatting>
  <conditionalFormatting sqref="U244 U247">
    <cfRule type="cellIs" dxfId="164" priority="166" operator="lessThanOrEqual">
      <formula>0</formula>
    </cfRule>
  </conditionalFormatting>
  <conditionalFormatting sqref="X244:Z249">
    <cfRule type="cellIs" dxfId="163" priority="165" operator="equal">
      <formula>4</formula>
    </cfRule>
  </conditionalFormatting>
  <conditionalFormatting sqref="R244:R249">
    <cfRule type="expression" dxfId="162" priority="164">
      <formula>AD244="Incorrecto"</formula>
    </cfRule>
  </conditionalFormatting>
  <conditionalFormatting sqref="U250 U253">
    <cfRule type="cellIs" dxfId="161" priority="163" operator="lessThanOrEqual">
      <formula>0</formula>
    </cfRule>
  </conditionalFormatting>
  <conditionalFormatting sqref="X250:Z255">
    <cfRule type="cellIs" dxfId="160" priority="162" operator="equal">
      <formula>4</formula>
    </cfRule>
  </conditionalFormatting>
  <conditionalFormatting sqref="R250:R255">
    <cfRule type="expression" dxfId="159" priority="161">
      <formula>AD250="Incorrecto"</formula>
    </cfRule>
  </conditionalFormatting>
  <conditionalFormatting sqref="U256 U259">
    <cfRule type="cellIs" dxfId="158" priority="160" operator="lessThanOrEqual">
      <formula>0</formula>
    </cfRule>
  </conditionalFormatting>
  <conditionalFormatting sqref="X256:Z261">
    <cfRule type="cellIs" dxfId="157" priority="159" operator="equal">
      <formula>4</formula>
    </cfRule>
  </conditionalFormatting>
  <conditionalFormatting sqref="R256:R261">
    <cfRule type="expression" dxfId="156" priority="158">
      <formula>AD256="Incorrecto"</formula>
    </cfRule>
  </conditionalFormatting>
  <conditionalFormatting sqref="U262 U265">
    <cfRule type="cellIs" dxfId="155" priority="157" operator="lessThanOrEqual">
      <formula>0</formula>
    </cfRule>
  </conditionalFormatting>
  <conditionalFormatting sqref="X262:Z267">
    <cfRule type="cellIs" dxfId="154" priority="156" operator="equal">
      <formula>4</formula>
    </cfRule>
  </conditionalFormatting>
  <conditionalFormatting sqref="R262:R267">
    <cfRule type="expression" dxfId="153" priority="155">
      <formula>AD262="Incorrecto"</formula>
    </cfRule>
  </conditionalFormatting>
  <conditionalFormatting sqref="U268 U271">
    <cfRule type="cellIs" dxfId="152" priority="154" operator="lessThanOrEqual">
      <formula>0</formula>
    </cfRule>
  </conditionalFormatting>
  <conditionalFormatting sqref="X268:Z273">
    <cfRule type="cellIs" dxfId="151" priority="153" operator="equal">
      <formula>4</formula>
    </cfRule>
  </conditionalFormatting>
  <conditionalFormatting sqref="R268:R273">
    <cfRule type="expression" dxfId="150" priority="152">
      <formula>AD268="Incorrecto"</formula>
    </cfRule>
  </conditionalFormatting>
  <conditionalFormatting sqref="U274 U277">
    <cfRule type="cellIs" dxfId="149" priority="151" operator="lessThanOrEqual">
      <formula>0</formula>
    </cfRule>
  </conditionalFormatting>
  <conditionalFormatting sqref="X274:Z279">
    <cfRule type="cellIs" dxfId="148" priority="150" operator="equal">
      <formula>4</formula>
    </cfRule>
  </conditionalFormatting>
  <conditionalFormatting sqref="R274:R279">
    <cfRule type="expression" dxfId="147" priority="149">
      <formula>AD274="Incorrecto"</formula>
    </cfRule>
  </conditionalFormatting>
  <conditionalFormatting sqref="U280 U283">
    <cfRule type="cellIs" dxfId="146" priority="148" operator="lessThanOrEqual">
      <formula>0</formula>
    </cfRule>
  </conditionalFormatting>
  <conditionalFormatting sqref="X280:Z285">
    <cfRule type="cellIs" dxfId="145" priority="147" operator="equal">
      <formula>4</formula>
    </cfRule>
  </conditionalFormatting>
  <conditionalFormatting sqref="R280:R285">
    <cfRule type="expression" dxfId="144" priority="146">
      <formula>AD280="Incorrecto"</formula>
    </cfRule>
  </conditionalFormatting>
  <conditionalFormatting sqref="U286 U289">
    <cfRule type="cellIs" dxfId="143" priority="145" operator="lessThanOrEqual">
      <formula>0</formula>
    </cfRule>
  </conditionalFormatting>
  <conditionalFormatting sqref="X286:Z291">
    <cfRule type="cellIs" dxfId="142" priority="144" operator="equal">
      <formula>4</formula>
    </cfRule>
  </conditionalFormatting>
  <conditionalFormatting sqref="R286:R291">
    <cfRule type="expression" dxfId="141" priority="143">
      <formula>AD286="Incorrecto"</formula>
    </cfRule>
  </conditionalFormatting>
  <conditionalFormatting sqref="U292 U295">
    <cfRule type="cellIs" dxfId="140" priority="142" operator="lessThanOrEqual">
      <formula>0</formula>
    </cfRule>
  </conditionalFormatting>
  <conditionalFormatting sqref="X292:Z297">
    <cfRule type="cellIs" dxfId="139" priority="141" operator="equal">
      <formula>4</formula>
    </cfRule>
  </conditionalFormatting>
  <conditionalFormatting sqref="R292:R297">
    <cfRule type="expression" dxfId="138" priority="140">
      <formula>AD292="Incorrecto"</formula>
    </cfRule>
  </conditionalFormatting>
  <conditionalFormatting sqref="U298 U301">
    <cfRule type="cellIs" dxfId="137" priority="139" operator="lessThanOrEqual">
      <formula>0</formula>
    </cfRule>
  </conditionalFormatting>
  <conditionalFormatting sqref="X298:Z303">
    <cfRule type="cellIs" dxfId="136" priority="138" operator="equal">
      <formula>4</formula>
    </cfRule>
  </conditionalFormatting>
  <conditionalFormatting sqref="R298:R303">
    <cfRule type="expression" dxfId="135" priority="137">
      <formula>AD298="Incorrecto"</formula>
    </cfRule>
  </conditionalFormatting>
  <conditionalFormatting sqref="U304 U307">
    <cfRule type="cellIs" dxfId="134" priority="136" operator="lessThanOrEqual">
      <formula>0</formula>
    </cfRule>
  </conditionalFormatting>
  <conditionalFormatting sqref="X304:Z309">
    <cfRule type="cellIs" dxfId="133" priority="135" operator="equal">
      <formula>4</formula>
    </cfRule>
  </conditionalFormatting>
  <conditionalFormatting sqref="R304:R309">
    <cfRule type="expression" dxfId="132" priority="134">
      <formula>AD304="Incorrecto"</formula>
    </cfRule>
  </conditionalFormatting>
  <conditionalFormatting sqref="U316 U319 U310 U313">
    <cfRule type="cellIs" dxfId="131" priority="133" operator="lessThanOrEqual">
      <formula>0</formula>
    </cfRule>
  </conditionalFormatting>
  <conditionalFormatting sqref="X310:Z321">
    <cfRule type="cellIs" dxfId="130" priority="132" operator="equal">
      <formula>4</formula>
    </cfRule>
  </conditionalFormatting>
  <conditionalFormatting sqref="R310:R321">
    <cfRule type="expression" dxfId="129" priority="131">
      <formula>AD310="Incorrecto"</formula>
    </cfRule>
  </conditionalFormatting>
  <conditionalFormatting sqref="U322 U325">
    <cfRule type="cellIs" dxfId="128" priority="130" operator="lessThanOrEqual">
      <formula>0</formula>
    </cfRule>
  </conditionalFormatting>
  <conditionalFormatting sqref="X322:Z327">
    <cfRule type="cellIs" dxfId="127" priority="129" operator="equal">
      <formula>4</formula>
    </cfRule>
  </conditionalFormatting>
  <conditionalFormatting sqref="R322:R327">
    <cfRule type="expression" dxfId="126" priority="128">
      <formula>AD322="Incorrecto"</formula>
    </cfRule>
  </conditionalFormatting>
  <conditionalFormatting sqref="U328 U331">
    <cfRule type="cellIs" dxfId="125" priority="127" operator="lessThanOrEqual">
      <formula>0</formula>
    </cfRule>
  </conditionalFormatting>
  <conditionalFormatting sqref="X328:Z333">
    <cfRule type="cellIs" dxfId="124" priority="126" operator="equal">
      <formula>4</formula>
    </cfRule>
  </conditionalFormatting>
  <conditionalFormatting sqref="R328:R333">
    <cfRule type="expression" dxfId="123" priority="125">
      <formula>AD328="Incorrecto"</formula>
    </cfRule>
  </conditionalFormatting>
  <conditionalFormatting sqref="U334 U337">
    <cfRule type="cellIs" dxfId="122" priority="124" operator="lessThanOrEqual">
      <formula>0</formula>
    </cfRule>
  </conditionalFormatting>
  <conditionalFormatting sqref="X334:Z339">
    <cfRule type="cellIs" dxfId="121" priority="123" operator="equal">
      <formula>4</formula>
    </cfRule>
  </conditionalFormatting>
  <conditionalFormatting sqref="R334:R339">
    <cfRule type="expression" dxfId="120" priority="122">
      <formula>AD334="Incorrecto"</formula>
    </cfRule>
  </conditionalFormatting>
  <conditionalFormatting sqref="U340 U343">
    <cfRule type="cellIs" dxfId="119" priority="121" operator="lessThanOrEqual">
      <formula>0</formula>
    </cfRule>
  </conditionalFormatting>
  <conditionalFormatting sqref="X340:Z345">
    <cfRule type="cellIs" dxfId="118" priority="120" operator="equal">
      <formula>4</formula>
    </cfRule>
  </conditionalFormatting>
  <conditionalFormatting sqref="R340:R345">
    <cfRule type="expression" dxfId="117" priority="119">
      <formula>AD340="Incorrecto"</formula>
    </cfRule>
  </conditionalFormatting>
  <conditionalFormatting sqref="U346 U349">
    <cfRule type="cellIs" dxfId="116" priority="118" operator="lessThanOrEqual">
      <formula>0</formula>
    </cfRule>
  </conditionalFormatting>
  <conditionalFormatting sqref="X346:Z351">
    <cfRule type="cellIs" dxfId="115" priority="117" operator="equal">
      <formula>4</formula>
    </cfRule>
  </conditionalFormatting>
  <conditionalFormatting sqref="R346:R351">
    <cfRule type="expression" dxfId="114" priority="116">
      <formula>AD346="Incorrecto"</formula>
    </cfRule>
  </conditionalFormatting>
  <conditionalFormatting sqref="U352 U355">
    <cfRule type="cellIs" dxfId="113" priority="115" operator="lessThanOrEqual">
      <formula>0</formula>
    </cfRule>
  </conditionalFormatting>
  <conditionalFormatting sqref="X352:Z357">
    <cfRule type="cellIs" dxfId="112" priority="114" operator="equal">
      <formula>4</formula>
    </cfRule>
  </conditionalFormatting>
  <conditionalFormatting sqref="R352:R357">
    <cfRule type="expression" dxfId="111" priority="113">
      <formula>AD352="Incorrecto"</formula>
    </cfRule>
  </conditionalFormatting>
  <conditionalFormatting sqref="U358 U361">
    <cfRule type="cellIs" dxfId="110" priority="112" operator="lessThanOrEqual">
      <formula>0</formula>
    </cfRule>
  </conditionalFormatting>
  <conditionalFormatting sqref="X358:Z363">
    <cfRule type="cellIs" dxfId="109" priority="111" operator="equal">
      <formula>4</formula>
    </cfRule>
  </conditionalFormatting>
  <conditionalFormatting sqref="R358:R363">
    <cfRule type="expression" dxfId="108" priority="110">
      <formula>AD358="Incorrecto"</formula>
    </cfRule>
  </conditionalFormatting>
  <conditionalFormatting sqref="U364 U367">
    <cfRule type="cellIs" dxfId="107" priority="109" operator="lessThanOrEqual">
      <formula>0</formula>
    </cfRule>
  </conditionalFormatting>
  <conditionalFormatting sqref="X364:Z369">
    <cfRule type="cellIs" dxfId="106" priority="108" operator="equal">
      <formula>4</formula>
    </cfRule>
  </conditionalFormatting>
  <conditionalFormatting sqref="R364:R369">
    <cfRule type="expression" dxfId="105" priority="107">
      <formula>AD364="Incorrecto"</formula>
    </cfRule>
  </conditionalFormatting>
  <conditionalFormatting sqref="U370 U373">
    <cfRule type="cellIs" dxfId="104" priority="106" operator="lessThanOrEqual">
      <formula>0</formula>
    </cfRule>
  </conditionalFormatting>
  <conditionalFormatting sqref="X370:Z375">
    <cfRule type="cellIs" dxfId="103" priority="105" operator="equal">
      <formula>4</formula>
    </cfRule>
  </conditionalFormatting>
  <conditionalFormatting sqref="R370:R375">
    <cfRule type="expression" dxfId="102" priority="104">
      <formula>AD370="Incorrecto"</formula>
    </cfRule>
  </conditionalFormatting>
  <conditionalFormatting sqref="U376 U379">
    <cfRule type="cellIs" dxfId="101" priority="103" operator="lessThanOrEqual">
      <formula>0</formula>
    </cfRule>
  </conditionalFormatting>
  <conditionalFormatting sqref="X376:Z381">
    <cfRule type="cellIs" dxfId="100" priority="102" operator="equal">
      <formula>4</formula>
    </cfRule>
  </conditionalFormatting>
  <conditionalFormatting sqref="R376:R381">
    <cfRule type="expression" dxfId="99" priority="101">
      <formula>AD376="Incorrecto"</formula>
    </cfRule>
  </conditionalFormatting>
  <conditionalFormatting sqref="U382 U385">
    <cfRule type="cellIs" dxfId="98" priority="100" operator="lessThanOrEqual">
      <formula>0</formula>
    </cfRule>
  </conditionalFormatting>
  <conditionalFormatting sqref="X382:Z387">
    <cfRule type="cellIs" dxfId="97" priority="99" operator="equal">
      <formula>4</formula>
    </cfRule>
  </conditionalFormatting>
  <conditionalFormatting sqref="R382:R387">
    <cfRule type="expression" dxfId="96" priority="98">
      <formula>AD382="Incorrecto"</formula>
    </cfRule>
  </conditionalFormatting>
  <conditionalFormatting sqref="U388 U391">
    <cfRule type="cellIs" dxfId="95" priority="97" operator="lessThanOrEqual">
      <formula>0</formula>
    </cfRule>
  </conditionalFormatting>
  <conditionalFormatting sqref="X388:Z393">
    <cfRule type="cellIs" dxfId="94" priority="96" operator="equal">
      <formula>4</formula>
    </cfRule>
  </conditionalFormatting>
  <conditionalFormatting sqref="R388:R393">
    <cfRule type="expression" dxfId="93" priority="95">
      <formula>AD388="Incorrecto"</formula>
    </cfRule>
  </conditionalFormatting>
  <conditionalFormatting sqref="U394 U397">
    <cfRule type="cellIs" dxfId="92" priority="94" operator="lessThanOrEqual">
      <formula>0</formula>
    </cfRule>
  </conditionalFormatting>
  <conditionalFormatting sqref="X394:Z399">
    <cfRule type="cellIs" dxfId="91" priority="93" operator="equal">
      <formula>4</formula>
    </cfRule>
  </conditionalFormatting>
  <conditionalFormatting sqref="R394:R399">
    <cfRule type="expression" dxfId="90" priority="92">
      <formula>AD394="Incorrecto"</formula>
    </cfRule>
  </conditionalFormatting>
  <conditionalFormatting sqref="U400 U403">
    <cfRule type="cellIs" dxfId="89" priority="91" operator="lessThanOrEqual">
      <formula>0</formula>
    </cfRule>
  </conditionalFormatting>
  <conditionalFormatting sqref="X400:Z405">
    <cfRule type="cellIs" dxfId="88" priority="90" operator="equal">
      <formula>4</formula>
    </cfRule>
  </conditionalFormatting>
  <conditionalFormatting sqref="R400:R405">
    <cfRule type="expression" dxfId="87" priority="89">
      <formula>AD400="Incorrecto"</formula>
    </cfRule>
  </conditionalFormatting>
  <conditionalFormatting sqref="U406 U409">
    <cfRule type="cellIs" dxfId="86" priority="88" operator="lessThanOrEqual">
      <formula>0</formula>
    </cfRule>
  </conditionalFormatting>
  <conditionalFormatting sqref="X406:Z411">
    <cfRule type="cellIs" dxfId="85" priority="87" operator="equal">
      <formula>4</formula>
    </cfRule>
  </conditionalFormatting>
  <conditionalFormatting sqref="R406:R411">
    <cfRule type="expression" dxfId="84" priority="86">
      <formula>AD406="Incorrecto"</formula>
    </cfRule>
  </conditionalFormatting>
  <conditionalFormatting sqref="U412 U415">
    <cfRule type="cellIs" dxfId="83" priority="85" operator="lessThanOrEqual">
      <formula>0</formula>
    </cfRule>
  </conditionalFormatting>
  <conditionalFormatting sqref="X412:Z417">
    <cfRule type="cellIs" dxfId="82" priority="84" operator="equal">
      <formula>4</formula>
    </cfRule>
  </conditionalFormatting>
  <conditionalFormatting sqref="R412:R417">
    <cfRule type="expression" dxfId="81" priority="83">
      <formula>AD412="Incorrecto"</formula>
    </cfRule>
  </conditionalFormatting>
  <conditionalFormatting sqref="U418 U421">
    <cfRule type="cellIs" dxfId="80" priority="82" operator="lessThanOrEqual">
      <formula>0</formula>
    </cfRule>
  </conditionalFormatting>
  <conditionalFormatting sqref="X418:Z423">
    <cfRule type="cellIs" dxfId="79" priority="81" operator="equal">
      <formula>4</formula>
    </cfRule>
  </conditionalFormatting>
  <conditionalFormatting sqref="R418:R423">
    <cfRule type="expression" dxfId="78" priority="80">
      <formula>AD418="Incorrecto"</formula>
    </cfRule>
  </conditionalFormatting>
  <conditionalFormatting sqref="U424 U427">
    <cfRule type="cellIs" dxfId="77" priority="79" operator="lessThanOrEqual">
      <formula>0</formula>
    </cfRule>
  </conditionalFormatting>
  <conditionalFormatting sqref="X424:Z429">
    <cfRule type="cellIs" dxfId="76" priority="78" operator="equal">
      <formula>4</formula>
    </cfRule>
  </conditionalFormatting>
  <conditionalFormatting sqref="R424:R429">
    <cfRule type="expression" dxfId="75" priority="77">
      <formula>AD424="Incorrecto"</formula>
    </cfRule>
  </conditionalFormatting>
  <conditionalFormatting sqref="U430 U433">
    <cfRule type="cellIs" dxfId="74" priority="76" operator="lessThanOrEqual">
      <formula>0</formula>
    </cfRule>
  </conditionalFormatting>
  <conditionalFormatting sqref="X430:Z435">
    <cfRule type="cellIs" dxfId="73" priority="75" operator="equal">
      <formula>4</formula>
    </cfRule>
  </conditionalFormatting>
  <conditionalFormatting sqref="R430:R435">
    <cfRule type="expression" dxfId="72" priority="74">
      <formula>AD430="Incorrecto"</formula>
    </cfRule>
  </conditionalFormatting>
  <conditionalFormatting sqref="U436 U439">
    <cfRule type="cellIs" dxfId="71" priority="73" operator="lessThanOrEqual">
      <formula>0</formula>
    </cfRule>
  </conditionalFormatting>
  <conditionalFormatting sqref="X436:Z441">
    <cfRule type="cellIs" dxfId="70" priority="72" operator="equal">
      <formula>4</formula>
    </cfRule>
  </conditionalFormatting>
  <conditionalFormatting sqref="R436:R441">
    <cfRule type="expression" dxfId="69" priority="71">
      <formula>AD436="Incorrecto"</formula>
    </cfRule>
  </conditionalFormatting>
  <conditionalFormatting sqref="U442 U445">
    <cfRule type="cellIs" dxfId="68" priority="70" operator="lessThanOrEqual">
      <formula>0</formula>
    </cfRule>
  </conditionalFormatting>
  <conditionalFormatting sqref="X442:Z447">
    <cfRule type="cellIs" dxfId="67" priority="69" operator="equal">
      <formula>4</formula>
    </cfRule>
  </conditionalFormatting>
  <conditionalFormatting sqref="R442:R447">
    <cfRule type="expression" dxfId="66" priority="68">
      <formula>AD442="Incorrecto"</formula>
    </cfRule>
  </conditionalFormatting>
  <conditionalFormatting sqref="U448 U451">
    <cfRule type="cellIs" dxfId="65" priority="67" operator="lessThanOrEqual">
      <formula>0</formula>
    </cfRule>
  </conditionalFormatting>
  <conditionalFormatting sqref="X448:Z453">
    <cfRule type="cellIs" dxfId="64" priority="66" operator="equal">
      <formula>4</formula>
    </cfRule>
  </conditionalFormatting>
  <conditionalFormatting sqref="R448:R453">
    <cfRule type="expression" dxfId="63" priority="65">
      <formula>AD448="Incorrecto"</formula>
    </cfRule>
  </conditionalFormatting>
  <conditionalFormatting sqref="U454 U457">
    <cfRule type="cellIs" dxfId="62" priority="64" operator="lessThanOrEqual">
      <formula>0</formula>
    </cfRule>
  </conditionalFormatting>
  <conditionalFormatting sqref="X454:Z459">
    <cfRule type="cellIs" dxfId="61" priority="63" operator="equal">
      <formula>4</formula>
    </cfRule>
  </conditionalFormatting>
  <conditionalFormatting sqref="R454:R459">
    <cfRule type="expression" dxfId="60" priority="62">
      <formula>AD454="Incorrecto"</formula>
    </cfRule>
  </conditionalFormatting>
  <conditionalFormatting sqref="U460 U463">
    <cfRule type="cellIs" dxfId="59" priority="61" operator="lessThanOrEqual">
      <formula>0</formula>
    </cfRule>
  </conditionalFormatting>
  <conditionalFormatting sqref="X460:Z465">
    <cfRule type="cellIs" dxfId="58" priority="60" operator="equal">
      <formula>4</formula>
    </cfRule>
  </conditionalFormatting>
  <conditionalFormatting sqref="R460:R465">
    <cfRule type="expression" dxfId="57" priority="59">
      <formula>AD460="Incorrecto"</formula>
    </cfRule>
  </conditionalFormatting>
  <conditionalFormatting sqref="U466 U469">
    <cfRule type="cellIs" dxfId="56" priority="58" operator="lessThanOrEqual">
      <formula>0</formula>
    </cfRule>
  </conditionalFormatting>
  <conditionalFormatting sqref="X466:Z471">
    <cfRule type="cellIs" dxfId="55" priority="57" operator="equal">
      <formula>4</formula>
    </cfRule>
  </conditionalFormatting>
  <conditionalFormatting sqref="R466:R471">
    <cfRule type="expression" dxfId="54" priority="56">
      <formula>AD466="Incorrecto"</formula>
    </cfRule>
  </conditionalFormatting>
  <conditionalFormatting sqref="U472 U475">
    <cfRule type="cellIs" dxfId="53" priority="55" operator="lessThanOrEqual">
      <formula>0</formula>
    </cfRule>
  </conditionalFormatting>
  <conditionalFormatting sqref="X472:Z477">
    <cfRule type="cellIs" dxfId="52" priority="54" operator="equal">
      <formula>4</formula>
    </cfRule>
  </conditionalFormatting>
  <conditionalFormatting sqref="R472:R477">
    <cfRule type="expression" dxfId="51" priority="53">
      <formula>AD472="Incorrecto"</formula>
    </cfRule>
  </conditionalFormatting>
  <conditionalFormatting sqref="U478 U481">
    <cfRule type="cellIs" dxfId="50" priority="52" operator="lessThanOrEqual">
      <formula>0</formula>
    </cfRule>
  </conditionalFormatting>
  <conditionalFormatting sqref="X478:Z483">
    <cfRule type="cellIs" dxfId="49" priority="51" operator="equal">
      <formula>4</formula>
    </cfRule>
  </conditionalFormatting>
  <conditionalFormatting sqref="R478:R483">
    <cfRule type="expression" dxfId="48" priority="50">
      <formula>AD478="Incorrecto"</formula>
    </cfRule>
  </conditionalFormatting>
  <conditionalFormatting sqref="U484 U487">
    <cfRule type="cellIs" dxfId="47" priority="49" operator="lessThanOrEqual">
      <formula>0</formula>
    </cfRule>
  </conditionalFormatting>
  <conditionalFormatting sqref="X484:Z489">
    <cfRule type="cellIs" dxfId="46" priority="48" operator="equal">
      <formula>4</formula>
    </cfRule>
  </conditionalFormatting>
  <conditionalFormatting sqref="R484:R489">
    <cfRule type="expression" dxfId="45" priority="47">
      <formula>AD484="Incorrecto"</formula>
    </cfRule>
  </conditionalFormatting>
  <conditionalFormatting sqref="U490 U493">
    <cfRule type="cellIs" dxfId="44" priority="46" operator="lessThanOrEqual">
      <formula>0</formula>
    </cfRule>
  </conditionalFormatting>
  <conditionalFormatting sqref="X490:Z495">
    <cfRule type="cellIs" dxfId="43" priority="45" operator="equal">
      <formula>4</formula>
    </cfRule>
  </conditionalFormatting>
  <conditionalFormatting sqref="R490:R495">
    <cfRule type="expression" dxfId="42" priority="44">
      <formula>AD490="Incorrecto"</formula>
    </cfRule>
  </conditionalFormatting>
  <conditionalFormatting sqref="U496 U499">
    <cfRule type="cellIs" dxfId="41" priority="43" operator="lessThanOrEqual">
      <formula>0</formula>
    </cfRule>
  </conditionalFormatting>
  <conditionalFormatting sqref="X496:Z501">
    <cfRule type="cellIs" dxfId="40" priority="42" operator="equal">
      <formula>4</formula>
    </cfRule>
  </conditionalFormatting>
  <conditionalFormatting sqref="R496:R501">
    <cfRule type="expression" dxfId="39" priority="41">
      <formula>AD496="Incorrecto"</formula>
    </cfRule>
  </conditionalFormatting>
  <conditionalFormatting sqref="U502 U505">
    <cfRule type="cellIs" dxfId="38" priority="40" operator="lessThanOrEqual">
      <formula>0</formula>
    </cfRule>
  </conditionalFormatting>
  <conditionalFormatting sqref="X502:Z507">
    <cfRule type="cellIs" dxfId="37" priority="39" operator="equal">
      <formula>4</formula>
    </cfRule>
  </conditionalFormatting>
  <conditionalFormatting sqref="R502:R507">
    <cfRule type="expression" dxfId="36" priority="38">
      <formula>AD502="Incorrecto"</formula>
    </cfRule>
  </conditionalFormatting>
  <conditionalFormatting sqref="U508 U511">
    <cfRule type="cellIs" dxfId="35" priority="37" operator="lessThanOrEqual">
      <formula>0</formula>
    </cfRule>
  </conditionalFormatting>
  <conditionalFormatting sqref="X508:Z513">
    <cfRule type="cellIs" dxfId="34" priority="36" operator="equal">
      <formula>4</formula>
    </cfRule>
  </conditionalFormatting>
  <conditionalFormatting sqref="R508:R513">
    <cfRule type="expression" dxfId="33" priority="35">
      <formula>AD508="Incorrecto"</formula>
    </cfRule>
  </conditionalFormatting>
  <conditionalFormatting sqref="U514 U517">
    <cfRule type="cellIs" dxfId="32" priority="34" operator="lessThanOrEqual">
      <formula>0</formula>
    </cfRule>
  </conditionalFormatting>
  <conditionalFormatting sqref="X514:Z519">
    <cfRule type="cellIs" dxfId="31" priority="33" operator="equal">
      <formula>4</formula>
    </cfRule>
  </conditionalFormatting>
  <conditionalFormatting sqref="R514:R519">
    <cfRule type="expression" dxfId="30" priority="32">
      <formula>AD514="Incorrecto"</formula>
    </cfRule>
  </conditionalFormatting>
  <conditionalFormatting sqref="U520 U523">
    <cfRule type="cellIs" dxfId="29" priority="31" operator="lessThanOrEqual">
      <formula>0</formula>
    </cfRule>
  </conditionalFormatting>
  <conditionalFormatting sqref="X520:Z525">
    <cfRule type="cellIs" dxfId="28" priority="30" operator="equal">
      <formula>4</formula>
    </cfRule>
  </conditionalFormatting>
  <conditionalFormatting sqref="R520:R525">
    <cfRule type="expression" dxfId="27" priority="29">
      <formula>AD520="Incorrecto"</formula>
    </cfRule>
  </conditionalFormatting>
  <conditionalFormatting sqref="U526 U529">
    <cfRule type="cellIs" dxfId="26" priority="28" operator="lessThanOrEqual">
      <formula>0</formula>
    </cfRule>
  </conditionalFormatting>
  <conditionalFormatting sqref="X526:Z531">
    <cfRule type="cellIs" dxfId="25" priority="27" operator="equal">
      <formula>4</formula>
    </cfRule>
  </conditionalFormatting>
  <conditionalFormatting sqref="R526:R531">
    <cfRule type="expression" dxfId="24" priority="26">
      <formula>AD526="Incorrecto"</formula>
    </cfRule>
  </conditionalFormatting>
  <conditionalFormatting sqref="U532 U535">
    <cfRule type="cellIs" dxfId="23" priority="25" operator="lessThanOrEqual">
      <formula>0</formula>
    </cfRule>
  </conditionalFormatting>
  <conditionalFormatting sqref="X532:Z537">
    <cfRule type="cellIs" dxfId="22" priority="24" operator="equal">
      <formula>4</formula>
    </cfRule>
  </conditionalFormatting>
  <conditionalFormatting sqref="R532:R537">
    <cfRule type="expression" dxfId="21" priority="23">
      <formula>AD532="Incorrecto"</formula>
    </cfRule>
  </conditionalFormatting>
  <conditionalFormatting sqref="U538 U541">
    <cfRule type="cellIs" dxfId="20" priority="22" operator="lessThanOrEqual">
      <formula>0</formula>
    </cfRule>
  </conditionalFormatting>
  <conditionalFormatting sqref="X538:Z543">
    <cfRule type="cellIs" dxfId="19" priority="21" operator="equal">
      <formula>4</formula>
    </cfRule>
  </conditionalFormatting>
  <conditionalFormatting sqref="R538:R543">
    <cfRule type="expression" dxfId="18" priority="20">
      <formula>AD538="Incorrecto"</formula>
    </cfRule>
  </conditionalFormatting>
  <conditionalFormatting sqref="U544 U547">
    <cfRule type="cellIs" dxfId="17" priority="19" operator="lessThanOrEqual">
      <formula>0</formula>
    </cfRule>
  </conditionalFormatting>
  <conditionalFormatting sqref="X544:Z549">
    <cfRule type="cellIs" dxfId="16" priority="18" operator="equal">
      <formula>4</formula>
    </cfRule>
  </conditionalFormatting>
  <conditionalFormatting sqref="R544:R549">
    <cfRule type="expression" dxfId="15" priority="17">
      <formula>AD544="Incorrecto"</formula>
    </cfRule>
  </conditionalFormatting>
  <conditionalFormatting sqref="U550 U553">
    <cfRule type="cellIs" dxfId="14" priority="16" operator="lessThanOrEqual">
      <formula>0</formula>
    </cfRule>
  </conditionalFormatting>
  <conditionalFormatting sqref="X550:Z555">
    <cfRule type="cellIs" dxfId="13" priority="15" operator="equal">
      <formula>4</formula>
    </cfRule>
  </conditionalFormatting>
  <conditionalFormatting sqref="R550:R555">
    <cfRule type="expression" dxfId="12" priority="14">
      <formula>AD550="Incorrecto"</formula>
    </cfRule>
  </conditionalFormatting>
  <conditionalFormatting sqref="U556 U559">
    <cfRule type="cellIs" dxfId="11" priority="13" operator="lessThanOrEqual">
      <formula>0</formula>
    </cfRule>
  </conditionalFormatting>
  <conditionalFormatting sqref="X556:Z561">
    <cfRule type="cellIs" dxfId="10" priority="12" operator="equal">
      <formula>4</formula>
    </cfRule>
  </conditionalFormatting>
  <conditionalFormatting sqref="R556:R561">
    <cfRule type="expression" dxfId="9" priority="11">
      <formula>AD556="Incorrecto"</formula>
    </cfRule>
  </conditionalFormatting>
  <conditionalFormatting sqref="U562 U565">
    <cfRule type="cellIs" dxfId="8" priority="10" operator="lessThanOrEqual">
      <formula>0</formula>
    </cfRule>
  </conditionalFormatting>
  <conditionalFormatting sqref="X562:Z567">
    <cfRule type="cellIs" dxfId="7" priority="9" operator="equal">
      <formula>4</formula>
    </cfRule>
  </conditionalFormatting>
  <conditionalFormatting sqref="R562:R567">
    <cfRule type="expression" dxfId="6" priority="8">
      <formula>AD562="Incorrecto"</formula>
    </cfRule>
  </conditionalFormatting>
  <conditionalFormatting sqref="U568 U571">
    <cfRule type="cellIs" dxfId="5" priority="7" operator="lessThanOrEqual">
      <formula>0</formula>
    </cfRule>
  </conditionalFormatting>
  <conditionalFormatting sqref="X568:Z573">
    <cfRule type="cellIs" dxfId="4" priority="6" operator="equal">
      <formula>4</formula>
    </cfRule>
  </conditionalFormatting>
  <conditionalFormatting sqref="R568:R573">
    <cfRule type="expression" dxfId="3" priority="5">
      <formula>AD568="Incorrecto"</formula>
    </cfRule>
  </conditionalFormatting>
  <conditionalFormatting sqref="U574 U577">
    <cfRule type="cellIs" dxfId="2" priority="4" operator="lessThanOrEqual">
      <formula>0</formula>
    </cfRule>
  </conditionalFormatting>
  <conditionalFormatting sqref="X574:Z579">
    <cfRule type="cellIs" dxfId="1" priority="3" operator="equal">
      <formula>4</formula>
    </cfRule>
  </conditionalFormatting>
  <conditionalFormatting sqref="R574:R579">
    <cfRule type="expression" dxfId="0" priority="2">
      <formula>AD574="Incorrecto"</formula>
    </cfRule>
  </conditionalFormatting>
  <dataValidations count="6">
    <dataValidation type="list" allowBlank="1" showInputMessage="1" showErrorMessage="1" sqref="T4 T7 T13 T10 T19 T16 T25 T22 T31 T28 T37 T34 T43 T40 T49 T46 T55 T52 T61 T58 T67 T64 T73 T70 T79 T76 T85 T82 T91 T88 T97 T94 T103 T100 T109 T106 T115 T112 T121 T118 T127 T124 T133 T130 T139 T136 T145 T142 T151 T148 T157 T154 T163 T160 T169 T166 T172 T175 T178 T181 T184 T187 T190 T193 T196 T199 T202 T205 T208 T211 T214 T217 T220 T223 T226 T229 T232 T235 T238 T241 T244 T247 T250 T253 T256 T259 T262 T265 T268 T271 T274 T277 T280 T283 T286 T289 T292 T295 T298 T301 T304 T307 T310 T313 T316 T319 T322 T325 T328 T331 T334 T337 T340 T343 T346 T349 T352 T355 T358 T361 T364 T367 T370 T373 T376 T379 T382 T385 T388 T391 T394 T397 T400 T403 T406 T409 T412 T415 T418 T421 T424 T427 T430 T433 T436 T439 T442 T445 T448 T451 T454 T457 T460 T463 T469 T466 T475 T472 T481 T478 T487 T484 T493 T490 T499 T496 T505 T502 T511 T508 T517 T514 T523 T520 T529 T526 T535 T532 T541 T538 T544 T547 T550 T553 T556 T559 T562 T565 T568 T571 T574 T577">
      <formula1>Tipo_de_Hora</formula1>
    </dataValidation>
    <dataValidation type="list" allowBlank="1" showInputMessage="1" showErrorMessage="1" sqref="X4:X579">
      <formula1>Codigos</formula1>
    </dataValidation>
    <dataValidation type="list" allowBlank="1" showInputMessage="1" showErrorMessage="1" sqref="R4:R579">
      <formula1>INDIRECT(SUBSTITUTE($Q4," ","_"))</formula1>
    </dataValidation>
    <dataValidation type="list" allowBlank="1" showInputMessage="1" showErrorMessage="1" sqref="Q4:Q579">
      <formula1>Proyecto</formula1>
    </dataValidation>
    <dataValidation type="list" allowBlank="1" showInputMessage="1" showErrorMessage="1" sqref="I12 I31">
      <formula1>$B$20:$B$22</formula1>
    </dataValidation>
    <dataValidation type="list" allowBlank="1" showInputMessage="1" sqref="AA4:AA579">
      <formula1>INDIRECT(SUBSTITUTE(Y4," ","_"))</formula1>
    </dataValidation>
  </dataValidations>
  <pageMargins left="0.7" right="0.7" top="0.75" bottom="0.75" header="0.3" footer="0.3"/>
  <pageSetup orientation="portrait" r:id="rId11"/>
  <legacy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130"/>
  <sheetViews>
    <sheetView topLeftCell="A12" zoomScale="55" zoomScaleNormal="55" workbookViewId="0">
      <selection activeCell="E6" sqref="E6"/>
    </sheetView>
  </sheetViews>
  <sheetFormatPr baseColWidth="10" defaultColWidth="9.109375" defaultRowHeight="14.4" x14ac:dyDescent="0.3"/>
  <cols>
    <col min="1" max="1" width="17.44140625" style="1" customWidth="1"/>
    <col min="2" max="2" width="29.88671875" style="1" customWidth="1"/>
    <col min="3" max="3" width="27.88671875" style="1" bestFit="1" customWidth="1"/>
    <col min="4" max="4" width="18.6640625" style="1" customWidth="1"/>
    <col min="5" max="5" width="27.88671875" style="1" customWidth="1"/>
    <col min="6" max="6" width="27" style="1" customWidth="1"/>
    <col min="7" max="7" width="26.6640625" style="1" customWidth="1"/>
    <col min="8" max="8" width="25.88671875" style="1" customWidth="1"/>
    <col min="9" max="9" width="30.6640625" style="1" customWidth="1"/>
    <col min="10" max="10" width="28" style="1" customWidth="1"/>
    <col min="11" max="11" width="15.6640625" style="1" customWidth="1"/>
    <col min="12" max="12" width="26" style="1" bestFit="1" customWidth="1"/>
    <col min="13" max="13" width="26.88671875" style="1" bestFit="1" customWidth="1"/>
    <col min="14" max="14" width="19.33203125" style="1" bestFit="1" customWidth="1"/>
    <col min="15" max="15" width="22" style="1" bestFit="1" customWidth="1"/>
    <col min="16" max="32" width="15.6640625" style="1" customWidth="1"/>
    <col min="33" max="33" width="25.44140625" style="1" customWidth="1"/>
    <col min="34" max="66" width="15.6640625" style="1" customWidth="1"/>
    <col min="67" max="16384" width="9.109375" style="1"/>
  </cols>
  <sheetData>
    <row r="1" spans="1:20" x14ac:dyDescent="0.3">
      <c r="F1" s="12"/>
      <c r="G1" s="12"/>
      <c r="H1" s="12"/>
      <c r="K1" s="26"/>
      <c r="L1" s="27"/>
    </row>
    <row r="2" spans="1:20" ht="31.5" customHeight="1" thickBot="1" x14ac:dyDescent="0.35">
      <c r="B2" s="87"/>
      <c r="C2" s="88"/>
      <c r="D2" s="89"/>
      <c r="E2" s="90"/>
      <c r="F2" s="87"/>
      <c r="G2" s="87"/>
      <c r="H2" s="87"/>
    </row>
    <row r="3" spans="1:20" ht="73.5" customHeight="1" thickBot="1" x14ac:dyDescent="0.35">
      <c r="B3" s="87"/>
      <c r="C3" s="293" t="s">
        <v>9</v>
      </c>
      <c r="D3" s="294"/>
      <c r="E3" s="283" t="s">
        <v>10</v>
      </c>
      <c r="F3" s="285" t="s">
        <v>11</v>
      </c>
      <c r="G3" s="287" t="s">
        <v>0</v>
      </c>
      <c r="H3" s="288"/>
      <c r="J3" s="293" t="s">
        <v>9</v>
      </c>
      <c r="K3" s="294"/>
      <c r="L3" s="283" t="s">
        <v>10</v>
      </c>
      <c r="M3" s="285" t="s">
        <v>11</v>
      </c>
      <c r="N3" s="287" t="s">
        <v>97</v>
      </c>
      <c r="O3" s="288"/>
    </row>
    <row r="4" spans="1:20" ht="28.5" customHeight="1" thickBot="1" x14ac:dyDescent="0.35">
      <c r="B4" s="9"/>
      <c r="C4" s="295"/>
      <c r="D4" s="296"/>
      <c r="E4" s="284"/>
      <c r="F4" s="286"/>
      <c r="G4" s="120" t="s">
        <v>12</v>
      </c>
      <c r="H4" s="32" t="s">
        <v>0</v>
      </c>
      <c r="J4" s="295"/>
      <c r="K4" s="296"/>
      <c r="L4" s="284"/>
      <c r="M4" s="286"/>
      <c r="N4" s="162" t="s">
        <v>12</v>
      </c>
      <c r="O4" s="32" t="s">
        <v>0</v>
      </c>
    </row>
    <row r="5" spans="1:20" ht="28.5" customHeight="1" x14ac:dyDescent="0.3">
      <c r="B5" s="9"/>
      <c r="C5" s="289" t="s">
        <v>51</v>
      </c>
      <c r="D5" s="290"/>
      <c r="E5" s="121">
        <f>SUM('Primer Turno'!K4:K6,'Segundo Turno'!K4:K6)</f>
        <v>640</v>
      </c>
      <c r="F5" s="28">
        <f>SUM('Primer Turno'!L4:L6,'Segundo Turno'!L4:L6)</f>
        <v>891</v>
      </c>
      <c r="G5" s="21">
        <f>SUM('Primer Turno'!M4:M6,'Segundo Turno'!M4:M6)</f>
        <v>817.06666666666661</v>
      </c>
      <c r="H5" s="22">
        <f>F5/G5</f>
        <v>1.0904862924281986</v>
      </c>
      <c r="J5" s="289" t="s">
        <v>51</v>
      </c>
      <c r="K5" s="290"/>
      <c r="L5" s="121">
        <f>SUM('Primer Turno'!K23:K25,'Segundo Turno'!K23:K25)</f>
        <v>640</v>
      </c>
      <c r="M5" s="28">
        <f>SUM('Primer Turno'!L23:L25,'Segundo Turno'!L23:L25)</f>
        <v>891</v>
      </c>
      <c r="N5" s="21">
        <f>SUM('Primer Turno'!M23:M25,'Segundo Turno'!M23:M25)</f>
        <v>832</v>
      </c>
      <c r="O5" s="22">
        <f>M5/N5</f>
        <v>1.0709134615384615</v>
      </c>
    </row>
    <row r="6" spans="1:20" ht="28.5" customHeight="1" x14ac:dyDescent="0.3">
      <c r="B6" s="9"/>
      <c r="C6" s="291" t="s">
        <v>52</v>
      </c>
      <c r="D6" s="292"/>
      <c r="E6" s="122">
        <f>SUM('Primer Turno'!K7:K9,'Segundo Turno'!K7:K9)</f>
        <v>640</v>
      </c>
      <c r="F6" s="30">
        <f>SUM('Primer Turno'!L7:L9,'Segundo Turno'!L7:L9)</f>
        <v>778</v>
      </c>
      <c r="G6" s="16">
        <f>SUM('Primer Turno'!M7:M9,'Segundo Turno'!M7:M9)</f>
        <v>817.06666666666661</v>
      </c>
      <c r="H6" s="18">
        <f t="shared" ref="H6" si="0">F6/G6</f>
        <v>0.95218668407310714</v>
      </c>
      <c r="J6" s="291" t="s">
        <v>52</v>
      </c>
      <c r="K6" s="292"/>
      <c r="L6" s="122">
        <f>SUM('Primer Turno'!K26:K28,'Segundo Turno'!K26:K28)</f>
        <v>640</v>
      </c>
      <c r="M6" s="30">
        <f>SUM('Primer Turno'!L26:L28,'Segundo Turno'!L26:L28)</f>
        <v>778</v>
      </c>
      <c r="N6" s="16">
        <f>SUM('Primer Turno'!M26:M28,'Segundo Turno'!M26:M28)</f>
        <v>832</v>
      </c>
      <c r="O6" s="18">
        <f t="shared" ref="O6:O13" si="1">M6/N6</f>
        <v>0.93509615384615385</v>
      </c>
    </row>
    <row r="7" spans="1:20" ht="28.5" customHeight="1" x14ac:dyDescent="0.3">
      <c r="B7" s="9"/>
      <c r="C7" s="275" t="s">
        <v>49</v>
      </c>
      <c r="D7" s="276"/>
      <c r="E7" s="123">
        <f>'Primer Turno'!K10+'Segundo Turno'!K10</f>
        <v>430</v>
      </c>
      <c r="F7" s="33">
        <f>'Primer Turno'!L10+'Segundo Turno'!L10</f>
        <v>485</v>
      </c>
      <c r="G7" s="17">
        <f>'Primer Turno'!M10+'Segundo Turno'!M10</f>
        <v>487.33333333333337</v>
      </c>
      <c r="H7" s="20">
        <f t="shared" ref="H7:H12" si="2">F7/G7</f>
        <v>0.99521203830369354</v>
      </c>
      <c r="J7" s="275" t="s">
        <v>49</v>
      </c>
      <c r="K7" s="276"/>
      <c r="L7" s="123">
        <f>'Primer Turno'!K29+'Segundo Turno'!K29</f>
        <v>430</v>
      </c>
      <c r="M7" s="33">
        <f>'Primer Turno'!L29+'Segundo Turno'!L29</f>
        <v>485</v>
      </c>
      <c r="N7" s="17">
        <f>'Primer Turno'!M29+'Segundo Turno'!M29</f>
        <v>573.33333333333337</v>
      </c>
      <c r="O7" s="20">
        <f t="shared" si="1"/>
        <v>0.84593023255813948</v>
      </c>
    </row>
    <row r="8" spans="1:20" ht="28.5" customHeight="1" x14ac:dyDescent="0.3">
      <c r="B8" s="9"/>
      <c r="C8" s="277" t="s">
        <v>50</v>
      </c>
      <c r="D8" s="278"/>
      <c r="E8" s="122">
        <f>'Primer Turno'!K11+'Segundo Turno'!K11</f>
        <v>360</v>
      </c>
      <c r="F8" s="30">
        <f>'Primer Turno'!L11+'Segundo Turno'!L11</f>
        <v>408</v>
      </c>
      <c r="G8" s="17">
        <f>'Primer Turno'!M11+'Segundo Turno'!M11</f>
        <v>408</v>
      </c>
      <c r="H8" s="18">
        <f t="shared" si="2"/>
        <v>1</v>
      </c>
      <c r="J8" s="277" t="s">
        <v>50</v>
      </c>
      <c r="K8" s="278"/>
      <c r="L8" s="122">
        <f>'Primer Turno'!K30+'Segundo Turno'!K30</f>
        <v>360</v>
      </c>
      <c r="M8" s="30">
        <f>'Primer Turno'!L30+'Segundo Turno'!L30</f>
        <v>408</v>
      </c>
      <c r="N8" s="17">
        <f>'Primer Turno'!M30+'Segundo Turno'!M30</f>
        <v>480</v>
      </c>
      <c r="O8" s="18">
        <f t="shared" si="1"/>
        <v>0.85</v>
      </c>
    </row>
    <row r="9" spans="1:20" ht="28.5" customHeight="1" x14ac:dyDescent="0.3">
      <c r="B9" s="9"/>
      <c r="C9" s="279" t="s">
        <v>53</v>
      </c>
      <c r="D9" s="280"/>
      <c r="E9" s="124">
        <f>'Primer Turno'!K12+'Segundo Turno'!K12</f>
        <v>300</v>
      </c>
      <c r="F9" s="30">
        <f>'Primer Turno'!L12+'Segundo Turno'!L12</f>
        <v>105</v>
      </c>
      <c r="G9" s="16">
        <f>'Primer Turno'!M12+'Segundo Turno'!M12</f>
        <v>70</v>
      </c>
      <c r="H9" s="18">
        <f t="shared" si="2"/>
        <v>1.5</v>
      </c>
      <c r="J9" s="279" t="s">
        <v>53</v>
      </c>
      <c r="K9" s="280"/>
      <c r="L9" s="124">
        <f>'Primer Turno'!K31+'Segundo Turno'!K31</f>
        <v>300</v>
      </c>
      <c r="M9" s="30">
        <f>'Primer Turno'!L31+'Segundo Turno'!L31</f>
        <v>105</v>
      </c>
      <c r="N9" s="16">
        <f>'Primer Turno'!M31+'Segundo Turno'!M31</f>
        <v>70</v>
      </c>
      <c r="O9" s="18">
        <f t="shared" si="1"/>
        <v>1.5</v>
      </c>
    </row>
    <row r="10" spans="1:20" ht="28.5" customHeight="1" x14ac:dyDescent="0.3">
      <c r="B10" s="9"/>
      <c r="C10" s="281" t="s">
        <v>38</v>
      </c>
      <c r="D10" s="282"/>
      <c r="E10" s="123">
        <f>'Primer Turno'!K13+'Segundo Turno'!K13</f>
        <v>535</v>
      </c>
      <c r="F10" s="33">
        <f>'Primer Turno'!L13+'Segundo Turno'!L13</f>
        <v>606</v>
      </c>
      <c r="G10" s="17">
        <f>'Primer Turno'!M13+'Segundo Turno'!M13</f>
        <v>606.33333333333326</v>
      </c>
      <c r="H10" s="20">
        <f t="shared" si="2"/>
        <v>0.99945024738867527</v>
      </c>
      <c r="J10" s="281" t="s">
        <v>38</v>
      </c>
      <c r="K10" s="282"/>
      <c r="L10" s="123">
        <f>'Primer Turno'!K32+'Segundo Turno'!K32</f>
        <v>535</v>
      </c>
      <c r="M10" s="33">
        <f>'Primer Turno'!L32+'Segundo Turno'!L32</f>
        <v>606</v>
      </c>
      <c r="N10" s="17">
        <f>'Primer Turno'!M32+'Segundo Turno'!M32</f>
        <v>713.33333333333326</v>
      </c>
      <c r="O10" s="20">
        <f t="shared" si="1"/>
        <v>0.84953271028037391</v>
      </c>
    </row>
    <row r="11" spans="1:20" ht="28.5" customHeight="1" thickBot="1" x14ac:dyDescent="0.35">
      <c r="B11" s="9"/>
      <c r="C11" s="281" t="s">
        <v>39</v>
      </c>
      <c r="D11" s="282"/>
      <c r="E11" s="125">
        <f>'Primer Turno'!K14+'Segundo Turno'!K14</f>
        <v>136</v>
      </c>
      <c r="F11" s="29">
        <f>'Primer Turno'!L14+'Segundo Turno'!L14</f>
        <v>154</v>
      </c>
      <c r="G11" s="23">
        <f>'Primer Turno'!M14+'Segundo Turno'!M14</f>
        <v>154.13333333333333</v>
      </c>
      <c r="H11" s="19">
        <f t="shared" si="2"/>
        <v>0.99913494809688586</v>
      </c>
      <c r="J11" s="281" t="s">
        <v>39</v>
      </c>
      <c r="K11" s="282"/>
      <c r="L11" s="125">
        <f>'Primer Turno'!K33+'Segundo Turno'!K33</f>
        <v>136</v>
      </c>
      <c r="M11" s="29">
        <f>'Primer Turno'!L33+'Segundo Turno'!L33</f>
        <v>154</v>
      </c>
      <c r="N11" s="23">
        <f>'Primer Turno'!M33+'Segundo Turno'!M33</f>
        <v>181.33333333333331</v>
      </c>
      <c r="O11" s="19">
        <f t="shared" si="1"/>
        <v>0.84926470588235303</v>
      </c>
    </row>
    <row r="12" spans="1:20" ht="28.5" customHeight="1" thickBot="1" x14ac:dyDescent="0.35">
      <c r="B12" s="9"/>
      <c r="C12" s="273" t="s">
        <v>43</v>
      </c>
      <c r="D12" s="274"/>
      <c r="E12" s="125">
        <f>'Primer Turno'!K15+'Segundo Turno'!K15</f>
        <v>0</v>
      </c>
      <c r="F12" s="29">
        <f>'Primer Turno'!L15+'Segundo Turno'!L15</f>
        <v>0</v>
      </c>
      <c r="G12" s="23">
        <f>'Primer Turno'!M15+'Segundo Turno'!M15</f>
        <v>0</v>
      </c>
      <c r="H12" s="19" t="e">
        <f t="shared" si="2"/>
        <v>#DIV/0!</v>
      </c>
      <c r="J12" s="273" t="s">
        <v>43</v>
      </c>
      <c r="K12" s="274"/>
      <c r="L12" s="125">
        <f>'Primer Turno'!K34+'Segundo Turno'!K34</f>
        <v>0</v>
      </c>
      <c r="M12" s="29">
        <f>'Primer Turno'!L34+'Segundo Turno'!L34</f>
        <v>0</v>
      </c>
      <c r="N12" s="23">
        <f>'Primer Turno'!M34+'Segundo Turno'!M34</f>
        <v>0</v>
      </c>
      <c r="O12" s="19" t="e">
        <f t="shared" si="1"/>
        <v>#DIV/0!</v>
      </c>
    </row>
    <row r="13" spans="1:20" ht="28.5" customHeight="1" thickBot="1" x14ac:dyDescent="0.35">
      <c r="A13" s="12"/>
      <c r="B13" s="9"/>
      <c r="C13" s="269" t="s">
        <v>99</v>
      </c>
      <c r="D13" s="270"/>
      <c r="E13" s="151">
        <f>'Primer Turno'!K16+'Segundo Turno'!K16</f>
        <v>545</v>
      </c>
      <c r="F13" s="152">
        <f>'Primer Turno'!L16+'Segundo Turno'!L16</f>
        <v>174</v>
      </c>
      <c r="G13" s="180">
        <f>'Primer Turno'!M16+'Segundo Turno'!M16</f>
        <v>272.5</v>
      </c>
      <c r="H13" s="154">
        <f>F13/G13</f>
        <v>0.63853211009174315</v>
      </c>
      <c r="J13" s="269" t="s">
        <v>99</v>
      </c>
      <c r="K13" s="270"/>
      <c r="L13" s="151">
        <f>'Primer Turno'!K35+'Segundo Turno'!K35</f>
        <v>545</v>
      </c>
      <c r="M13" s="152">
        <f>'Primer Turno'!L35+'Segundo Turno'!L35</f>
        <v>174</v>
      </c>
      <c r="N13" s="180">
        <f>'Primer Turno'!M35+'Segundo Turno'!M35</f>
        <v>317.91666666666669</v>
      </c>
      <c r="O13" s="154">
        <f t="shared" si="1"/>
        <v>0.54731323722149405</v>
      </c>
    </row>
    <row r="14" spans="1:20" ht="28.5" customHeight="1" thickBot="1" x14ac:dyDescent="0.35">
      <c r="A14" s="12"/>
      <c r="B14" s="9"/>
      <c r="C14" s="10"/>
      <c r="D14" s="11"/>
      <c r="E14" s="73" t="s">
        <v>2</v>
      </c>
      <c r="F14" s="31">
        <f>SUM(F5:F13)</f>
        <v>3601</v>
      </c>
      <c r="G14" s="15">
        <f>SUM(G5:G13)</f>
        <v>3632.4333333333334</v>
      </c>
      <c r="H14" s="74">
        <f>F14/G14</f>
        <v>0.99134648032081341</v>
      </c>
      <c r="L14" s="73" t="s">
        <v>2</v>
      </c>
      <c r="M14" s="31">
        <f>SUM(M5:M13)</f>
        <v>3601</v>
      </c>
      <c r="N14" s="15">
        <f>SUM(N5:N13)</f>
        <v>3999.916666666667</v>
      </c>
      <c r="O14" s="74">
        <f>M14/N14</f>
        <v>0.90026875559907493</v>
      </c>
    </row>
    <row r="15" spans="1:20" ht="28.5" customHeight="1" thickBot="1" x14ac:dyDescent="0.35">
      <c r="A15" s="12"/>
      <c r="B15" s="9"/>
      <c r="C15" s="10"/>
      <c r="D15" s="11"/>
      <c r="E15" s="84"/>
      <c r="F15" s="85"/>
      <c r="G15" s="45"/>
      <c r="H15" s="86"/>
    </row>
    <row r="16" spans="1:20" ht="28.5" customHeight="1" thickBot="1" x14ac:dyDescent="0.35">
      <c r="B16" s="9"/>
      <c r="C16" s="10"/>
      <c r="D16" s="11"/>
      <c r="E16" s="84"/>
      <c r="F16" s="85"/>
      <c r="G16" s="335" t="s">
        <v>13</v>
      </c>
      <c r="H16" s="335"/>
      <c r="I16" s="335"/>
      <c r="J16" s="335"/>
      <c r="K16" s="335"/>
      <c r="L16" s="335"/>
      <c r="M16" s="335"/>
      <c r="N16" s="335"/>
      <c r="O16" s="335"/>
      <c r="P16" s="335"/>
      <c r="Q16" s="335"/>
      <c r="R16" s="335"/>
      <c r="S16" s="335"/>
      <c r="T16" s="335"/>
    </row>
    <row r="17" spans="1:37" ht="28.5" customHeight="1" thickBot="1" x14ac:dyDescent="0.35">
      <c r="B17" s="9"/>
      <c r="C17" s="10"/>
      <c r="D17" s="11"/>
      <c r="E17" s="84"/>
      <c r="F17" s="85"/>
      <c r="G17" s="317" t="s">
        <v>14</v>
      </c>
      <c r="H17" s="317"/>
      <c r="I17" s="317" t="s">
        <v>3</v>
      </c>
      <c r="J17" s="317"/>
      <c r="K17" s="317"/>
      <c r="L17" s="317" t="s">
        <v>15</v>
      </c>
      <c r="M17" s="317"/>
      <c r="N17" s="317"/>
      <c r="O17" s="317" t="s">
        <v>6</v>
      </c>
      <c r="P17" s="317"/>
      <c r="Q17" s="317"/>
      <c r="R17" s="317" t="s">
        <v>1</v>
      </c>
      <c r="S17" s="317"/>
      <c r="T17" s="317"/>
    </row>
    <row r="18" spans="1:37" ht="28.5" customHeight="1" x14ac:dyDescent="0.3">
      <c r="C18" s="336" t="s">
        <v>55</v>
      </c>
      <c r="D18" s="321" t="s">
        <v>9</v>
      </c>
      <c r="E18" s="329" t="s">
        <v>10</v>
      </c>
      <c r="F18" s="85"/>
      <c r="G18" s="323" t="s">
        <v>8</v>
      </c>
      <c r="H18" s="324"/>
      <c r="I18" s="297"/>
      <c r="J18" s="298"/>
      <c r="K18" s="299"/>
      <c r="L18" s="297"/>
      <c r="M18" s="298"/>
      <c r="N18" s="299"/>
      <c r="O18" s="297"/>
      <c r="P18" s="298"/>
      <c r="Q18" s="299"/>
      <c r="R18" s="306"/>
      <c r="S18" s="307"/>
      <c r="T18" s="308"/>
    </row>
    <row r="19" spans="1:37" ht="28.5" customHeight="1" thickBot="1" x14ac:dyDescent="0.35">
      <c r="C19" s="337"/>
      <c r="D19" s="322"/>
      <c r="E19" s="330"/>
      <c r="F19" s="85"/>
      <c r="G19" s="325"/>
      <c r="H19" s="326"/>
      <c r="I19" s="300"/>
      <c r="J19" s="301"/>
      <c r="K19" s="302"/>
      <c r="L19" s="300"/>
      <c r="M19" s="301"/>
      <c r="N19" s="302"/>
      <c r="O19" s="300"/>
      <c r="P19" s="301"/>
      <c r="Q19" s="302"/>
      <c r="R19" s="309"/>
      <c r="S19" s="310"/>
      <c r="T19" s="311"/>
    </row>
    <row r="20" spans="1:37" ht="28.5" customHeight="1" x14ac:dyDescent="0.5">
      <c r="A20" s="119">
        <f>SUMIFS('Primer Turno'!$S$4:$S$579,'Primer Turno'!$Q$4:$Q$579,"MVP",'Primer Turno'!$R$4:$R$579,"L2")</f>
        <v>0</v>
      </c>
      <c r="B20" s="119">
        <f>SUMIFS('Segundo Turno'!$S$4:$S$579,'Segundo Turno'!$Q$4:$Q$579,"MVP",'Segundo Turno'!$R$4:$R$579,"L2")</f>
        <v>0</v>
      </c>
      <c r="C20" s="333" t="s">
        <v>56</v>
      </c>
      <c r="D20" s="94" t="s">
        <v>66</v>
      </c>
      <c r="E20" s="116">
        <f>A20+B20</f>
        <v>0</v>
      </c>
      <c r="F20" s="85"/>
      <c r="G20" s="325"/>
      <c r="H20" s="326"/>
      <c r="I20" s="300"/>
      <c r="J20" s="301"/>
      <c r="K20" s="302"/>
      <c r="L20" s="300"/>
      <c r="M20" s="301"/>
      <c r="N20" s="302"/>
      <c r="O20" s="300"/>
      <c r="P20" s="301"/>
      <c r="Q20" s="302"/>
      <c r="R20" s="309"/>
      <c r="S20" s="310"/>
      <c r="T20" s="311"/>
    </row>
    <row r="21" spans="1:37" ht="28.5" customHeight="1" thickBot="1" x14ac:dyDescent="0.55000000000000004">
      <c r="A21" s="119">
        <f>SUMIFS('Primer Turno'!$S$4:$S$579,'Primer Turno'!$Q$4:$Q$579,"MVP",'Primer Turno'!$R$4:$R$579,"L4")</f>
        <v>0</v>
      </c>
      <c r="B21" s="119">
        <f>SUMIFS('Segundo Turno'!$S$4:$S$579,'Segundo Turno'!$Q$4:$Q$579,"MVP",'Segundo Turno'!$R$4:$R$579,"L4")</f>
        <v>0</v>
      </c>
      <c r="C21" s="334"/>
      <c r="D21" s="95" t="s">
        <v>52</v>
      </c>
      <c r="E21" s="117">
        <f t="shared" ref="E21:E42" si="3">A21+B21</f>
        <v>0</v>
      </c>
      <c r="F21" s="85"/>
      <c r="G21" s="325"/>
      <c r="H21" s="326"/>
      <c r="I21" s="300"/>
      <c r="J21" s="301"/>
      <c r="K21" s="302"/>
      <c r="L21" s="300"/>
      <c r="M21" s="301"/>
      <c r="N21" s="302"/>
      <c r="O21" s="300"/>
      <c r="P21" s="301"/>
      <c r="Q21" s="302"/>
      <c r="R21" s="309"/>
      <c r="S21" s="310"/>
      <c r="T21" s="311"/>
    </row>
    <row r="22" spans="1:37" ht="28.5" customHeight="1" x14ac:dyDescent="0.5">
      <c r="A22" s="119">
        <f>SUMIFS('Primer Turno'!$S$4:$S$579,'Primer Turno'!$Q$4:$Q$579,"Ford 3.5L 2017",'Primer Turno'!$R$4:$R$579,"L2")</f>
        <v>0</v>
      </c>
      <c r="B22" s="119">
        <f>SUMIFS('Segundo Turno'!$S$4:$S$579,'Segundo Turno'!$Q$4:$Q$579,"Ford 3.5L 2017",'Segundo Turno'!$R$4:$R$579,"L2")</f>
        <v>0</v>
      </c>
      <c r="C22" s="342" t="s">
        <v>57</v>
      </c>
      <c r="D22" s="96" t="s">
        <v>51</v>
      </c>
      <c r="E22" s="116">
        <f t="shared" si="3"/>
        <v>0</v>
      </c>
      <c r="F22" s="85"/>
      <c r="G22" s="325"/>
      <c r="H22" s="326"/>
      <c r="I22" s="300"/>
      <c r="J22" s="301"/>
      <c r="K22" s="302"/>
      <c r="L22" s="300"/>
      <c r="M22" s="301"/>
      <c r="N22" s="302"/>
      <c r="O22" s="300"/>
      <c r="P22" s="301"/>
      <c r="Q22" s="302"/>
      <c r="R22" s="309"/>
      <c r="S22" s="310"/>
      <c r="T22" s="311"/>
      <c r="Y22" s="2"/>
      <c r="Z22" s="2"/>
      <c r="AA22" s="2"/>
      <c r="AB22" s="2"/>
      <c r="AD22" s="26"/>
      <c r="AE22" s="26"/>
      <c r="AK22" s="26"/>
    </row>
    <row r="23" spans="1:37" ht="28.5" customHeight="1" thickBot="1" x14ac:dyDescent="0.55000000000000004">
      <c r="A23" s="119">
        <f>SUMIFS('Primer Turno'!$S$4:$S$579,'Primer Turno'!$Q$4:$Q$579,"Ford 3.5L 2017",'Primer Turno'!$R$4:$R$579,"L4")</f>
        <v>0</v>
      </c>
      <c r="B23" s="119">
        <f>SUMIFS('Segundo Turno'!$S$4:$S$579,'Segundo Turno'!$Q$4:$Q$579,"Ford 3.5L 2017",'Segundo Turno'!$R$4:$R$579,"L4")</f>
        <v>0</v>
      </c>
      <c r="C23" s="343"/>
      <c r="D23" s="97" t="s">
        <v>52</v>
      </c>
      <c r="E23" s="31">
        <f t="shared" si="3"/>
        <v>0</v>
      </c>
      <c r="F23" s="85"/>
      <c r="G23" s="327"/>
      <c r="H23" s="328"/>
      <c r="I23" s="303"/>
      <c r="J23" s="304"/>
      <c r="K23" s="305"/>
      <c r="L23" s="303"/>
      <c r="M23" s="304"/>
      <c r="N23" s="305"/>
      <c r="O23" s="303"/>
      <c r="P23" s="304"/>
      <c r="Q23" s="305"/>
      <c r="R23" s="312"/>
      <c r="S23" s="313"/>
      <c r="T23" s="314"/>
      <c r="Y23" s="2"/>
      <c r="Z23" s="2"/>
      <c r="AA23" s="2"/>
      <c r="AB23" s="2"/>
      <c r="AD23" s="26"/>
      <c r="AE23" s="26"/>
      <c r="AK23" s="26"/>
    </row>
    <row r="24" spans="1:37" ht="28.5" customHeight="1" thickBot="1" x14ac:dyDescent="0.55000000000000004">
      <c r="A24" s="119">
        <f>SUMIFS('Primer Turno'!$S$4:$S$579,'Primer Turno'!$Q$4:$Q$579,"Ford 3.5L 2017 HO",'Primer Turno'!$R$4:$R$579,"L2")</f>
        <v>0</v>
      </c>
      <c r="B24" s="119">
        <f>SUMIFS('Segundo Turno'!$S$4:$S$579,'Segundo Turno'!$Q$4:$Q$579,"Ford 3.5L 2017 HO",'Segundo Turno'!$R$4:$R$579,"L2")</f>
        <v>0</v>
      </c>
      <c r="C24" s="342" t="s">
        <v>58</v>
      </c>
      <c r="D24" s="96" t="s">
        <v>51</v>
      </c>
      <c r="E24" s="116">
        <f t="shared" si="3"/>
        <v>0</v>
      </c>
      <c r="F24" s="85"/>
      <c r="G24" s="331" t="s">
        <v>13</v>
      </c>
      <c r="H24" s="331"/>
      <c r="I24" s="315">
        <v>3250</v>
      </c>
      <c r="J24" s="315"/>
      <c r="K24" s="315"/>
      <c r="L24" s="315">
        <v>3350</v>
      </c>
      <c r="M24" s="315"/>
      <c r="N24" s="315"/>
      <c r="O24" s="315"/>
      <c r="P24" s="315"/>
      <c r="Q24" s="315"/>
      <c r="R24" s="316"/>
      <c r="S24" s="316"/>
      <c r="T24" s="316"/>
    </row>
    <row r="25" spans="1:37" ht="28.5" customHeight="1" thickBot="1" x14ac:dyDescent="0.55000000000000004">
      <c r="A25" s="119">
        <f>SUMIFS('Primer Turno'!$S$4:$S$579,'Primer Turno'!$Q$4:$Q$579,"Ford 3.5L 2017 HO",'Primer Turno'!$R$4:$R$579,"L4")</f>
        <v>0</v>
      </c>
      <c r="B25" s="119">
        <f>SUMIFS('Segundo Turno'!$S$4:$S$579,'Segundo Turno'!$Q$4:$Q$579,"Ford 3.5L 2017 HO",'Segundo Turno'!$R$4:$R$579,"L4")</f>
        <v>0</v>
      </c>
      <c r="C25" s="343"/>
      <c r="D25" s="97" t="s">
        <v>52</v>
      </c>
      <c r="E25" s="117">
        <f t="shared" si="3"/>
        <v>0</v>
      </c>
      <c r="F25" s="85"/>
      <c r="G25" s="331"/>
      <c r="H25" s="331"/>
      <c r="I25" s="315"/>
      <c r="J25" s="315"/>
      <c r="K25" s="315"/>
      <c r="L25" s="315"/>
      <c r="M25" s="315"/>
      <c r="N25" s="315"/>
      <c r="O25" s="315"/>
      <c r="P25" s="315"/>
      <c r="Q25" s="315"/>
      <c r="R25" s="316"/>
      <c r="S25" s="316"/>
      <c r="T25" s="316"/>
    </row>
    <row r="26" spans="1:37" ht="28.5" customHeight="1" thickBot="1" x14ac:dyDescent="0.55000000000000004">
      <c r="A26" s="119">
        <f>SUMIFS('Primer Turno'!$S$4:$S$579,'Primer Turno'!$Q$4:$Q$579,"Ford 3.5L 2018",'Primer Turno'!$R$4:$R$579,"L2")</f>
        <v>891</v>
      </c>
      <c r="B26" s="119">
        <f>SUMIFS('Segundo Turno'!$S$4:$S$579,'Segundo Turno'!$Q$4:$Q$579,"Ford 3.5L 2018",'Segundo Turno'!$R$4:$R$579,"L2")</f>
        <v>0</v>
      </c>
      <c r="C26" s="340" t="s">
        <v>59</v>
      </c>
      <c r="D26" s="98" t="s">
        <v>51</v>
      </c>
      <c r="E26" s="116">
        <f t="shared" si="3"/>
        <v>891</v>
      </c>
      <c r="F26" s="85"/>
      <c r="G26" s="331"/>
      <c r="H26" s="331"/>
      <c r="I26" s="315"/>
      <c r="J26" s="315"/>
      <c r="K26" s="315"/>
      <c r="L26" s="315"/>
      <c r="M26" s="315"/>
      <c r="N26" s="315"/>
      <c r="O26" s="315"/>
      <c r="P26" s="315"/>
      <c r="Q26" s="315"/>
      <c r="R26" s="316"/>
      <c r="S26" s="316"/>
      <c r="T26" s="316"/>
    </row>
    <row r="27" spans="1:37" ht="28.5" customHeight="1" thickBot="1" x14ac:dyDescent="0.55000000000000004">
      <c r="A27" s="119">
        <f>SUMIFS('Primer Turno'!$S$4:$S$579,'Primer Turno'!$Q$4:$Q$579,"Ford 3.5L 2018",'Primer Turno'!$R$4:$R$579,"L4")</f>
        <v>778</v>
      </c>
      <c r="B27" s="119">
        <f>SUMIFS('Segundo Turno'!$S$4:$S$579,'Segundo Turno'!$Q$4:$Q$579,"Ford 3.5L 2018",'Segundo Turno'!$R$4:$R$579,"L4")</f>
        <v>0</v>
      </c>
      <c r="C27" s="341"/>
      <c r="D27" s="99" t="s">
        <v>52</v>
      </c>
      <c r="E27" s="31">
        <f t="shared" si="3"/>
        <v>778</v>
      </c>
      <c r="F27" s="85"/>
      <c r="G27" s="331"/>
      <c r="H27" s="331"/>
      <c r="I27" s="315"/>
      <c r="J27" s="315"/>
      <c r="K27" s="315"/>
      <c r="L27" s="315"/>
      <c r="M27" s="315"/>
      <c r="N27" s="315"/>
      <c r="O27" s="315"/>
      <c r="P27" s="315"/>
      <c r="Q27" s="315"/>
      <c r="R27" s="316"/>
      <c r="S27" s="316"/>
      <c r="T27" s="316"/>
    </row>
    <row r="28" spans="1:37" ht="28.5" customHeight="1" thickBot="1" x14ac:dyDescent="0.55000000000000004">
      <c r="A28" s="119">
        <f>SUMIFS('Primer Turno'!$S$4:$S$579,'Primer Turno'!$Q$4:$Q$579,"Ford 3.5L 2018 HO",'Primer Turno'!$R$4:$R$579,"L2")</f>
        <v>0</v>
      </c>
      <c r="B28" s="119">
        <f>SUMIFS('Segundo Turno'!$S$4:$S$579,'Segundo Turno'!$Q$4:$Q$579,"Ford 3.5L 2018 HO",'Segundo Turno'!$R$4:$R$579,"L2")</f>
        <v>0</v>
      </c>
      <c r="C28" s="340" t="s">
        <v>60</v>
      </c>
      <c r="D28" s="98" t="s">
        <v>51</v>
      </c>
      <c r="E28" s="116">
        <f t="shared" si="3"/>
        <v>0</v>
      </c>
      <c r="F28" s="85"/>
      <c r="G28" s="331"/>
      <c r="H28" s="331"/>
      <c r="I28" s="315"/>
      <c r="J28" s="315"/>
      <c r="K28" s="315"/>
      <c r="L28" s="315"/>
      <c r="M28" s="315"/>
      <c r="N28" s="315"/>
      <c r="O28" s="315"/>
      <c r="P28" s="315"/>
      <c r="Q28" s="315"/>
      <c r="R28" s="316"/>
      <c r="S28" s="316"/>
      <c r="T28" s="316"/>
    </row>
    <row r="29" spans="1:37" ht="28.5" customHeight="1" thickBot="1" x14ac:dyDescent="0.55000000000000004">
      <c r="A29" s="119">
        <f>SUMIFS('Primer Turno'!$S$4:$S$579,'Primer Turno'!$Q$4:$Q$579,"Ford 3.5L 2018 HO",'Primer Turno'!$R$4:$R$579,"L4")</f>
        <v>0</v>
      </c>
      <c r="B29" s="119">
        <f>SUMIFS('Segundo Turno'!$S$4:$S$579,'Segundo Turno'!$Q$4:$Q$579,"Ford 3.5L 2018 HO",'Segundo Turno'!$R$4:$R$579,"L4")</f>
        <v>0</v>
      </c>
      <c r="C29" s="341"/>
      <c r="D29" s="99" t="s">
        <v>52</v>
      </c>
      <c r="E29" s="117">
        <f t="shared" si="3"/>
        <v>0</v>
      </c>
      <c r="F29" s="85"/>
      <c r="G29" s="331"/>
      <c r="H29" s="331"/>
      <c r="I29" s="315"/>
      <c r="J29" s="315"/>
      <c r="K29" s="315"/>
      <c r="L29" s="315"/>
      <c r="M29" s="315"/>
      <c r="N29" s="315"/>
      <c r="O29" s="315"/>
      <c r="P29" s="315"/>
      <c r="Q29" s="315"/>
      <c r="R29" s="316"/>
      <c r="S29" s="316"/>
      <c r="T29" s="316"/>
    </row>
    <row r="30" spans="1:37" ht="28.5" customHeight="1" thickBot="1" x14ac:dyDescent="0.55000000000000004">
      <c r="A30" s="119">
        <f>SUMIFS('Primer Turno'!$S$4:$S$579,'Primer Turno'!$Q$4:$Q$579,"NANO RWD",'Primer Turno'!$R$4:$R$579,"L6")</f>
        <v>485</v>
      </c>
      <c r="B30" s="119">
        <f>SUMIFS('Segundo Turno'!$S$4:$S$579,'Segundo Turno'!$Q$4:$Q$579,"NANO RWD",'Segundo Turno'!$R$4:$R$579,"L6")</f>
        <v>0</v>
      </c>
      <c r="C30" s="338" t="s">
        <v>61</v>
      </c>
      <c r="D30" s="100" t="s">
        <v>49</v>
      </c>
      <c r="E30" s="116">
        <f t="shared" si="3"/>
        <v>485</v>
      </c>
      <c r="F30" s="85"/>
      <c r="G30" s="331" t="s">
        <v>16</v>
      </c>
      <c r="H30" s="331"/>
      <c r="I30" s="315"/>
      <c r="J30" s="315"/>
      <c r="K30" s="315"/>
      <c r="L30" s="315"/>
      <c r="M30" s="315"/>
      <c r="N30" s="315"/>
      <c r="O30" s="315"/>
      <c r="P30" s="315"/>
      <c r="Q30" s="315"/>
      <c r="R30" s="316"/>
      <c r="S30" s="316"/>
      <c r="T30" s="316"/>
    </row>
    <row r="31" spans="1:37" ht="28.5" customHeight="1" thickBot="1" x14ac:dyDescent="0.55000000000000004">
      <c r="A31" s="119">
        <f>SUMIFS('Primer Turno'!$S$4:$S$579,'Primer Turno'!$Q$4:$Q$579,"NANO RWD",'Primer Turno'!$R$4:$R$579,"L8")</f>
        <v>408</v>
      </c>
      <c r="B31" s="119">
        <f>SUMIFS('Segundo Turno'!$S$4:$S$579,'Segundo Turno'!$Q$4:$Q$579,"NANO RWD",'Segundo Turno'!$R$4:$R$579,"L8")</f>
        <v>0</v>
      </c>
      <c r="C31" s="339"/>
      <c r="D31" s="101" t="s">
        <v>50</v>
      </c>
      <c r="E31" s="117">
        <f t="shared" si="3"/>
        <v>408</v>
      </c>
      <c r="F31" s="85"/>
      <c r="G31" s="331"/>
      <c r="H31" s="331"/>
      <c r="I31" s="315"/>
      <c r="J31" s="315"/>
      <c r="K31" s="315"/>
      <c r="L31" s="315"/>
      <c r="M31" s="315"/>
      <c r="N31" s="315"/>
      <c r="O31" s="315"/>
      <c r="P31" s="315"/>
      <c r="Q31" s="315"/>
      <c r="R31" s="316"/>
      <c r="S31" s="316"/>
      <c r="T31" s="316"/>
    </row>
    <row r="32" spans="1:37" ht="28.5" customHeight="1" thickBot="1" x14ac:dyDescent="0.55000000000000004">
      <c r="A32" s="119">
        <f>SUMIFS('Primer Turno'!$S$4:$S$579,'Primer Turno'!$Q$4:$Q$579,"NANO FWD",'Primer Turno'!$R$4:$R$579,"L8")</f>
        <v>0</v>
      </c>
      <c r="B32" s="119">
        <f>SUMIFS('Segundo Turno'!$S$4:$S$579,'Segundo Turno'!$Q$4:$Q$579,"NANO FWD",'Segundo Turno'!$R$4:$R$579,"L8")</f>
        <v>0</v>
      </c>
      <c r="C32" s="108" t="s">
        <v>62</v>
      </c>
      <c r="D32" s="110" t="s">
        <v>50</v>
      </c>
      <c r="E32" s="118">
        <f t="shared" si="3"/>
        <v>0</v>
      </c>
      <c r="F32" s="24"/>
      <c r="G32" s="331"/>
      <c r="H32" s="331"/>
      <c r="I32" s="315"/>
      <c r="J32" s="315"/>
      <c r="K32" s="315"/>
      <c r="L32" s="315"/>
      <c r="M32" s="315"/>
      <c r="N32" s="315"/>
      <c r="O32" s="315"/>
      <c r="P32" s="315"/>
      <c r="Q32" s="315"/>
      <c r="R32" s="316"/>
      <c r="S32" s="316"/>
      <c r="T32" s="316"/>
    </row>
    <row r="33" spans="1:84" ht="28.5" customHeight="1" thickBot="1" x14ac:dyDescent="0.55000000000000004">
      <c r="A33" s="119">
        <f>SUMIFS('Primer Turno'!$S$4:$S$579,'Primer Turno'!$Q$4:$Q$579,"Ford 3.0L",'Primer Turno'!$R$4:$R$579,"L8")</f>
        <v>0</v>
      </c>
      <c r="B33" s="119">
        <f>SUMIFS('Segundo Turno'!$S$4:$S$579,'Segundo Turno'!$Q$4:$Q$579,"Ford 3.0L",'Segundo Turno'!$R$4:$R$579,"L8")</f>
        <v>0</v>
      </c>
      <c r="C33" s="109" t="s">
        <v>63</v>
      </c>
      <c r="D33" s="111" t="s">
        <v>50</v>
      </c>
      <c r="E33" s="118">
        <f t="shared" si="3"/>
        <v>0</v>
      </c>
      <c r="F33" s="24"/>
      <c r="G33" s="331"/>
      <c r="H33" s="331"/>
      <c r="I33" s="315"/>
      <c r="J33" s="315"/>
      <c r="K33" s="315"/>
      <c r="L33" s="315"/>
      <c r="M33" s="315"/>
      <c r="N33" s="315"/>
      <c r="O33" s="315"/>
      <c r="P33" s="315"/>
      <c r="Q33" s="315"/>
      <c r="R33" s="316"/>
      <c r="S33" s="316"/>
      <c r="T33" s="316"/>
    </row>
    <row r="34" spans="1:84" ht="28.5" customHeight="1" thickBot="1" x14ac:dyDescent="0.55000000000000004">
      <c r="A34" s="119">
        <f>SUMIFS('Primer Turno'!$S$4:$S$579,'Primer Turno'!$Q$4:$Q$579,"Ford 2.0L",'Primer Turno'!$R$4:$R$579,"L12")</f>
        <v>0</v>
      </c>
      <c r="B34" s="119">
        <f>SUMIFS('Segundo Turno'!$S$4:$S$579,'Segundo Turno'!$Q$4:$Q$579,"Ford 2.0L",'Segundo Turno'!$R$4:$R$579,"L12")</f>
        <v>0</v>
      </c>
      <c r="C34" s="104" t="s">
        <v>64</v>
      </c>
      <c r="D34" s="102" t="s">
        <v>38</v>
      </c>
      <c r="E34" s="116">
        <f t="shared" si="3"/>
        <v>0</v>
      </c>
      <c r="F34" s="24"/>
      <c r="G34" s="331"/>
      <c r="H34" s="331"/>
      <c r="I34" s="315"/>
      <c r="J34" s="315"/>
      <c r="K34" s="315"/>
      <c r="L34" s="315"/>
      <c r="M34" s="315"/>
      <c r="N34" s="315"/>
      <c r="O34" s="315"/>
      <c r="P34" s="315"/>
      <c r="Q34" s="315"/>
      <c r="R34" s="316"/>
      <c r="S34" s="316"/>
      <c r="T34" s="316"/>
    </row>
    <row r="35" spans="1:84" ht="28.5" customHeight="1" thickBot="1" x14ac:dyDescent="0.55000000000000004">
      <c r="A35" s="119">
        <f>SUMIFS('Primer Turno'!$S$4:$S$579,'Primer Turno'!$Q$4:$Q$579,"Ford 2.0L",'Primer Turno'!$R$4:$R$579,"L14")</f>
        <v>0</v>
      </c>
      <c r="B35" s="119">
        <f>SUMIFS('Segundo Turno'!$S$4:$S$579,'Segundo Turno'!$Q$4:$Q$579,"Ford 2.0L",'Segundo Turno'!$R$4:$R$579,"L14")</f>
        <v>0</v>
      </c>
      <c r="C35" s="105" t="s">
        <v>64</v>
      </c>
      <c r="D35" s="103" t="s">
        <v>39</v>
      </c>
      <c r="E35" s="117">
        <f t="shared" si="3"/>
        <v>0</v>
      </c>
      <c r="F35" s="24"/>
      <c r="G35" s="331"/>
      <c r="H35" s="331"/>
      <c r="I35" s="315"/>
      <c r="J35" s="315"/>
      <c r="K35" s="315"/>
      <c r="L35" s="315"/>
      <c r="M35" s="315"/>
      <c r="N35" s="315"/>
      <c r="O35" s="315"/>
      <c r="P35" s="315"/>
      <c r="Q35" s="315"/>
      <c r="R35" s="316"/>
      <c r="S35" s="316"/>
      <c r="T35" s="316"/>
    </row>
    <row r="36" spans="1:84" ht="28.5" customHeight="1" thickBot="1" x14ac:dyDescent="0.55000000000000004">
      <c r="A36" s="119">
        <f>SUMIFS('Primer Turno'!$S$4:$S$579,'Primer Turno'!$Q$4:$Q$579,"MVP",'Primer Turno'!$R$4:$R$579,"L14 MVP")</f>
        <v>0</v>
      </c>
      <c r="B36" s="119">
        <f>SUMIFS('Segundo Turno'!$S$4:$S$579,'Segundo Turno'!$Q$4:$Q$579,"MVP",'Segundo Turno'!$R$4:$R$579,"L14 MVP")</f>
        <v>0</v>
      </c>
      <c r="C36" s="107" t="s">
        <v>56</v>
      </c>
      <c r="D36" s="112" t="s">
        <v>43</v>
      </c>
      <c r="E36" s="118">
        <f t="shared" si="3"/>
        <v>0</v>
      </c>
      <c r="G36" s="323" t="s">
        <v>17</v>
      </c>
      <c r="H36" s="324"/>
      <c r="I36" s="297"/>
      <c r="J36" s="298"/>
      <c r="K36" s="299"/>
      <c r="L36" s="297"/>
      <c r="M36" s="298"/>
      <c r="N36" s="299"/>
      <c r="O36" s="297"/>
      <c r="P36" s="298"/>
      <c r="Q36" s="299"/>
      <c r="R36" s="306"/>
      <c r="S36" s="307"/>
      <c r="T36" s="308"/>
    </row>
    <row r="37" spans="1:84" ht="28.5" customHeight="1" thickBot="1" x14ac:dyDescent="0.55000000000000004">
      <c r="A37" s="119">
        <f>SUMIFS('Primer Turno'!$S$4:$S$579,'Primer Turno'!$Q$4:$Q$579,"Nissan",'Primer Turno'!$R$4:$R$579,"L10")</f>
        <v>105</v>
      </c>
      <c r="B37" s="119">
        <f>SUMIFS('Segundo Turno'!$S$4:$S$579,'Segundo Turno'!$Q$4:$Q$579,"Nissan",'Segundo Turno'!$R$4:$R$579,"L10")</f>
        <v>0</v>
      </c>
      <c r="C37" s="106" t="s">
        <v>65</v>
      </c>
      <c r="D37" s="113" t="s">
        <v>53</v>
      </c>
      <c r="E37" s="118">
        <f t="shared" si="3"/>
        <v>105</v>
      </c>
      <c r="G37" s="325"/>
      <c r="H37" s="326"/>
      <c r="I37" s="300"/>
      <c r="J37" s="301"/>
      <c r="K37" s="302"/>
      <c r="L37" s="300"/>
      <c r="M37" s="301"/>
      <c r="N37" s="302"/>
      <c r="O37" s="300"/>
      <c r="P37" s="301"/>
      <c r="Q37" s="302"/>
      <c r="R37" s="309"/>
      <c r="S37" s="310"/>
      <c r="T37" s="311"/>
    </row>
    <row r="38" spans="1:84" ht="28.5" customHeight="1" thickBot="1" x14ac:dyDescent="0.55000000000000004">
      <c r="A38" s="119">
        <f>SUMIFS('Primer Turno'!$S$4:$S$579,'Primer Turno'!$Q$4:$Q$579,"Partes de Servicio",'Primer Turno'!$R$4:$R$579,"L2")</f>
        <v>0</v>
      </c>
      <c r="B38" s="119">
        <f>SUMIFS('Segundo Turno'!$S$4:$S$579,'Segundo Turno'!$Q$4:$Q$579,"Partes de Servicio",'Segundo Turno'!$R$4:$R$579,"L2")</f>
        <v>0</v>
      </c>
      <c r="C38" s="319" t="s">
        <v>20</v>
      </c>
      <c r="D38" s="114" t="s">
        <v>51</v>
      </c>
      <c r="E38" s="116">
        <f t="shared" si="3"/>
        <v>0</v>
      </c>
      <c r="G38" s="325"/>
      <c r="H38" s="326"/>
      <c r="I38" s="300"/>
      <c r="J38" s="301"/>
      <c r="K38" s="302"/>
      <c r="L38" s="300"/>
      <c r="M38" s="301"/>
      <c r="N38" s="302"/>
      <c r="O38" s="300"/>
      <c r="P38" s="301"/>
      <c r="Q38" s="302"/>
      <c r="R38" s="309"/>
      <c r="S38" s="310"/>
      <c r="T38" s="311"/>
    </row>
    <row r="39" spans="1:84" ht="28.5" customHeight="1" thickBot="1" x14ac:dyDescent="0.55000000000000004">
      <c r="A39" s="119">
        <f>SUMIFS('Primer Turno'!$S$4:$S$579,'Primer Turno'!$Q$4:$Q$579,"Partes de Servicio",'Primer Turno'!$R$4:$R$579,"L4")</f>
        <v>0</v>
      </c>
      <c r="B39" s="119">
        <f>SUMIFS('Segundo Turno'!$S$4:$S$579,'Segundo Turno'!$Q$4:$Q$579,"Partes de Servicio",'Segundo Turno'!$R$4:$R$579,"L4")</f>
        <v>0</v>
      </c>
      <c r="C39" s="320"/>
      <c r="D39" s="115" t="s">
        <v>52</v>
      </c>
      <c r="E39" s="117">
        <f t="shared" si="3"/>
        <v>0</v>
      </c>
      <c r="G39" s="325"/>
      <c r="H39" s="326"/>
      <c r="I39" s="300"/>
      <c r="J39" s="301"/>
      <c r="K39" s="302"/>
      <c r="L39" s="300"/>
      <c r="M39" s="301"/>
      <c r="N39" s="302"/>
      <c r="O39" s="300"/>
      <c r="P39" s="301"/>
      <c r="Q39" s="302"/>
      <c r="R39" s="309"/>
      <c r="S39" s="310"/>
      <c r="T39" s="311"/>
    </row>
    <row r="40" spans="1:84" ht="28.5" customHeight="1" x14ac:dyDescent="0.5">
      <c r="A40" s="119">
        <f>SUMIFS('Primer Turno'!$S$4:$S$579,'Primer Turno'!$Q$4:$Q$579,"Ford I4",'Primer Turno'!$R$4:$R$579,"L12")</f>
        <v>606</v>
      </c>
      <c r="B40" s="119">
        <f>SUMIFS('Segundo Turno'!$S$4:$S$579,'Segundo Turno'!$Q$4:$Q$579,"Ford I4",'Segundo Turno'!$R$4:$R$579,"L12")</f>
        <v>0</v>
      </c>
      <c r="C40" s="344" t="s">
        <v>23</v>
      </c>
      <c r="D40" s="184" t="s">
        <v>38</v>
      </c>
      <c r="E40" s="116">
        <f t="shared" si="3"/>
        <v>606</v>
      </c>
      <c r="G40" s="325"/>
      <c r="H40" s="326"/>
      <c r="I40" s="300"/>
      <c r="J40" s="301"/>
      <c r="K40" s="302"/>
      <c r="L40" s="300"/>
      <c r="M40" s="301"/>
      <c r="N40" s="302"/>
      <c r="O40" s="300"/>
      <c r="P40" s="301"/>
      <c r="Q40" s="302"/>
      <c r="R40" s="309"/>
      <c r="S40" s="310"/>
      <c r="T40" s="311"/>
    </row>
    <row r="41" spans="1:84" ht="28.5" customHeight="1" thickBot="1" x14ac:dyDescent="0.55000000000000004">
      <c r="A41" s="119">
        <f>SUMIFS('Primer Turno'!$S$4:$S$579,'Primer Turno'!$Q$4:$Q$579,"Ford I4",'Primer Turno'!$R$4:$R$579,"L14")</f>
        <v>154</v>
      </c>
      <c r="B41" s="119">
        <f>SUMIFS('Segundo Turno'!$S$4:$S$579,'Segundo Turno'!$Q$4:$Q$579,"Ford I4",'Segundo Turno'!$R$4:$R$579,"L14")</f>
        <v>0</v>
      </c>
      <c r="C41" s="345"/>
      <c r="D41" s="183" t="s">
        <v>39</v>
      </c>
      <c r="E41" s="31">
        <f t="shared" si="3"/>
        <v>154</v>
      </c>
      <c r="G41" s="327"/>
      <c r="H41" s="328"/>
      <c r="I41" s="303"/>
      <c r="J41" s="304"/>
      <c r="K41" s="305"/>
      <c r="L41" s="303"/>
      <c r="M41" s="304"/>
      <c r="N41" s="305"/>
      <c r="O41" s="303"/>
      <c r="P41" s="304"/>
      <c r="Q41" s="305"/>
      <c r="R41" s="312"/>
      <c r="S41" s="313"/>
      <c r="T41" s="314"/>
    </row>
    <row r="42" spans="1:84" ht="28.5" customHeight="1" thickBot="1" x14ac:dyDescent="0.55000000000000004">
      <c r="A42" s="119">
        <f>SUMIFS('Primer Turno'!$S$4:$S$579,'Primer Turno'!$Q$4:$Q$579,"GM",'Primer Turno'!$R$4:$R$579,"L16")</f>
        <v>174</v>
      </c>
      <c r="B42" s="119">
        <f>SUMIFS('Segundo Turno'!$S$4:$S$579,'Segundo Turno'!$Q$4:$Q$579,"GM",'Segundo Turno'!$R$4:$R$579,"L16")</f>
        <v>0</v>
      </c>
      <c r="C42" s="181" t="s">
        <v>100</v>
      </c>
      <c r="D42" s="182" t="s">
        <v>99</v>
      </c>
      <c r="E42" s="118">
        <f t="shared" si="3"/>
        <v>174</v>
      </c>
      <c r="G42" s="331" t="s">
        <v>18</v>
      </c>
      <c r="H42" s="331"/>
      <c r="I42" s="315"/>
      <c r="J42" s="315"/>
      <c r="K42" s="315"/>
      <c r="L42" s="315"/>
      <c r="M42" s="315"/>
      <c r="N42" s="315"/>
      <c r="O42" s="315"/>
      <c r="P42" s="315"/>
      <c r="Q42" s="315"/>
      <c r="R42" s="316"/>
      <c r="S42" s="316"/>
      <c r="T42" s="316"/>
      <c r="Y42" s="13"/>
      <c r="Z42" s="13"/>
      <c r="AA42" s="13"/>
      <c r="AB42" s="13"/>
      <c r="AC42" s="13"/>
    </row>
    <row r="43" spans="1:84" ht="28.5" customHeight="1" thickBot="1" x14ac:dyDescent="0.35">
      <c r="A43" s="53"/>
      <c r="B43" s="53"/>
      <c r="D43" s="73" t="s">
        <v>2</v>
      </c>
      <c r="E43" s="31">
        <f>SUM(E20:E42)</f>
        <v>3601</v>
      </c>
      <c r="G43" s="331"/>
      <c r="H43" s="331"/>
      <c r="I43" s="315"/>
      <c r="J43" s="315"/>
      <c r="K43" s="315"/>
      <c r="L43" s="315"/>
      <c r="M43" s="315"/>
      <c r="N43" s="315"/>
      <c r="O43" s="315"/>
      <c r="P43" s="315"/>
      <c r="Q43" s="315"/>
      <c r="R43" s="316"/>
      <c r="S43" s="316"/>
      <c r="T43" s="316"/>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row>
    <row r="44" spans="1:84" ht="28.5" customHeight="1" thickBot="1" x14ac:dyDescent="0.35">
      <c r="G44" s="331"/>
      <c r="H44" s="331"/>
      <c r="I44" s="315"/>
      <c r="J44" s="315"/>
      <c r="K44" s="315"/>
      <c r="L44" s="315"/>
      <c r="M44" s="315"/>
      <c r="N44" s="315"/>
      <c r="O44" s="315"/>
      <c r="P44" s="315"/>
      <c r="Q44" s="315"/>
      <c r="R44" s="316"/>
      <c r="S44" s="316"/>
      <c r="T44" s="316"/>
      <c r="Y44" s="14"/>
      <c r="Z44" s="14"/>
      <c r="AA44" s="14"/>
      <c r="AB44" s="14"/>
      <c r="AC44" s="14"/>
      <c r="AD44" s="14"/>
      <c r="AE44" s="14"/>
      <c r="AF44" s="14"/>
      <c r="AG44" s="14"/>
      <c r="AH44" s="14"/>
      <c r="AI44" s="14"/>
      <c r="AJ44" s="14"/>
      <c r="AK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row>
    <row r="45" spans="1:84" ht="28.5" customHeight="1" thickBot="1" x14ac:dyDescent="0.35">
      <c r="G45" s="331"/>
      <c r="H45" s="331"/>
      <c r="I45" s="315"/>
      <c r="J45" s="315"/>
      <c r="K45" s="315"/>
      <c r="L45" s="315"/>
      <c r="M45" s="315"/>
      <c r="N45" s="315"/>
      <c r="O45" s="315"/>
      <c r="P45" s="315"/>
      <c r="Q45" s="315"/>
      <c r="R45" s="316"/>
      <c r="S45" s="316"/>
      <c r="T45" s="316"/>
      <c r="Y45" s="14"/>
      <c r="Z45" s="14"/>
      <c r="AA45" s="14"/>
      <c r="AB45" s="14"/>
      <c r="AC45" s="14"/>
      <c r="AD45" s="14"/>
      <c r="AE45" s="14"/>
      <c r="AF45" s="14"/>
      <c r="AG45" s="14"/>
      <c r="AH45" s="14"/>
      <c r="AI45" s="14"/>
      <c r="AJ45" s="14"/>
      <c r="AK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row>
    <row r="46" spans="1:84" ht="28.5" customHeight="1" thickBot="1" x14ac:dyDescent="0.35">
      <c r="G46" s="331"/>
      <c r="H46" s="331"/>
      <c r="I46" s="315"/>
      <c r="J46" s="315"/>
      <c r="K46" s="315"/>
      <c r="L46" s="315"/>
      <c r="M46" s="315"/>
      <c r="N46" s="315"/>
      <c r="O46" s="315"/>
      <c r="P46" s="315"/>
      <c r="Q46" s="315"/>
      <c r="R46" s="316"/>
      <c r="S46" s="316"/>
      <c r="T46" s="316"/>
      <c r="Y46" s="14"/>
      <c r="Z46" s="14"/>
      <c r="AA46" s="14"/>
      <c r="AB46" s="14"/>
      <c r="AC46" s="14"/>
      <c r="AD46" s="14"/>
      <c r="AE46" s="14"/>
      <c r="AF46" s="14"/>
      <c r="AG46" s="14"/>
      <c r="AH46" s="14"/>
      <c r="AI46" s="14"/>
      <c r="AJ46" s="14"/>
      <c r="AK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row>
    <row r="47" spans="1:84" ht="28.5" customHeight="1" thickBot="1" x14ac:dyDescent="0.35">
      <c r="G47" s="331"/>
      <c r="H47" s="331"/>
      <c r="I47" s="315"/>
      <c r="J47" s="315"/>
      <c r="K47" s="315"/>
      <c r="L47" s="315"/>
      <c r="M47" s="315"/>
      <c r="N47" s="315"/>
      <c r="O47" s="315"/>
      <c r="P47" s="315"/>
      <c r="Q47" s="315"/>
      <c r="R47" s="316"/>
      <c r="S47" s="316"/>
      <c r="T47" s="316"/>
      <c r="Y47" s="14"/>
      <c r="Z47" s="14"/>
      <c r="AA47" s="14"/>
      <c r="AB47" s="14"/>
      <c r="AC47" s="14"/>
      <c r="AD47" s="14"/>
      <c r="AE47" s="14"/>
      <c r="AF47" s="14"/>
      <c r="AG47" s="14"/>
      <c r="AH47" s="14"/>
      <c r="AI47" s="14"/>
      <c r="AJ47" s="14"/>
      <c r="AK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row>
    <row r="48" spans="1:84" ht="28.5" customHeight="1" thickBot="1" x14ac:dyDescent="0.35">
      <c r="G48" s="332" t="s">
        <v>19</v>
      </c>
      <c r="H48" s="332"/>
      <c r="I48" s="318"/>
      <c r="J48" s="318"/>
      <c r="K48" s="318"/>
      <c r="L48" s="318"/>
      <c r="M48" s="318"/>
      <c r="N48" s="318"/>
      <c r="O48" s="318">
        <v>1813</v>
      </c>
      <c r="P48" s="318"/>
      <c r="Q48" s="318"/>
      <c r="R48" s="316"/>
      <c r="S48" s="316"/>
      <c r="T48" s="316"/>
      <c r="Y48" s="14"/>
      <c r="Z48" s="14"/>
      <c r="AA48" s="14"/>
      <c r="AB48" s="14"/>
      <c r="AC48" s="14"/>
      <c r="AD48" s="14"/>
      <c r="AE48" s="14"/>
      <c r="AF48" s="14"/>
      <c r="AG48" s="14"/>
      <c r="AH48" s="14"/>
      <c r="AI48" s="14"/>
      <c r="AJ48" s="14"/>
      <c r="AK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row>
    <row r="49" spans="1:90" ht="28.5" customHeight="1" thickBot="1" x14ac:dyDescent="0.35">
      <c r="G49" s="332"/>
      <c r="H49" s="332"/>
      <c r="I49" s="318"/>
      <c r="J49" s="318"/>
      <c r="K49" s="318"/>
      <c r="L49" s="318"/>
      <c r="M49" s="318"/>
      <c r="N49" s="318"/>
      <c r="O49" s="318"/>
      <c r="P49" s="318"/>
      <c r="Q49" s="318"/>
      <c r="R49" s="316"/>
      <c r="S49" s="316"/>
      <c r="T49" s="316"/>
      <c r="Y49" s="14"/>
      <c r="Z49" s="14"/>
      <c r="AA49" s="14"/>
      <c r="AB49" s="14"/>
      <c r="AC49" s="14"/>
      <c r="AD49" s="14"/>
      <c r="AE49" s="14"/>
      <c r="AF49" s="14"/>
      <c r="AG49" s="14"/>
      <c r="AH49" s="14"/>
      <c r="AI49" s="14"/>
      <c r="AJ49" s="14"/>
      <c r="AK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row>
    <row r="50" spans="1:90" ht="28.5" customHeight="1" thickBot="1" x14ac:dyDescent="0.35">
      <c r="G50" s="332"/>
      <c r="H50" s="332"/>
      <c r="I50" s="318"/>
      <c r="J50" s="318"/>
      <c r="K50" s="318"/>
      <c r="L50" s="318"/>
      <c r="M50" s="318"/>
      <c r="N50" s="318"/>
      <c r="O50" s="318"/>
      <c r="P50" s="318"/>
      <c r="Q50" s="318"/>
      <c r="R50" s="316"/>
      <c r="S50" s="316"/>
      <c r="T50" s="316"/>
      <c r="Y50" s="14"/>
      <c r="Z50" s="14"/>
      <c r="AA50" s="14"/>
      <c r="AB50" s="14"/>
      <c r="AC50" s="14"/>
      <c r="AD50" s="14"/>
      <c r="AE50" s="14"/>
      <c r="AF50" s="14"/>
      <c r="AG50" s="14"/>
      <c r="AH50" s="14"/>
      <c r="AI50" s="14"/>
      <c r="AJ50" s="14"/>
      <c r="AK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row>
    <row r="51" spans="1:90" ht="28.5" customHeight="1" thickBot="1" x14ac:dyDescent="0.35">
      <c r="G51" s="332"/>
      <c r="H51" s="332"/>
      <c r="I51" s="318"/>
      <c r="J51" s="318"/>
      <c r="K51" s="318"/>
      <c r="L51" s="318"/>
      <c r="M51" s="318"/>
      <c r="N51" s="318"/>
      <c r="O51" s="318"/>
      <c r="P51" s="318"/>
      <c r="Q51" s="318"/>
      <c r="R51" s="316"/>
      <c r="S51" s="316"/>
      <c r="T51" s="316"/>
      <c r="Y51" s="14"/>
      <c r="Z51" s="14"/>
      <c r="AA51" s="14"/>
      <c r="AB51" s="14"/>
      <c r="AC51" s="14"/>
      <c r="AD51" s="14"/>
      <c r="AE51" s="14"/>
      <c r="AF51" s="14"/>
      <c r="AG51" s="14"/>
      <c r="AH51" s="14"/>
      <c r="AI51" s="14"/>
      <c r="AJ51" s="14"/>
      <c r="AK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row>
    <row r="52" spans="1:90" ht="28.5" customHeight="1" thickBot="1" x14ac:dyDescent="0.35">
      <c r="G52" s="332"/>
      <c r="H52" s="332"/>
      <c r="I52" s="318"/>
      <c r="J52" s="318"/>
      <c r="K52" s="318"/>
      <c r="L52" s="318"/>
      <c r="M52" s="318"/>
      <c r="N52" s="318"/>
      <c r="O52" s="318"/>
      <c r="P52" s="318"/>
      <c r="Q52" s="318"/>
      <c r="R52" s="316"/>
      <c r="S52" s="316"/>
      <c r="T52" s="316"/>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row>
    <row r="53" spans="1:90" ht="28.5" customHeight="1" thickBot="1" x14ac:dyDescent="0.35">
      <c r="G53" s="332"/>
      <c r="H53" s="332"/>
      <c r="I53" s="318"/>
      <c r="J53" s="318"/>
      <c r="K53" s="318"/>
      <c r="L53" s="318"/>
      <c r="M53" s="318"/>
      <c r="N53" s="318"/>
      <c r="O53" s="318"/>
      <c r="P53" s="318"/>
      <c r="Q53" s="318"/>
      <c r="R53" s="316"/>
      <c r="S53" s="316"/>
      <c r="T53" s="316"/>
      <c r="V53" s="25"/>
      <c r="W53" s="25"/>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row>
    <row r="54" spans="1:90" ht="28.5" customHeight="1" x14ac:dyDescent="0.3">
      <c r="V54" s="25"/>
      <c r="W54" s="25"/>
      <c r="X54" s="14"/>
      <c r="Y54" s="14"/>
      <c r="Z54" s="14"/>
      <c r="AA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row>
    <row r="55" spans="1:90" ht="28.5" customHeight="1" x14ac:dyDescent="0.3">
      <c r="J55" s="14"/>
      <c r="K55" s="14"/>
      <c r="X55" s="14"/>
      <c r="Y55" s="14"/>
      <c r="Z55" s="14"/>
      <c r="AA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row>
    <row r="56" spans="1:90" ht="28.5" customHeight="1" x14ac:dyDescent="0.3">
      <c r="J56" s="14"/>
      <c r="K56" s="14"/>
      <c r="X56" s="14"/>
      <c r="Y56" s="14"/>
      <c r="Z56" s="14"/>
      <c r="AA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row>
    <row r="57" spans="1:90" ht="28.5" customHeight="1" x14ac:dyDescent="0.3">
      <c r="P57" s="25"/>
      <c r="Q57" s="25"/>
      <c r="R57" s="14"/>
      <c r="S57" s="14"/>
      <c r="T57" s="14"/>
      <c r="U57" s="14"/>
      <c r="V57" s="14"/>
      <c r="W57" s="14"/>
      <c r="X57" s="14"/>
      <c r="Y57" s="14"/>
      <c r="Z57" s="14"/>
      <c r="AA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row>
    <row r="58" spans="1:90" ht="28.5" customHeight="1" x14ac:dyDescent="0.3">
      <c r="P58" s="25"/>
      <c r="Q58" s="25"/>
      <c r="R58" s="14"/>
      <c r="S58" s="14"/>
      <c r="T58" s="14"/>
      <c r="U58" s="14"/>
      <c r="V58" s="14"/>
      <c r="W58" s="14"/>
      <c r="X58" s="14"/>
      <c r="Y58" s="14"/>
      <c r="Z58" s="14"/>
      <c r="AA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row>
    <row r="59" spans="1:90" ht="28.5" customHeight="1" x14ac:dyDescent="0.3">
      <c r="P59" s="25"/>
      <c r="Q59" s="25"/>
      <c r="R59" s="14"/>
      <c r="S59" s="14"/>
      <c r="T59" s="14"/>
      <c r="U59" s="14"/>
      <c r="V59" s="14"/>
      <c r="W59" s="14"/>
      <c r="X59" s="14"/>
      <c r="Y59" s="14"/>
      <c r="Z59" s="14"/>
      <c r="AA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row>
    <row r="60" spans="1:90" ht="28.5" customHeight="1" x14ac:dyDescent="0.3">
      <c r="A60" s="14"/>
      <c r="B60" s="14"/>
      <c r="C60" s="14"/>
      <c r="F60" s="14"/>
      <c r="G60" s="14"/>
      <c r="H60" s="14"/>
      <c r="I60" s="14"/>
      <c r="P60" s="25"/>
      <c r="Q60" s="25"/>
      <c r="R60" s="14"/>
      <c r="S60" s="14"/>
      <c r="T60" s="14"/>
      <c r="U60" s="14"/>
      <c r="V60" s="14"/>
      <c r="W60" s="14"/>
      <c r="AB60" s="25"/>
      <c r="AC60" s="25"/>
      <c r="AD60" s="14"/>
      <c r="AE60" s="14"/>
      <c r="AF60" s="14"/>
      <c r="AG60" s="14"/>
      <c r="AH60" s="14"/>
      <c r="AI60" s="14"/>
      <c r="AJ60" s="14"/>
      <c r="AK60" s="14"/>
      <c r="AL60" s="14"/>
      <c r="AM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row>
    <row r="61" spans="1:90" ht="28.5" customHeight="1" x14ac:dyDescent="0.3">
      <c r="A61" s="14"/>
      <c r="B61" s="14"/>
      <c r="C61" s="14"/>
      <c r="D61" s="14"/>
      <c r="P61" s="25"/>
      <c r="Q61" s="25"/>
      <c r="R61" s="14"/>
      <c r="S61" s="14"/>
      <c r="T61" s="14"/>
      <c r="U61" s="14"/>
      <c r="V61" s="14"/>
      <c r="W61" s="14"/>
      <c r="AB61" s="25"/>
      <c r="AC61" s="25"/>
      <c r="AD61" s="14"/>
      <c r="AE61" s="14"/>
      <c r="AF61" s="14"/>
      <c r="AG61" s="14"/>
      <c r="AH61" s="14"/>
      <c r="AI61" s="14"/>
      <c r="AJ61" s="14"/>
      <c r="AK61" s="14"/>
      <c r="AL61" s="14"/>
      <c r="AM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row>
    <row r="62" spans="1:90" ht="28.5" customHeight="1" x14ac:dyDescent="0.3">
      <c r="A62" s="14"/>
      <c r="B62" s="14"/>
      <c r="C62" s="14"/>
      <c r="D62" s="14"/>
      <c r="P62" s="25"/>
      <c r="Q62" s="25"/>
      <c r="R62" s="14"/>
      <c r="S62" s="14"/>
      <c r="T62" s="14"/>
      <c r="U62" s="14"/>
      <c r="V62" s="14"/>
      <c r="W62" s="14"/>
      <c r="AB62" s="25"/>
      <c r="AC62" s="25"/>
      <c r="AD62" s="14"/>
      <c r="AE62" s="14"/>
      <c r="AF62" s="14"/>
      <c r="AG62" s="14"/>
      <c r="AH62" s="14"/>
      <c r="AI62" s="14"/>
      <c r="AJ62" s="14"/>
      <c r="AK62" s="14"/>
      <c r="AL62" s="14"/>
      <c r="AM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row>
    <row r="63" spans="1:90" ht="28.5" customHeight="1" x14ac:dyDescent="0.3">
      <c r="A63" s="14"/>
      <c r="B63" s="14"/>
      <c r="C63" s="14"/>
      <c r="D63" s="14"/>
      <c r="AB63" s="25"/>
      <c r="AC63" s="25"/>
      <c r="AD63" s="14"/>
      <c r="AE63" s="14"/>
      <c r="AF63" s="14"/>
      <c r="AG63" s="14"/>
      <c r="AH63" s="14"/>
      <c r="AI63" s="14"/>
      <c r="AJ63" s="14"/>
      <c r="AK63" s="14"/>
      <c r="AL63" s="14"/>
      <c r="AM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row>
    <row r="64" spans="1:90" ht="28.5" customHeight="1" x14ac:dyDescent="0.3">
      <c r="A64" s="14"/>
      <c r="B64" s="14"/>
      <c r="C64" s="14"/>
      <c r="D64" s="14"/>
      <c r="AB64" s="25"/>
      <c r="AC64" s="25"/>
      <c r="AD64" s="14"/>
      <c r="AE64" s="14"/>
      <c r="AF64" s="14"/>
      <c r="AG64" s="14"/>
      <c r="AH64" s="14"/>
      <c r="AI64" s="14"/>
      <c r="AJ64" s="14"/>
      <c r="AK64" s="14"/>
      <c r="AL64" s="14"/>
      <c r="AM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row>
    <row r="65" spans="1:90" ht="28.5" customHeight="1" x14ac:dyDescent="0.3">
      <c r="A65" s="14"/>
      <c r="B65" s="14"/>
      <c r="C65" s="14"/>
      <c r="D65" s="14"/>
      <c r="AB65" s="25"/>
      <c r="AC65" s="25"/>
      <c r="AD65" s="14"/>
      <c r="AE65" s="14"/>
      <c r="AF65" s="14"/>
      <c r="AG65" s="14"/>
      <c r="AH65" s="14"/>
      <c r="AI65" s="14"/>
      <c r="AJ65" s="14"/>
      <c r="AK65" s="14"/>
      <c r="AL65" s="14"/>
      <c r="AM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row>
    <row r="66" spans="1:90" ht="28.5" customHeight="1" x14ac:dyDescent="0.3">
      <c r="AB66" s="25"/>
      <c r="AC66" s="25"/>
      <c r="AD66" s="14"/>
      <c r="AE66" s="14"/>
      <c r="AF66" s="14"/>
      <c r="AG66" s="14"/>
      <c r="AH66" s="14"/>
      <c r="AI66" s="14"/>
      <c r="AJ66" s="14"/>
      <c r="AK66" s="14"/>
      <c r="AL66" s="14"/>
      <c r="AM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row>
    <row r="67" spans="1:90" ht="28.5" customHeight="1" x14ac:dyDescent="0.3">
      <c r="AB67" s="25"/>
      <c r="AC67" s="25"/>
      <c r="AD67" s="14"/>
      <c r="AE67" s="14"/>
      <c r="AF67" s="14"/>
      <c r="AG67" s="14"/>
      <c r="AH67" s="14"/>
      <c r="AI67" s="14"/>
      <c r="AJ67" s="14"/>
      <c r="AK67" s="14"/>
      <c r="AL67" s="14"/>
      <c r="AM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row>
    <row r="68" spans="1:90" ht="28.5" customHeight="1" x14ac:dyDescent="0.3">
      <c r="AB68" s="25"/>
      <c r="AC68" s="25"/>
      <c r="AD68" s="14"/>
      <c r="AE68" s="14"/>
      <c r="AF68" s="14"/>
      <c r="AG68" s="14"/>
      <c r="AH68" s="14"/>
      <c r="AI68" s="14"/>
      <c r="AJ68" s="14"/>
      <c r="AK68" s="14"/>
      <c r="AL68" s="14"/>
      <c r="AM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row>
    <row r="69" spans="1:90" ht="28.5" customHeight="1" x14ac:dyDescent="0.3">
      <c r="AB69" s="25"/>
      <c r="AC69" s="25"/>
      <c r="AD69" s="14"/>
      <c r="AE69" s="14"/>
      <c r="AF69" s="14"/>
      <c r="AG69" s="14"/>
      <c r="AH69" s="14"/>
      <c r="AI69" s="14"/>
      <c r="AJ69" s="14"/>
      <c r="AK69" s="14"/>
      <c r="AL69" s="14"/>
      <c r="AM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row>
    <row r="70" spans="1:90" ht="28.5" customHeight="1" x14ac:dyDescent="0.3">
      <c r="AB70" s="25"/>
      <c r="AC70" s="25"/>
      <c r="AD70" s="14"/>
      <c r="AE70" s="14"/>
      <c r="AF70" s="14"/>
      <c r="AG70" s="14"/>
      <c r="AH70" s="14"/>
      <c r="AI70" s="14"/>
      <c r="AJ70" s="14"/>
      <c r="AK70" s="14"/>
      <c r="AL70" s="14"/>
      <c r="AM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row>
    <row r="71" spans="1:90" ht="28.5" customHeight="1" x14ac:dyDescent="0.3">
      <c r="AB71" s="25"/>
      <c r="AC71" s="25"/>
      <c r="AD71" s="14"/>
      <c r="AE71" s="14"/>
      <c r="AF71" s="14"/>
      <c r="AG71" s="14"/>
      <c r="AH71" s="14"/>
      <c r="AI71" s="14"/>
      <c r="AJ71" s="14"/>
      <c r="AK71" s="14"/>
      <c r="AL71" s="14"/>
      <c r="AM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row>
    <row r="72" spans="1:90" ht="28.5" customHeight="1" x14ac:dyDescent="0.3">
      <c r="AB72" s="25"/>
      <c r="AC72" s="25"/>
      <c r="AD72" s="14"/>
      <c r="AE72" s="14"/>
      <c r="AF72" s="14"/>
      <c r="AG72" s="14"/>
      <c r="AH72" s="14"/>
      <c r="AI72" s="14"/>
      <c r="AJ72" s="14"/>
      <c r="AK72" s="14"/>
      <c r="AL72" s="14"/>
      <c r="AM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row>
    <row r="73" spans="1:90" ht="28.5" customHeight="1" x14ac:dyDescent="0.3">
      <c r="AB73" s="25"/>
      <c r="AC73" s="25"/>
      <c r="AD73" s="14"/>
      <c r="AE73" s="14"/>
      <c r="AF73" s="14"/>
      <c r="AG73" s="14"/>
      <c r="AH73" s="14"/>
      <c r="AI73" s="14"/>
      <c r="AJ73" s="14"/>
      <c r="AK73" s="14"/>
      <c r="AL73" s="14"/>
      <c r="AM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row>
    <row r="74" spans="1:90" ht="28.5" customHeight="1" x14ac:dyDescent="0.3">
      <c r="AB74" s="25"/>
      <c r="AC74" s="25"/>
      <c r="AD74" s="14"/>
      <c r="AE74" s="14"/>
      <c r="AF74" s="14"/>
      <c r="AG74" s="14"/>
      <c r="AH74" s="14"/>
      <c r="AI74" s="14"/>
      <c r="AJ74" s="14"/>
      <c r="AK74" s="14"/>
      <c r="AL74" s="14"/>
      <c r="AM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row>
    <row r="75" spans="1:90" ht="28.5" customHeight="1" x14ac:dyDescent="0.3">
      <c r="AB75" s="25"/>
      <c r="AC75" s="25"/>
      <c r="AD75" s="14"/>
      <c r="AE75" s="14"/>
      <c r="AF75" s="14"/>
      <c r="AG75" s="14"/>
      <c r="AH75" s="14"/>
      <c r="AI75" s="14"/>
      <c r="AJ75" s="14"/>
      <c r="AK75" s="14"/>
      <c r="AL75" s="14"/>
      <c r="AM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row>
    <row r="76" spans="1:90" ht="28.5" customHeight="1" x14ac:dyDescent="0.3">
      <c r="AB76" s="25"/>
      <c r="AC76" s="25"/>
      <c r="AD76" s="14"/>
      <c r="AE76" s="14"/>
      <c r="AF76" s="14"/>
      <c r="AG76" s="14"/>
      <c r="AH76" s="14"/>
      <c r="AI76" s="14"/>
      <c r="AJ76" s="14"/>
      <c r="AK76" s="14"/>
      <c r="AL76" s="14"/>
      <c r="AM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row>
    <row r="77" spans="1:90" ht="28.5" customHeight="1" x14ac:dyDescent="0.3">
      <c r="AB77" s="25"/>
      <c r="AC77" s="25"/>
      <c r="AD77" s="14"/>
      <c r="AE77" s="14"/>
      <c r="AF77" s="14"/>
      <c r="AG77" s="14"/>
      <c r="AH77" s="14"/>
      <c r="AI77" s="14"/>
      <c r="AJ77" s="14"/>
      <c r="AK77" s="14"/>
      <c r="AL77" s="14"/>
      <c r="AM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row>
    <row r="78" spans="1:90" ht="28.5" customHeight="1" x14ac:dyDescent="0.3">
      <c r="AB78" s="25"/>
      <c r="AC78" s="25"/>
      <c r="AD78" s="14"/>
      <c r="AE78" s="14"/>
      <c r="AF78" s="14"/>
      <c r="AG78" s="14"/>
      <c r="AH78" s="14"/>
      <c r="AI78" s="14"/>
      <c r="AJ78" s="14"/>
      <c r="AK78" s="14"/>
      <c r="AL78" s="14"/>
      <c r="AM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row>
    <row r="79" spans="1:90" ht="28.5" customHeight="1" x14ac:dyDescent="0.3">
      <c r="AB79" s="25"/>
      <c r="AC79" s="25"/>
      <c r="AD79" s="14"/>
      <c r="AE79" s="14"/>
      <c r="AF79" s="14"/>
      <c r="AG79" s="14"/>
      <c r="AH79" s="14"/>
      <c r="AI79" s="14"/>
      <c r="AJ79" s="14"/>
      <c r="AK79" s="14"/>
      <c r="AL79" s="14"/>
      <c r="AM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row>
    <row r="80" spans="1:90" ht="28.5" customHeight="1" x14ac:dyDescent="0.3">
      <c r="AB80" s="25"/>
      <c r="AC80" s="25"/>
      <c r="AD80" s="14"/>
      <c r="AE80" s="14"/>
      <c r="AF80" s="14"/>
      <c r="AG80" s="14"/>
      <c r="AH80" s="14"/>
      <c r="AI80" s="14"/>
      <c r="AJ80" s="14"/>
      <c r="AK80" s="14"/>
      <c r="AL80" s="14"/>
      <c r="AM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row>
    <row r="81" spans="21:90" ht="28.5" customHeight="1" x14ac:dyDescent="0.3">
      <c r="AB81" s="2"/>
      <c r="AC81" s="2"/>
      <c r="AD81" s="14"/>
      <c r="AE81" s="14"/>
      <c r="AF81" s="14"/>
      <c r="AG81" s="14"/>
      <c r="AH81" s="14"/>
      <c r="AI81" s="14"/>
      <c r="AJ81" s="14"/>
      <c r="AK81" s="14"/>
      <c r="AL81" s="14"/>
      <c r="AM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row>
    <row r="82" spans="21:90" ht="28.5" customHeight="1" x14ac:dyDescent="0.3">
      <c r="AB82" s="2"/>
      <c r="AC82" s="2"/>
      <c r="AD82" s="14"/>
      <c r="AE82" s="14"/>
      <c r="AF82" s="14"/>
      <c r="AG82" s="14"/>
      <c r="AH82" s="14"/>
      <c r="AI82" s="14"/>
      <c r="AJ82" s="14"/>
      <c r="AK82" s="14"/>
      <c r="AL82" s="14"/>
      <c r="AM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row>
    <row r="83" spans="21:90" ht="28.5" customHeight="1" x14ac:dyDescent="0.3">
      <c r="AB83" s="2"/>
      <c r="AC83" s="2"/>
      <c r="AD83" s="14"/>
      <c r="AE83" s="14"/>
      <c r="AF83" s="14"/>
      <c r="AG83" s="14"/>
      <c r="AH83" s="14"/>
      <c r="AI83" s="14"/>
      <c r="AJ83" s="14"/>
      <c r="AK83" s="14"/>
      <c r="AL83" s="14"/>
      <c r="AM83" s="14"/>
      <c r="AN83" s="14"/>
      <c r="AO83" s="14"/>
      <c r="AP83" s="14"/>
      <c r="AQ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row>
    <row r="84" spans="21:90" ht="28.5" customHeight="1" x14ac:dyDescent="0.3">
      <c r="AB84" s="2"/>
      <c r="AC84" s="2"/>
      <c r="AD84" s="14"/>
      <c r="AE84" s="14"/>
      <c r="AF84" s="14"/>
      <c r="AG84" s="14"/>
      <c r="AH84" s="14"/>
      <c r="AI84" s="14"/>
      <c r="AJ84" s="14"/>
      <c r="AK84" s="14"/>
      <c r="AL84" s="14"/>
      <c r="AM84" s="14"/>
      <c r="AN84" s="14"/>
      <c r="AO84" s="14"/>
      <c r="AP84" s="14"/>
      <c r="AQ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row>
    <row r="85" spans="21:90" ht="28.5" customHeight="1" x14ac:dyDescent="0.3">
      <c r="AB85" s="8"/>
      <c r="AC85" s="8"/>
      <c r="AD85" s="14"/>
      <c r="AE85" s="14"/>
      <c r="AF85" s="14"/>
      <c r="AG85" s="14"/>
      <c r="AH85" s="14"/>
      <c r="AI85" s="14"/>
      <c r="AJ85" s="14"/>
      <c r="AK85" s="14"/>
      <c r="AL85" s="14"/>
      <c r="AM85" s="14"/>
      <c r="AN85" s="14"/>
      <c r="AO85" s="14"/>
      <c r="AP85" s="14"/>
      <c r="AQ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row>
    <row r="86" spans="21:90" ht="28.5" customHeight="1" x14ac:dyDescent="0.3">
      <c r="AB86" s="8"/>
      <c r="AC86" s="8"/>
      <c r="AD86" s="14"/>
      <c r="AE86" s="14"/>
      <c r="AF86" s="14"/>
      <c r="AG86" s="14"/>
      <c r="AH86" s="14"/>
      <c r="AI86" s="14"/>
      <c r="AJ86" s="14"/>
      <c r="AK86" s="14"/>
      <c r="AL86" s="14"/>
      <c r="AM86" s="14"/>
      <c r="AN86" s="14"/>
      <c r="AO86" s="14"/>
      <c r="AP86" s="14"/>
      <c r="AQ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row>
    <row r="87" spans="21:90" ht="28.5" customHeight="1" x14ac:dyDescent="0.3">
      <c r="AB87" s="7"/>
      <c r="AC87" s="7"/>
      <c r="AD87" s="14"/>
      <c r="AE87" s="14"/>
      <c r="AF87" s="14"/>
      <c r="AG87" s="14"/>
      <c r="AH87" s="14"/>
      <c r="AI87" s="14"/>
      <c r="AJ87" s="14"/>
      <c r="AK87" s="14"/>
      <c r="AL87" s="14"/>
      <c r="AM87" s="14"/>
      <c r="AN87" s="14"/>
      <c r="AO87" s="14"/>
      <c r="AP87" s="14"/>
      <c r="AQ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row>
    <row r="88" spans="21:90" ht="28.5" customHeight="1" x14ac:dyDescent="0.3">
      <c r="X88" s="6"/>
      <c r="AD88" s="14"/>
      <c r="AE88" s="14"/>
      <c r="AF88" s="14"/>
      <c r="AG88" s="14"/>
      <c r="AH88" s="14"/>
      <c r="AI88" s="14"/>
      <c r="AJ88" s="14"/>
      <c r="AK88" s="14"/>
      <c r="AL88" s="14"/>
      <c r="AM88" s="14"/>
      <c r="AN88" s="14"/>
      <c r="AO88" s="14"/>
      <c r="AP88" s="14"/>
      <c r="AQ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row>
    <row r="89" spans="21:90" ht="28.5" customHeight="1" x14ac:dyDescent="0.3">
      <c r="X89" s="14"/>
      <c r="Y89" s="14"/>
      <c r="Z89" s="14"/>
      <c r="AA89" s="14"/>
      <c r="AB89" s="14"/>
      <c r="AC89" s="14"/>
      <c r="AD89" s="14"/>
      <c r="AE89" s="14"/>
      <c r="AF89" s="14"/>
      <c r="AG89" s="14"/>
      <c r="AH89" s="14"/>
      <c r="AI89" s="14"/>
      <c r="AJ89" s="14"/>
      <c r="AK89" s="14"/>
      <c r="AL89" s="14"/>
      <c r="AM89" s="14"/>
      <c r="AN89" s="14"/>
      <c r="AO89" s="14"/>
      <c r="AP89" s="14"/>
      <c r="AQ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row>
    <row r="90" spans="21:90" ht="28.5" customHeight="1" x14ac:dyDescent="0.3">
      <c r="X90" s="14"/>
      <c r="Y90" s="14"/>
      <c r="Z90" s="14"/>
      <c r="AA90" s="14"/>
      <c r="AB90" s="14"/>
      <c r="AC90" s="14"/>
      <c r="AD90" s="14"/>
      <c r="AE90" s="14"/>
      <c r="AF90" s="14"/>
      <c r="AG90" s="14"/>
      <c r="AH90" s="14"/>
      <c r="AI90" s="14"/>
      <c r="AJ90" s="14"/>
      <c r="AK90" s="14"/>
      <c r="AL90" s="14"/>
      <c r="AM90" s="14"/>
      <c r="AN90" s="14"/>
      <c r="AO90" s="14"/>
      <c r="AP90" s="14"/>
      <c r="AQ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row>
    <row r="91" spans="21:90" ht="28.5" customHeight="1" x14ac:dyDescent="0.3">
      <c r="U91" s="6"/>
      <c r="V91" s="6"/>
      <c r="W91" s="6"/>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row>
    <row r="92" spans="21:90" ht="28.5" customHeight="1" x14ac:dyDescent="0.3">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row>
    <row r="93" spans="21:90" ht="28.5" customHeight="1" x14ac:dyDescent="0.3">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row>
    <row r="94" spans="21:90" ht="28.5" customHeight="1" x14ac:dyDescent="0.3">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row>
    <row r="95" spans="21:90" ht="42" customHeight="1" x14ac:dyDescent="0.3">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row>
    <row r="96" spans="21:90" ht="42" customHeight="1" x14ac:dyDescent="0.3">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row>
    <row r="97" spans="20:116" ht="42" customHeight="1" x14ac:dyDescent="0.3">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row>
    <row r="98" spans="20:116" ht="42" customHeight="1" x14ac:dyDescent="0.3">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row>
    <row r="99" spans="20:116" ht="42" customHeight="1" x14ac:dyDescent="0.3">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row>
    <row r="100" spans="20:116" ht="42" customHeight="1" x14ac:dyDescent="0.3">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row>
    <row r="101" spans="20:116" ht="42" customHeight="1" x14ac:dyDescent="0.3">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row>
    <row r="102" spans="20:116" ht="42" customHeight="1" x14ac:dyDescent="0.3">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row>
    <row r="103" spans="20:116" ht="42" customHeight="1" x14ac:dyDescent="0.3">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row>
    <row r="104" spans="20:116" ht="42" customHeight="1" x14ac:dyDescent="0.3">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row>
    <row r="105" spans="20:116" ht="42" customHeight="1" x14ac:dyDescent="0.3">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row>
    <row r="106" spans="20:116" ht="42" customHeight="1" x14ac:dyDescent="0.3">
      <c r="T106" s="14"/>
      <c r="U106" s="14"/>
      <c r="V106" s="14"/>
      <c r="W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c r="DH106" s="14"/>
      <c r="DI106" s="14"/>
      <c r="DJ106" s="14"/>
      <c r="DK106" s="14"/>
      <c r="DL106" s="14"/>
    </row>
    <row r="107" spans="20:116" ht="42" customHeight="1" x14ac:dyDescent="0.3">
      <c r="T107" s="14"/>
      <c r="U107" s="14"/>
      <c r="V107" s="14"/>
      <c r="W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c r="CW107" s="14"/>
      <c r="CX107" s="14"/>
      <c r="CY107" s="14"/>
      <c r="CZ107" s="14"/>
      <c r="DA107" s="14"/>
      <c r="DB107" s="14"/>
      <c r="DC107" s="14"/>
      <c r="DD107" s="14"/>
      <c r="DE107" s="14"/>
      <c r="DF107" s="14"/>
      <c r="DG107" s="14"/>
      <c r="DH107" s="14"/>
      <c r="DI107" s="14"/>
      <c r="DJ107" s="14"/>
      <c r="DK107" s="14"/>
      <c r="DL107" s="14"/>
    </row>
    <row r="108" spans="20:116" ht="42" customHeight="1" x14ac:dyDescent="0.3">
      <c r="T108" s="14"/>
      <c r="U108" s="14"/>
      <c r="V108" s="14"/>
      <c r="W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c r="DH108" s="14"/>
      <c r="DI108" s="14"/>
      <c r="DJ108" s="14"/>
      <c r="DK108" s="14"/>
      <c r="DL108" s="14"/>
    </row>
    <row r="109" spans="20:116" ht="42" customHeight="1" x14ac:dyDescent="0.3">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c r="DH109" s="14"/>
      <c r="DI109" s="14"/>
      <c r="DJ109" s="14"/>
      <c r="DK109" s="14"/>
      <c r="DL109" s="14"/>
    </row>
    <row r="110" spans="20:116" ht="42" customHeight="1" x14ac:dyDescent="0.3">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c r="CV110" s="14"/>
      <c r="CW110" s="14"/>
      <c r="CX110" s="14"/>
      <c r="CY110" s="14"/>
      <c r="CZ110" s="14"/>
      <c r="DA110" s="14"/>
      <c r="DB110" s="14"/>
      <c r="DC110" s="14"/>
      <c r="DD110" s="14"/>
      <c r="DE110" s="14"/>
      <c r="DF110" s="14"/>
      <c r="DG110" s="14"/>
      <c r="DH110" s="14"/>
      <c r="DI110" s="14"/>
      <c r="DJ110" s="14"/>
      <c r="DK110" s="14"/>
      <c r="DL110" s="14"/>
    </row>
    <row r="111" spans="20:116" ht="42" customHeight="1" x14ac:dyDescent="0.3">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c r="DH111" s="14"/>
      <c r="DI111" s="14"/>
      <c r="DJ111" s="14"/>
      <c r="DK111" s="14"/>
      <c r="DL111" s="14"/>
    </row>
    <row r="112" spans="20:116" ht="42" customHeight="1" x14ac:dyDescent="0.3">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row>
    <row r="113" spans="38:116" ht="42" customHeight="1" x14ac:dyDescent="0.3">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c r="DH113" s="14"/>
      <c r="DI113" s="14"/>
      <c r="DJ113" s="14"/>
      <c r="DK113" s="14"/>
      <c r="DL113" s="14"/>
    </row>
    <row r="114" spans="38:116" ht="42" customHeight="1" x14ac:dyDescent="0.3">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c r="DH114" s="14"/>
      <c r="DI114" s="14"/>
      <c r="DJ114" s="14"/>
      <c r="DK114" s="14"/>
      <c r="DL114" s="14"/>
    </row>
    <row r="115" spans="38:116" ht="42" customHeight="1" x14ac:dyDescent="0.3">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c r="CS115" s="14"/>
      <c r="CT115" s="14"/>
      <c r="CU115" s="14"/>
      <c r="CV115" s="14"/>
      <c r="CW115" s="14"/>
      <c r="CX115" s="14"/>
      <c r="CY115" s="14"/>
      <c r="CZ115" s="14"/>
      <c r="DA115" s="14"/>
      <c r="DB115" s="14"/>
      <c r="DC115" s="14"/>
      <c r="DD115" s="14"/>
      <c r="DE115" s="14"/>
      <c r="DF115" s="14"/>
      <c r="DG115" s="14"/>
      <c r="DH115" s="14"/>
      <c r="DI115" s="14"/>
      <c r="DJ115" s="14"/>
      <c r="DK115" s="14"/>
      <c r="DL115" s="14"/>
    </row>
    <row r="116" spans="38:116" ht="42" customHeight="1" x14ac:dyDescent="0.3">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c r="CS116" s="14"/>
      <c r="CT116" s="14"/>
      <c r="CU116" s="14"/>
      <c r="CV116" s="14"/>
      <c r="CW116" s="14"/>
      <c r="CX116" s="14"/>
      <c r="CY116" s="14"/>
      <c r="CZ116" s="14"/>
      <c r="DA116" s="14"/>
      <c r="DB116" s="14"/>
      <c r="DC116" s="14"/>
      <c r="DD116" s="14"/>
      <c r="DE116" s="14"/>
      <c r="DF116" s="14"/>
      <c r="DG116" s="14"/>
      <c r="DH116" s="14"/>
      <c r="DI116" s="14"/>
      <c r="DJ116" s="14"/>
      <c r="DK116" s="14"/>
      <c r="DL116" s="14"/>
    </row>
    <row r="117" spans="38:116" ht="32.25" customHeight="1" x14ac:dyDescent="0.3">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c r="CV117" s="14"/>
      <c r="CW117" s="14"/>
      <c r="CX117" s="14"/>
      <c r="CY117" s="14"/>
      <c r="CZ117" s="14"/>
      <c r="DA117" s="14"/>
      <c r="DB117" s="14"/>
      <c r="DC117" s="14"/>
      <c r="DD117" s="14"/>
      <c r="DE117" s="14"/>
      <c r="DF117" s="14"/>
      <c r="DG117" s="14"/>
      <c r="DH117" s="14"/>
      <c r="DI117" s="14"/>
      <c r="DJ117" s="14"/>
      <c r="DK117" s="14"/>
      <c r="DL117" s="14"/>
    </row>
    <row r="118" spans="38:116" ht="19.5" customHeight="1" x14ac:dyDescent="0.3">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c r="CU118" s="14"/>
      <c r="CV118" s="14"/>
      <c r="CW118" s="14"/>
      <c r="CX118" s="14"/>
      <c r="CY118" s="14"/>
      <c r="CZ118" s="14"/>
      <c r="DA118" s="14"/>
      <c r="DB118" s="14"/>
      <c r="DC118" s="14"/>
      <c r="DD118" s="14"/>
      <c r="DE118" s="14"/>
      <c r="DF118" s="14"/>
      <c r="DG118" s="14"/>
      <c r="DH118" s="14"/>
      <c r="DI118" s="14"/>
      <c r="DJ118" s="14"/>
      <c r="DK118" s="14"/>
      <c r="DL118" s="14"/>
    </row>
    <row r="119" spans="38:116" x14ac:dyDescent="0.3">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c r="DH119" s="14"/>
      <c r="DI119" s="14"/>
      <c r="DJ119" s="14"/>
      <c r="DK119" s="14"/>
      <c r="DL119" s="14"/>
    </row>
    <row r="120" spans="38:116" x14ac:dyDescent="0.3">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c r="CU120" s="14"/>
      <c r="CV120" s="14"/>
      <c r="CW120" s="14"/>
      <c r="CX120" s="14"/>
      <c r="CY120" s="14"/>
      <c r="CZ120" s="14"/>
      <c r="DA120" s="14"/>
      <c r="DB120" s="14"/>
      <c r="DC120" s="14"/>
      <c r="DD120" s="14"/>
      <c r="DE120" s="14"/>
      <c r="DF120" s="14"/>
      <c r="DG120" s="14"/>
      <c r="DH120" s="14"/>
      <c r="DI120" s="14"/>
      <c r="DJ120" s="14"/>
      <c r="DK120" s="14"/>
      <c r="DL120" s="14"/>
    </row>
    <row r="121" spans="38:116" x14ac:dyDescent="0.3">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c r="CW121" s="14"/>
      <c r="CX121" s="14"/>
      <c r="CY121" s="14"/>
      <c r="CZ121" s="14"/>
      <c r="DA121" s="14"/>
      <c r="DB121" s="14"/>
      <c r="DC121" s="14"/>
      <c r="DD121" s="14"/>
      <c r="DE121" s="14"/>
      <c r="DF121" s="14"/>
      <c r="DG121" s="14"/>
      <c r="DH121" s="14"/>
      <c r="DI121" s="14"/>
      <c r="DJ121" s="14"/>
      <c r="DK121" s="14"/>
      <c r="DL121" s="14"/>
    </row>
    <row r="122" spans="38:116" x14ac:dyDescent="0.3">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c r="CU122" s="14"/>
      <c r="CV122" s="14"/>
      <c r="CW122" s="14"/>
      <c r="CX122" s="14"/>
      <c r="CY122" s="14"/>
      <c r="CZ122" s="14"/>
      <c r="DA122" s="14"/>
      <c r="DB122" s="14"/>
      <c r="DC122" s="14"/>
      <c r="DD122" s="14"/>
      <c r="DE122" s="14"/>
      <c r="DF122" s="14"/>
      <c r="DG122" s="14"/>
      <c r="DH122" s="14"/>
      <c r="DI122" s="14"/>
      <c r="DJ122" s="14"/>
      <c r="DK122" s="14"/>
      <c r="DL122" s="14"/>
    </row>
    <row r="123" spans="38:116" x14ac:dyDescent="0.3">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c r="CV123" s="14"/>
      <c r="CW123" s="14"/>
      <c r="CX123" s="14"/>
      <c r="CY123" s="14"/>
      <c r="CZ123" s="14"/>
      <c r="DA123" s="14"/>
      <c r="DB123" s="14"/>
      <c r="DC123" s="14"/>
      <c r="DD123" s="14"/>
      <c r="DE123" s="14"/>
      <c r="DF123" s="14"/>
      <c r="DG123" s="14"/>
      <c r="DH123" s="14"/>
      <c r="DI123" s="14"/>
      <c r="DJ123" s="14"/>
      <c r="DK123" s="14"/>
      <c r="DL123" s="14"/>
    </row>
    <row r="124" spans="38:116" x14ac:dyDescent="0.3">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c r="CV124" s="14"/>
      <c r="CW124" s="14"/>
      <c r="CX124" s="14"/>
      <c r="CY124" s="14"/>
      <c r="CZ124" s="14"/>
      <c r="DA124" s="14"/>
      <c r="DB124" s="14"/>
      <c r="DC124" s="14"/>
      <c r="DD124" s="14"/>
      <c r="DE124" s="14"/>
      <c r="DF124" s="14"/>
      <c r="DG124" s="14"/>
      <c r="DH124" s="14"/>
      <c r="DI124" s="14"/>
      <c r="DJ124" s="14"/>
      <c r="DK124" s="14"/>
      <c r="DL124" s="14"/>
    </row>
    <row r="125" spans="38:116" x14ac:dyDescent="0.3">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c r="CW125" s="14"/>
      <c r="CX125" s="14"/>
      <c r="CY125" s="14"/>
      <c r="CZ125" s="14"/>
      <c r="DA125" s="14"/>
      <c r="DB125" s="14"/>
      <c r="DC125" s="14"/>
      <c r="DD125" s="14"/>
      <c r="DE125" s="14"/>
      <c r="DF125" s="14"/>
      <c r="DG125" s="14"/>
      <c r="DH125" s="14"/>
      <c r="DI125" s="14"/>
      <c r="DJ125" s="14"/>
      <c r="DK125" s="14"/>
      <c r="DL125" s="14"/>
    </row>
    <row r="126" spans="38:116" x14ac:dyDescent="0.3">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c r="CU126" s="14"/>
      <c r="CV126" s="14"/>
      <c r="CW126" s="14"/>
      <c r="CX126" s="14"/>
      <c r="CY126" s="14"/>
      <c r="CZ126" s="14"/>
      <c r="DA126" s="14"/>
      <c r="DB126" s="14"/>
      <c r="DC126" s="14"/>
      <c r="DD126" s="14"/>
      <c r="DE126" s="14"/>
      <c r="DF126" s="14"/>
      <c r="DG126" s="14"/>
      <c r="DH126" s="14"/>
      <c r="DI126" s="14"/>
      <c r="DJ126" s="14"/>
      <c r="DK126" s="14"/>
      <c r="DL126" s="14"/>
    </row>
    <row r="127" spans="38:116" x14ac:dyDescent="0.3">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c r="CU127" s="14"/>
      <c r="CV127" s="14"/>
      <c r="CW127" s="14"/>
      <c r="CX127" s="14"/>
      <c r="CY127" s="14"/>
      <c r="CZ127" s="14"/>
      <c r="DA127" s="14"/>
      <c r="DB127" s="14"/>
      <c r="DC127" s="14"/>
      <c r="DD127" s="14"/>
      <c r="DE127" s="14"/>
      <c r="DF127" s="14"/>
      <c r="DG127" s="14"/>
      <c r="DH127" s="14"/>
      <c r="DI127" s="14"/>
      <c r="DJ127" s="14"/>
      <c r="DK127" s="14"/>
      <c r="DL127" s="14"/>
    </row>
    <row r="128" spans="38:116" x14ac:dyDescent="0.3">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c r="CV128" s="14"/>
      <c r="CW128" s="14"/>
      <c r="CX128" s="14"/>
      <c r="CY128" s="14"/>
      <c r="CZ128" s="14"/>
      <c r="DA128" s="14"/>
      <c r="DB128" s="14"/>
      <c r="DC128" s="14"/>
      <c r="DD128" s="14"/>
      <c r="DE128" s="14"/>
      <c r="DF128" s="14"/>
      <c r="DG128" s="14"/>
      <c r="DH128" s="14"/>
      <c r="DI128" s="14"/>
      <c r="DJ128" s="14"/>
      <c r="DK128" s="14"/>
      <c r="DL128" s="14"/>
    </row>
    <row r="129" spans="38:116" x14ac:dyDescent="0.3">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c r="CS129" s="14"/>
      <c r="CT129" s="14"/>
      <c r="CU129" s="14"/>
      <c r="CV129" s="14"/>
      <c r="CW129" s="14"/>
      <c r="CX129" s="14"/>
      <c r="CY129" s="14"/>
      <c r="CZ129" s="14"/>
      <c r="DA129" s="14"/>
      <c r="DB129" s="14"/>
      <c r="DC129" s="14"/>
      <c r="DD129" s="14"/>
      <c r="DE129" s="14"/>
      <c r="DF129" s="14"/>
      <c r="DG129" s="14"/>
      <c r="DH129" s="14"/>
      <c r="DI129" s="14"/>
      <c r="DJ129" s="14"/>
      <c r="DK129" s="14"/>
      <c r="DL129" s="14"/>
    </row>
    <row r="130" spans="38:116" x14ac:dyDescent="0.3">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c r="CS130" s="14"/>
      <c r="CT130" s="14"/>
      <c r="CU130" s="14"/>
      <c r="CV130" s="14"/>
      <c r="CW130" s="14"/>
      <c r="CX130" s="14"/>
      <c r="CY130" s="14"/>
      <c r="CZ130" s="14"/>
      <c r="DA130" s="14"/>
      <c r="DB130" s="14"/>
      <c r="DC130" s="14"/>
      <c r="DD130" s="14"/>
      <c r="DE130" s="14"/>
      <c r="DF130" s="14"/>
      <c r="DG130" s="14"/>
      <c r="DH130" s="14"/>
      <c r="DI130" s="14"/>
      <c r="DJ130" s="14"/>
      <c r="DK130" s="14"/>
      <c r="DL130" s="14"/>
    </row>
  </sheetData>
  <sheetProtection algorithmName="SHA-512" hashValue="ms5pr9tcx8c8ssLW5gybK5HpA8DjJuakFr2H21GFyaDpP/SI2ygTy63uHFMT+/Lkfk0wV1zGLh/Ch50mcC8fCQ==" saltValue="m0yfaHkiDiaw+E4+ZsnhuA==" spinCount="100000" sheet="1" deleteColumns="0" deleteRows="0"/>
  <customSheetViews>
    <customSheetView guid="{6BAF90DC-DF36-4064-B72A-8C34987EB812}" scale="55" topLeftCell="A12">
      <selection activeCell="E6" sqref="E6"/>
      <pageMargins left="0.7" right="0.7" top="0.75" bottom="0.75" header="0.3" footer="0.3"/>
      <pageSetup orientation="portrait" r:id="rId1"/>
    </customSheetView>
    <customSheetView guid="{1EA399C8-5B34-4E65-AB19-718FCC9B0120}" scale="55" topLeftCell="A5">
      <selection activeCell="L48" sqref="L48:N53"/>
      <pageMargins left="0.7" right="0.7" top="0.75" bottom="0.75" header="0.3" footer="0.3"/>
      <pageSetup orientation="portrait" r:id="rId2"/>
    </customSheetView>
    <customSheetView guid="{44472A9C-C363-4C87-8132-BD9078FDF0FA}" scale="55" topLeftCell="A5">
      <selection activeCell="L48" sqref="L48:N53"/>
      <pageMargins left="0.7" right="0.7" top="0.75" bottom="0.75" header="0.3" footer="0.3"/>
      <pageSetup orientation="portrait" r:id="rId3"/>
    </customSheetView>
    <customSheetView guid="{D31605CC-A2EE-46A7-A1FF-BCBF7FFAE6F1}" scale="55" topLeftCell="A5">
      <selection activeCell="L48" sqref="L48:N53"/>
      <pageMargins left="0.7" right="0.7" top="0.75" bottom="0.75" header="0.3" footer="0.3"/>
      <pageSetup orientation="portrait" r:id="rId4"/>
    </customSheetView>
    <customSheetView guid="{06A1FD53-BFF5-4392-B06A-F8308387DCC8}" scale="55">
      <selection activeCell="N14" sqref="N14"/>
      <pageMargins left="0.7" right="0.7" top="0.75" bottom="0.75" header="0.3" footer="0.3"/>
      <pageSetup orientation="portrait" r:id="rId5"/>
    </customSheetView>
    <customSheetView guid="{B8CF6825-673B-4D89-A19B-9587F88A5A7E}" scale="55">
      <selection activeCell="F20" sqref="F20"/>
      <pageMargins left="0.7" right="0.7" top="0.75" bottom="0.75" header="0.3" footer="0.3"/>
      <pageSetup orientation="portrait" r:id="rId6"/>
    </customSheetView>
    <customSheetView guid="{15FCFA3F-038C-4C4D-8C58-90C7DCB6973E}" scale="55">
      <selection activeCell="F20" sqref="F20"/>
      <pageMargins left="0.7" right="0.7" top="0.75" bottom="0.75" header="0.3" footer="0.3"/>
      <pageSetup orientation="portrait" r:id="rId7"/>
    </customSheetView>
    <customSheetView guid="{F97CD9D6-1CE4-40A4-9443-6FF316FF9B43}" scale="55">
      <selection activeCell="G8" sqref="G8"/>
      <pageMargins left="0.7" right="0.7" top="0.75" bottom="0.75" header="0.3" footer="0.3"/>
      <pageSetup orientation="portrait" r:id="rId8"/>
    </customSheetView>
    <customSheetView guid="{9AD63D16-CDE6-4272-88D1-41E26E9BE5B8}" scale="50" hiddenColumns="1" topLeftCell="D1">
      <selection activeCell="C1" sqref="A1:C1048576"/>
      <pageMargins left="0.7" right="0.7" top="0.75" bottom="0.75" header="0.3" footer="0.3"/>
      <pageSetup orientation="portrait" r:id="rId9"/>
    </customSheetView>
    <customSheetView guid="{098C2CE7-49E4-4C25-BF4E-6AB0413F4CCE}" scale="50" hiddenColumns="1" topLeftCell="D1">
      <selection activeCell="L30" sqref="L30"/>
      <pageMargins left="0.7" right="0.7" top="0.75" bottom="0.75" header="0.3" footer="0.3"/>
      <pageSetup orientation="portrait" r:id="rId10"/>
    </customSheetView>
    <customSheetView guid="{6291F9B9-75C7-4B8A-9EC4-87A71A6F3442}" scale="50" hiddenColumns="1" topLeftCell="D1">
      <selection activeCell="M27" sqref="M27"/>
      <pageMargins left="0.7" right="0.7" top="0.75" bottom="0.75" header="0.3" footer="0.3"/>
      <pageSetup orientation="portrait" r:id="rId11"/>
    </customSheetView>
    <customSheetView guid="{705B3444-D537-41EC-8554-5C1D5CC71F96}" scale="55">
      <selection activeCell="F20" sqref="F20"/>
      <pageMargins left="0.7" right="0.7" top="0.75" bottom="0.75" header="0.3" footer="0.3"/>
      <pageSetup orientation="portrait" r:id="rId12"/>
    </customSheetView>
    <customSheetView guid="{D6B7A0CE-488F-4253-B90B-961AB3069254}" scale="55">
      <selection activeCell="F20" sqref="F20"/>
      <pageMargins left="0.7" right="0.7" top="0.75" bottom="0.75" header="0.3" footer="0.3"/>
      <pageSetup orientation="portrait" r:id="rId13"/>
    </customSheetView>
    <customSheetView guid="{58FAFC7E-2283-4C92-91A3-0C280DF3B1A5}" scale="55" topLeftCell="A5">
      <selection activeCell="L48" sqref="L48:N53"/>
      <pageMargins left="0.7" right="0.7" top="0.75" bottom="0.75" header="0.3" footer="0.3"/>
      <pageSetup orientation="portrait" r:id="rId14"/>
    </customSheetView>
  </customSheetViews>
  <mergeCells count="73">
    <mergeCell ref="C13:D13"/>
    <mergeCell ref="J13:K13"/>
    <mergeCell ref="C40:C41"/>
    <mergeCell ref="C3:D4"/>
    <mergeCell ref="C5:D5"/>
    <mergeCell ref="E3:E4"/>
    <mergeCell ref="F3:F4"/>
    <mergeCell ref="G3:H3"/>
    <mergeCell ref="C6:D6"/>
    <mergeCell ref="C7:D7"/>
    <mergeCell ref="C8:D8"/>
    <mergeCell ref="C10:D10"/>
    <mergeCell ref="C11:D11"/>
    <mergeCell ref="C9:D9"/>
    <mergeCell ref="G30:H35"/>
    <mergeCell ref="G24:H29"/>
    <mergeCell ref="G18:H23"/>
    <mergeCell ref="C18:C19"/>
    <mergeCell ref="I48:K53"/>
    <mergeCell ref="I18:K23"/>
    <mergeCell ref="C30:C31"/>
    <mergeCell ref="C28:C29"/>
    <mergeCell ref="C26:C27"/>
    <mergeCell ref="C24:C25"/>
    <mergeCell ref="C22:C23"/>
    <mergeCell ref="L48:N53"/>
    <mergeCell ref="O48:Q53"/>
    <mergeCell ref="R48:T53"/>
    <mergeCell ref="C12:D12"/>
    <mergeCell ref="I24:K29"/>
    <mergeCell ref="L24:N29"/>
    <mergeCell ref="O24:Q29"/>
    <mergeCell ref="R24:T29"/>
    <mergeCell ref="C38:C39"/>
    <mergeCell ref="D18:D19"/>
    <mergeCell ref="G36:H41"/>
    <mergeCell ref="E18:E19"/>
    <mergeCell ref="G42:H47"/>
    <mergeCell ref="G48:H53"/>
    <mergeCell ref="C20:C21"/>
    <mergeCell ref="G16:T16"/>
    <mergeCell ref="G17:H17"/>
    <mergeCell ref="I17:K17"/>
    <mergeCell ref="L17:N17"/>
    <mergeCell ref="O17:Q17"/>
    <mergeCell ref="R17:T17"/>
    <mergeCell ref="L18:N23"/>
    <mergeCell ref="O18:Q23"/>
    <mergeCell ref="R18:T23"/>
    <mergeCell ref="I42:K47"/>
    <mergeCell ref="L42:N47"/>
    <mergeCell ref="O42:Q47"/>
    <mergeCell ref="R42:T47"/>
    <mergeCell ref="R30:T35"/>
    <mergeCell ref="I30:K35"/>
    <mergeCell ref="L30:N35"/>
    <mergeCell ref="O30:Q35"/>
    <mergeCell ref="I36:K41"/>
    <mergeCell ref="L36:N41"/>
    <mergeCell ref="O36:Q41"/>
    <mergeCell ref="R36:T41"/>
    <mergeCell ref="L3:L4"/>
    <mergeCell ref="M3:M4"/>
    <mergeCell ref="N3:O3"/>
    <mergeCell ref="J5:K5"/>
    <mergeCell ref="J6:K6"/>
    <mergeCell ref="J3:K4"/>
    <mergeCell ref="J12:K12"/>
    <mergeCell ref="J7:K7"/>
    <mergeCell ref="J8:K8"/>
    <mergeCell ref="J9:K9"/>
    <mergeCell ref="J10:K10"/>
    <mergeCell ref="J11:K11"/>
  </mergeCells>
  <pageMargins left="0.7" right="0.7" top="0.75" bottom="0.75" header="0.3" footer="0.3"/>
  <pageSetup orientation="portrait" r:id="rId1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45</vt:i4>
      </vt:variant>
    </vt:vector>
  </HeadingPairs>
  <TitlesOfParts>
    <vt:vector size="48" baseType="lpstr">
      <vt:lpstr>Primer Turno</vt:lpstr>
      <vt:lpstr>Segundo Turno</vt:lpstr>
      <vt:lpstr>General</vt:lpstr>
      <vt:lpstr>'Segundo Turno'!Calidad</vt:lpstr>
      <vt:lpstr>Calidad</vt:lpstr>
      <vt:lpstr>Cambio_de_Modelo</vt:lpstr>
      <vt:lpstr>'Segundo Turno'!Codigos</vt:lpstr>
      <vt:lpstr>Codigos</vt:lpstr>
      <vt:lpstr>'Segundo Turno'!Ford_2.0L</vt:lpstr>
      <vt:lpstr>Ford_2.0L</vt:lpstr>
      <vt:lpstr>'Segundo Turno'!Ford_3.0L</vt:lpstr>
      <vt:lpstr>Ford_3.0L</vt:lpstr>
      <vt:lpstr>'Segundo Turno'!Ford_3.5L_2017</vt:lpstr>
      <vt:lpstr>Ford_3.5L_2017</vt:lpstr>
      <vt:lpstr>'Segundo Turno'!Ford_3.5L_2017_HO</vt:lpstr>
      <vt:lpstr>Ford_3.5L_2017_HO</vt:lpstr>
      <vt:lpstr>'Segundo Turno'!Ford_3.5L_2018</vt:lpstr>
      <vt:lpstr>Ford_3.5L_2018</vt:lpstr>
      <vt:lpstr>'Segundo Turno'!Ford_3.5L_2018_HO</vt:lpstr>
      <vt:lpstr>Ford_3.5L_2018_HO</vt:lpstr>
      <vt:lpstr>'Segundo Turno'!Ford_I4</vt:lpstr>
      <vt:lpstr>Ford_I4</vt:lpstr>
      <vt:lpstr>'Segundo Turno'!GM</vt:lpstr>
      <vt:lpstr>GM</vt:lpstr>
      <vt:lpstr>'Segundo Turno'!Logistica</vt:lpstr>
      <vt:lpstr>Logistica</vt:lpstr>
      <vt:lpstr>'Segundo Turno'!Mantenimiento</vt:lpstr>
      <vt:lpstr>Mantenimiento</vt:lpstr>
      <vt:lpstr>'Segundo Turno'!Manufactura</vt:lpstr>
      <vt:lpstr>Manufactura</vt:lpstr>
      <vt:lpstr>'Segundo Turno'!MVP</vt:lpstr>
      <vt:lpstr>MVP</vt:lpstr>
      <vt:lpstr>'Segundo Turno'!NANO_FWD</vt:lpstr>
      <vt:lpstr>NANO_FWD</vt:lpstr>
      <vt:lpstr>'Segundo Turno'!NANO_RWD</vt:lpstr>
      <vt:lpstr>NANO_RWD</vt:lpstr>
      <vt:lpstr>'Segundo Turno'!Nissan</vt:lpstr>
      <vt:lpstr>Nissan</vt:lpstr>
      <vt:lpstr>'Segundo Turno'!Otros</vt:lpstr>
      <vt:lpstr>Otros</vt:lpstr>
      <vt:lpstr>'Segundo Turno'!Partes_de_Servicio</vt:lpstr>
      <vt:lpstr>Partes_de_Servicio</vt:lpstr>
      <vt:lpstr>'Segundo Turno'!Personal</vt:lpstr>
      <vt:lpstr>Personal</vt:lpstr>
      <vt:lpstr>'Segundo Turno'!Proyecto</vt:lpstr>
      <vt:lpstr>Proyecto</vt:lpstr>
      <vt:lpstr>'Segundo Turno'!Tipo_de_Hora</vt:lpstr>
      <vt:lpstr>Tipo_de_Hora</vt:lpstr>
    </vt:vector>
  </TitlesOfParts>
  <Company>BorgWarner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Huerta, Jacqueline (Ramos, Intern)</dc:creator>
  <cp:lastModifiedBy>lap</cp:lastModifiedBy>
  <cp:lastPrinted>2018-04-12T21:03:22Z</cp:lastPrinted>
  <dcterms:created xsi:type="dcterms:W3CDTF">2017-03-14T14:23:10Z</dcterms:created>
  <dcterms:modified xsi:type="dcterms:W3CDTF">2019-10-15T03:00:47Z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ies>
</file>